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59a61c1bc098ee/Documents/GitHub/Python_to_Excel/"/>
    </mc:Choice>
  </mc:AlternateContent>
  <xr:revisionPtr revIDLastSave="828" documentId="8_{487D13A6-97FC-4C12-8667-CF44279DF79E}" xr6:coauthVersionLast="47" xr6:coauthVersionMax="47" xr10:uidLastSave="{892F478B-C30D-4B33-9514-7FACF27C62A4}"/>
  <bookViews>
    <workbookView xWindow="32085" yWindow="660" windowWidth="23010" windowHeight="12330" tabRatio="855" activeTab="11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igation" sheetId="7945" r:id="rId6"/>
    <sheet name="Wetting_fractions_db" sheetId="8439" r:id="rId7"/>
    <sheet name="Status" sheetId="8452" r:id="rId8"/>
    <sheet name="Soil layers" sheetId="8437" r:id="rId9"/>
    <sheet name="Plantings" sheetId="8434" r:id="rId10"/>
    <sheet name="Fields" sheetId="8436" r:id="rId11"/>
    <sheet name="Main" sheetId="2831" r:id="rId12"/>
    <sheet name="Crop_data" sheetId="8270" r:id="rId13"/>
    <sheet name="Water_content" sheetId="31" r:id="rId14"/>
    <sheet name="Salinity" sheetId="8401" r:id="rId15"/>
    <sheet name="Nitrogen" sheetId="33" r:id="rId16"/>
    <sheet name="Clovis_weather2020" sheetId="8451" r:id="rId17"/>
    <sheet name="Clovis_weather2019" sheetId="8450" r:id="rId18"/>
    <sheet name="Clovis_weather2018" sheetId="8449" r:id="rId19"/>
    <sheet name="Stress" sheetId="8455" r:id="rId20"/>
    <sheet name="Matric potential" sheetId="8454" r:id="rId21"/>
    <sheet name="output" sheetId="8453" r:id="rId22"/>
    <sheet name="Dynamic" sheetId="35" r:id="rId23"/>
    <sheet name="Daily_parameters" sheetId="83" r:id="rId24"/>
    <sheet name="Weather_stations" sheetId="46" r:id="rId25"/>
    <sheet name="Active_year_weather" sheetId="8289" r:id="rId26"/>
    <sheet name="MAC guayule weather" sheetId="8301" r:id="rId27"/>
    <sheet name="Weather_Sim_Data" sheetId="44" r:id="rId28"/>
    <sheet name="Historical_ave" sheetId="20" r:id="rId29"/>
    <sheet name="New_AZMET_format" sheetId="45" r:id="rId30"/>
    <sheet name="Old_AZMET_format" sheetId="47" r:id="rId31"/>
    <sheet name="daily_dry_soil" sheetId="4366" r:id="rId32"/>
    <sheet name="dry_soil" sheetId="2834" r:id="rId33"/>
    <sheet name="Irr_Guar_18" sheetId="8300" r:id="rId34"/>
    <sheet name="Irr_Guar_19" sheetId="8302" r:id="rId35"/>
    <sheet name="Irr_Guar_20" sheetId="8424" r:id="rId36"/>
    <sheet name="Irr_Guayule_MAC_Drip" sheetId="8298" r:id="rId37"/>
    <sheet name="Irr_Guayule_MAC_Flood" sheetId="8303" r:id="rId38"/>
    <sheet name="Irr_Guayule_Eloy_Drip" sheetId="8304" r:id="rId39"/>
    <sheet name="Output2" sheetId="8458" r:id="rId40"/>
    <sheet name="C_1" sheetId="7944" r:id="rId41"/>
    <sheet name="C_97" sheetId="8431" r:id="rId42"/>
    <sheet name="C_30" sheetId="8432" r:id="rId43"/>
    <sheet name="C_98" sheetId="8433" r:id="rId44"/>
    <sheet name="C_3" sheetId="8438" r:id="rId45"/>
    <sheet name="C_2" sheetId="8444" r:id="rId46"/>
  </sheets>
  <functionGroups builtInGroupCount="19"/>
  <definedNames>
    <definedName name="__Fill" localSheetId="25" hidden="1">#REF!</definedName>
    <definedName name="__Fill" localSheetId="17" hidden="1">#REF!</definedName>
    <definedName name="__Fill" localSheetId="16" hidden="1">#REF!</definedName>
    <definedName name="__Fill" localSheetId="2" hidden="1">#REF!</definedName>
    <definedName name="__Fill" localSheetId="33" hidden="1">#REF!</definedName>
    <definedName name="__Fill" localSheetId="34" hidden="1">#REF!</definedName>
    <definedName name="__Fill" localSheetId="35" hidden="1">#REF!</definedName>
    <definedName name="__Fill" localSheetId="38" hidden="1">#REF!</definedName>
    <definedName name="__Fill" localSheetId="37" hidden="1">#REF!</definedName>
    <definedName name="__Fill" localSheetId="26" hidden="1">#REF!</definedName>
    <definedName name="__Fill" localSheetId="1" hidden="1">#REF!</definedName>
    <definedName name="__Fill" localSheetId="14" hidden="1">#REF!</definedName>
    <definedName name="__Fill" localSheetId="7" hidden="1">#REF!</definedName>
    <definedName name="__Fill" localSheetId="6" hidden="1">#REF!</definedName>
    <definedName name="__Fill" hidden="1">#REF!</definedName>
    <definedName name="_Fill" localSheetId="25" hidden="1">#REF!</definedName>
    <definedName name="_Fill" localSheetId="17" hidden="1">#REF!</definedName>
    <definedName name="_Fill" localSheetId="16" hidden="1">#REF!</definedName>
    <definedName name="_Fill" localSheetId="2" hidden="1">#REF!</definedName>
    <definedName name="_Fill" localSheetId="33" hidden="1">#REF!</definedName>
    <definedName name="_Fill" localSheetId="34" hidden="1">#REF!</definedName>
    <definedName name="_Fill" localSheetId="35" hidden="1">#REF!</definedName>
    <definedName name="_Fill" localSheetId="38" hidden="1">#REF!</definedName>
    <definedName name="_Fill" localSheetId="37" hidden="1">#REF!</definedName>
    <definedName name="_Fill" localSheetId="26" hidden="1">#REF!</definedName>
    <definedName name="_Fill" localSheetId="1" hidden="1">#REF!</definedName>
    <definedName name="_Fill" localSheetId="14" hidden="1">#REF!</definedName>
    <definedName name="_Fill" localSheetId="7" hidden="1">#REF!</definedName>
    <definedName name="_Fill" localSheetId="6" hidden="1">#REF!</definedName>
    <definedName name="_Fill" hidden="1">#REF!</definedName>
    <definedName name="Clovis_weather" localSheetId="17" hidden="1">#REF!</definedName>
    <definedName name="Clovis_weather" localSheetId="16" hidden="1">#REF!</definedName>
    <definedName name="Clovis_weather" localSheetId="2" hidden="1">#REF!</definedName>
    <definedName name="Clovis_weather" localSheetId="1" hidden="1">#REF!</definedName>
    <definedName name="Clovis_weather" localSheetId="14" hidden="1">#REF!</definedName>
    <definedName name="Clovis_weather" localSheetId="7" hidden="1">#REF!</definedName>
    <definedName name="Clovis_weather" localSheetId="6" hidden="1">#REF!</definedName>
    <definedName name="Clovis_weather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S368" i="47" s="1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BI367" i="47" s="1"/>
  <c r="AZ367" i="47"/>
  <c r="BC367" i="47" s="1"/>
  <c r="AY367" i="47"/>
  <c r="AX367" i="47"/>
  <c r="AR367" i="47"/>
  <c r="AT367" i="47" s="1"/>
  <c r="AQ367" i="47"/>
  <c r="AU367" i="47" s="1"/>
  <c r="AO367" i="47"/>
  <c r="AN367" i="47"/>
  <c r="AM367" i="47"/>
  <c r="AL367" i="47"/>
  <c r="AP367" i="47" s="1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T366" i="47"/>
  <c r="AR366" i="47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BI365" i="47" s="1"/>
  <c r="BC365" i="47"/>
  <c r="BB365" i="47"/>
  <c r="AZ365" i="47"/>
  <c r="BA365" i="47" s="1"/>
  <c r="AY365" i="47"/>
  <c r="AX365" i="47"/>
  <c r="AR365" i="47"/>
  <c r="AT365" i="47" s="1"/>
  <c r="AQ365" i="47"/>
  <c r="AO365" i="47"/>
  <c r="AM365" i="47"/>
  <c r="AL365" i="47"/>
  <c r="AN365" i="47" s="1"/>
  <c r="AJ365" i="47"/>
  <c r="G365" i="47"/>
  <c r="F365" i="47"/>
  <c r="E365" i="47"/>
  <c r="C365" i="47"/>
  <c r="B365" i="47"/>
  <c r="A365" i="47"/>
  <c r="BH364" i="47"/>
  <c r="BG364" i="47"/>
  <c r="BI364" i="47" s="1"/>
  <c r="AZ364" i="47"/>
  <c r="AY364" i="47"/>
  <c r="AX364" i="47"/>
  <c r="AR364" i="47"/>
  <c r="AT364" i="47" s="1"/>
  <c r="AQ364" i="47"/>
  <c r="AN364" i="47"/>
  <c r="AO364" i="47" s="1"/>
  <c r="AM364" i="47"/>
  <c r="AL364" i="47"/>
  <c r="AP364" i="47" s="1"/>
  <c r="AJ364" i="47"/>
  <c r="G364" i="47"/>
  <c r="F364" i="47"/>
  <c r="E364" i="47"/>
  <c r="C364" i="47"/>
  <c r="B364" i="47"/>
  <c r="A364" i="47"/>
  <c r="BH363" i="47"/>
  <c r="BG363" i="47"/>
  <c r="BI363" i="47" s="1"/>
  <c r="BC363" i="47"/>
  <c r="AZ363" i="47"/>
  <c r="BB363" i="47" s="1"/>
  <c r="AY363" i="47"/>
  <c r="AX363" i="47"/>
  <c r="AR363" i="47"/>
  <c r="AT363" i="47" s="1"/>
  <c r="AQ363" i="47"/>
  <c r="AN363" i="47"/>
  <c r="AO363" i="47" s="1"/>
  <c r="AM363" i="47"/>
  <c r="AL363" i="47"/>
  <c r="AP363" i="47" s="1"/>
  <c r="AJ363" i="47"/>
  <c r="G363" i="47"/>
  <c r="F363" i="47"/>
  <c r="E363" i="47"/>
  <c r="C363" i="47"/>
  <c r="B363" i="47"/>
  <c r="A363" i="47"/>
  <c r="BH362" i="47"/>
  <c r="BG362" i="47"/>
  <c r="BB362" i="47"/>
  <c r="AZ362" i="47"/>
  <c r="AY362" i="47"/>
  <c r="AX362" i="47"/>
  <c r="AR362" i="47"/>
  <c r="AS362" i="47" s="1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BI361" i="47" s="1"/>
  <c r="AZ361" i="47"/>
  <c r="AY361" i="47"/>
  <c r="AX361" i="47"/>
  <c r="AU361" i="47"/>
  <c r="AT361" i="47"/>
  <c r="AR361" i="47"/>
  <c r="AQ361" i="47"/>
  <c r="AS361" i="47" s="1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T360" i="47"/>
  <c r="AR360" i="47"/>
  <c r="AQ360" i="47"/>
  <c r="AS360" i="47" s="1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I359" i="47"/>
  <c r="BH359" i="47"/>
  <c r="BG359" i="47"/>
  <c r="BC359" i="47"/>
  <c r="BA359" i="47"/>
  <c r="AZ359" i="47"/>
  <c r="BB359" i="47" s="1"/>
  <c r="AY359" i="47"/>
  <c r="AX359" i="47"/>
  <c r="AS359" i="47"/>
  <c r="AR359" i="47"/>
  <c r="AT359" i="47" s="1"/>
  <c r="AQ359" i="47"/>
  <c r="AU359" i="47" s="1"/>
  <c r="AN359" i="47"/>
  <c r="AO359" i="47" s="1"/>
  <c r="BQ359" i="47" s="1"/>
  <c r="AM359" i="47"/>
  <c r="AL359" i="47"/>
  <c r="AP359" i="47" s="1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BI357" i="47" s="1"/>
  <c r="AZ357" i="47"/>
  <c r="AY357" i="47"/>
  <c r="AX357" i="47"/>
  <c r="AT357" i="47"/>
  <c r="AS357" i="47"/>
  <c r="AR357" i="47"/>
  <c r="AQ357" i="47"/>
  <c r="AU357" i="47" s="1"/>
  <c r="AO357" i="47"/>
  <c r="AM357" i="47"/>
  <c r="AL357" i="47"/>
  <c r="AN357" i="47" s="1"/>
  <c r="AJ357" i="47"/>
  <c r="G357" i="47"/>
  <c r="F357" i="47"/>
  <c r="E357" i="47"/>
  <c r="C357" i="47"/>
  <c r="B357" i="47"/>
  <c r="A357" i="47"/>
  <c r="BH356" i="47"/>
  <c r="BG356" i="47"/>
  <c r="BC356" i="47"/>
  <c r="BB356" i="47"/>
  <c r="AZ356" i="47"/>
  <c r="BA356" i="47" s="1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BC355" i="47"/>
  <c r="BB355" i="47"/>
  <c r="BA355" i="47"/>
  <c r="AZ355" i="47"/>
  <c r="AY355" i="47"/>
  <c r="AX355" i="47"/>
  <c r="AR355" i="47"/>
  <c r="AT355" i="47" s="1"/>
  <c r="AQ355" i="47"/>
  <c r="AP355" i="47"/>
  <c r="AM355" i="47"/>
  <c r="AL355" i="47"/>
  <c r="AN355" i="47" s="1"/>
  <c r="AO355" i="47" s="1"/>
  <c r="AJ355" i="47"/>
  <c r="G355" i="47"/>
  <c r="F355" i="47"/>
  <c r="E355" i="47"/>
  <c r="C355" i="47"/>
  <c r="B355" i="47"/>
  <c r="A355" i="47"/>
  <c r="BH354" i="47"/>
  <c r="BG354" i="47"/>
  <c r="BI354" i="47" s="1"/>
  <c r="AZ354" i="47"/>
  <c r="BB354" i="47" s="1"/>
  <c r="AY354" i="47"/>
  <c r="AX354" i="47"/>
  <c r="AR354" i="47"/>
  <c r="AT354" i="47" s="1"/>
  <c r="AQ354" i="47"/>
  <c r="AS354" i="47" s="1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I352" i="47" s="1"/>
  <c r="BG352" i="47"/>
  <c r="BB352" i="47"/>
  <c r="BA352" i="47"/>
  <c r="BD352" i="47" s="1"/>
  <c r="BE352" i="47" s="1"/>
  <c r="BF352" i="47" s="1"/>
  <c r="BK352" i="47" s="1"/>
  <c r="AZ352" i="47"/>
  <c r="BC352" i="47" s="1"/>
  <c r="AY352" i="47"/>
  <c r="AX352" i="47"/>
  <c r="AT352" i="47"/>
  <c r="AS352" i="47"/>
  <c r="AR352" i="47"/>
  <c r="AQ352" i="47"/>
  <c r="AU352" i="47" s="1"/>
  <c r="AO352" i="47"/>
  <c r="AM352" i="47"/>
  <c r="AL352" i="47"/>
  <c r="AN352" i="47" s="1"/>
  <c r="AJ352" i="47"/>
  <c r="G352" i="47"/>
  <c r="F352" i="47"/>
  <c r="E352" i="47"/>
  <c r="C352" i="47"/>
  <c r="B352" i="47"/>
  <c r="A352" i="47"/>
  <c r="BH351" i="47"/>
  <c r="BG351" i="47"/>
  <c r="BI351" i="47" s="1"/>
  <c r="AZ351" i="47"/>
  <c r="AY351" i="47"/>
  <c r="AX351" i="47"/>
  <c r="AR351" i="47"/>
  <c r="AT351" i="47" s="1"/>
  <c r="AQ351" i="47"/>
  <c r="AS351" i="47" s="1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BI350" i="47" s="1"/>
  <c r="AZ350" i="47"/>
  <c r="BB350" i="47" s="1"/>
  <c r="AY350" i="47"/>
  <c r="AX350" i="47"/>
  <c r="AU350" i="47"/>
  <c r="AR350" i="47"/>
  <c r="AT350" i="47" s="1"/>
  <c r="AQ350" i="47"/>
  <c r="AS350" i="47" s="1"/>
  <c r="AN350" i="47"/>
  <c r="AO350" i="47" s="1"/>
  <c r="AM350" i="47"/>
  <c r="AL350" i="47"/>
  <c r="AP350" i="47" s="1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V349" i="47"/>
  <c r="BJ349" i="47" s="1"/>
  <c r="AS349" i="47"/>
  <c r="AW349" i="47" s="1"/>
  <c r="AR349" i="47"/>
  <c r="AT349" i="47" s="1"/>
  <c r="AQ349" i="47"/>
  <c r="AU349" i="47" s="1"/>
  <c r="AN349" i="47"/>
  <c r="AO349" i="47" s="1"/>
  <c r="AM349" i="47"/>
  <c r="AL349" i="47"/>
  <c r="AP349" i="47" s="1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BC347" i="47"/>
  <c r="BB347" i="47"/>
  <c r="AZ347" i="47"/>
  <c r="BA347" i="47" s="1"/>
  <c r="AY347" i="47"/>
  <c r="AX347" i="47"/>
  <c r="AT347" i="47"/>
  <c r="AR347" i="47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S346" i="47" s="1"/>
  <c r="AM346" i="47"/>
  <c r="AL346" i="47"/>
  <c r="AP346" i="47" s="1"/>
  <c r="AJ346" i="47"/>
  <c r="G346" i="47"/>
  <c r="F346" i="47"/>
  <c r="E346" i="47"/>
  <c r="C346" i="47"/>
  <c r="B346" i="47"/>
  <c r="A346" i="47"/>
  <c r="BI345" i="47"/>
  <c r="BH345" i="47"/>
  <c r="BG345" i="47"/>
  <c r="BA345" i="47"/>
  <c r="AZ345" i="47"/>
  <c r="BC345" i="47" s="1"/>
  <c r="AY345" i="47"/>
  <c r="AX345" i="47"/>
  <c r="AR345" i="47"/>
  <c r="AT345" i="47" s="1"/>
  <c r="AQ345" i="47"/>
  <c r="AU345" i="47" s="1"/>
  <c r="AN345" i="47"/>
  <c r="AO345" i="47" s="1"/>
  <c r="AM345" i="47"/>
  <c r="AL345" i="47"/>
  <c r="AP345" i="47" s="1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S344" i="47" s="1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I341" i="47" s="1"/>
  <c r="BG341" i="47"/>
  <c r="AZ341" i="47"/>
  <c r="AY341" i="47"/>
  <c r="AX341" i="47"/>
  <c r="AR341" i="47"/>
  <c r="AT341" i="47" s="1"/>
  <c r="AQ341" i="47"/>
  <c r="AU341" i="47" s="1"/>
  <c r="AN341" i="47"/>
  <c r="AO341" i="47" s="1"/>
  <c r="AM341" i="47"/>
  <c r="AL341" i="47"/>
  <c r="AP341" i="47" s="1"/>
  <c r="AJ341" i="47"/>
  <c r="G341" i="47"/>
  <c r="F341" i="47"/>
  <c r="E341" i="47"/>
  <c r="C341" i="47"/>
  <c r="B341" i="47"/>
  <c r="A341" i="47"/>
  <c r="BH340" i="47"/>
  <c r="BG340" i="47"/>
  <c r="BI340" i="47" s="1"/>
  <c r="BC340" i="47"/>
  <c r="BB340" i="47"/>
  <c r="AZ340" i="47"/>
  <c r="BA340" i="47" s="1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S339" i="47" s="1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S338" i="47" s="1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I336" i="47"/>
  <c r="BH336" i="47"/>
  <c r="BG336" i="47"/>
  <c r="AZ336" i="47"/>
  <c r="BC336" i="47" s="1"/>
  <c r="AY336" i="47"/>
  <c r="AX336" i="47"/>
  <c r="AT336" i="47"/>
  <c r="AV336" i="47" s="1"/>
  <c r="BJ336" i="47" s="1"/>
  <c r="AR336" i="47"/>
  <c r="AQ336" i="47"/>
  <c r="AU336" i="47" s="1"/>
  <c r="AP336" i="47"/>
  <c r="AM336" i="47"/>
  <c r="AL336" i="47"/>
  <c r="AN336" i="47" s="1"/>
  <c r="AO336" i="47" s="1"/>
  <c r="AJ336" i="47"/>
  <c r="G336" i="47"/>
  <c r="F336" i="47"/>
  <c r="E336" i="47"/>
  <c r="C336" i="47"/>
  <c r="B336" i="47"/>
  <c r="A336" i="47"/>
  <c r="BH335" i="47"/>
  <c r="BG335" i="47"/>
  <c r="BI335" i="47" s="1"/>
  <c r="BC335" i="47"/>
  <c r="AZ335" i="47"/>
  <c r="BA335" i="47" s="1"/>
  <c r="AY335" i="47"/>
  <c r="AX335" i="47"/>
  <c r="AT335" i="47"/>
  <c r="AR335" i="47"/>
  <c r="AQ335" i="47"/>
  <c r="AS335" i="47" s="1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V334" i="47" s="1"/>
  <c r="BJ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V333" i="47"/>
  <c r="BJ333" i="47" s="1"/>
  <c r="AR333" i="47"/>
  <c r="AT333" i="47" s="1"/>
  <c r="AQ333" i="47"/>
  <c r="AU333" i="47" s="1"/>
  <c r="AN333" i="47"/>
  <c r="AO333" i="47" s="1"/>
  <c r="AM333" i="47"/>
  <c r="AL333" i="47"/>
  <c r="AP333" i="47" s="1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BI331" i="47" s="1"/>
  <c r="AZ331" i="47"/>
  <c r="AY331" i="47"/>
  <c r="AX331" i="47"/>
  <c r="AR331" i="47"/>
  <c r="AT331" i="47" s="1"/>
  <c r="AQ331" i="47"/>
  <c r="AS331" i="47" s="1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U330" i="47"/>
  <c r="AR330" i="47"/>
  <c r="AT330" i="47" s="1"/>
  <c r="AQ330" i="47"/>
  <c r="AN330" i="47"/>
  <c r="AO330" i="47" s="1"/>
  <c r="AM330" i="47"/>
  <c r="AL330" i="47"/>
  <c r="AP330" i="47" s="1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I328" i="47"/>
  <c r="BH328" i="47"/>
  <c r="BG328" i="47"/>
  <c r="BB328" i="47"/>
  <c r="AZ328" i="47"/>
  <c r="AY328" i="47"/>
  <c r="AX328" i="47"/>
  <c r="AT328" i="47"/>
  <c r="AR328" i="47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BI327" i="47" s="1"/>
  <c r="BC327" i="47"/>
  <c r="AZ327" i="47"/>
  <c r="BB327" i="47" s="1"/>
  <c r="AY327" i="47"/>
  <c r="AX327" i="47"/>
  <c r="AR327" i="47"/>
  <c r="AT327" i="47" s="1"/>
  <c r="AQ327" i="47"/>
  <c r="AS327" i="47" s="1"/>
  <c r="AM327" i="47"/>
  <c r="AL327" i="47"/>
  <c r="AP327" i="47" s="1"/>
  <c r="AJ327" i="47"/>
  <c r="G327" i="47"/>
  <c r="F327" i="47"/>
  <c r="E327" i="47"/>
  <c r="C327" i="47"/>
  <c r="B327" i="47"/>
  <c r="A327" i="47"/>
  <c r="BH326" i="47"/>
  <c r="BI326" i="47" s="1"/>
  <c r="BG326" i="47"/>
  <c r="AZ326" i="47"/>
  <c r="BA326" i="47" s="1"/>
  <c r="AY326" i="47"/>
  <c r="AX326" i="47"/>
  <c r="AR326" i="47"/>
  <c r="AT326" i="47" s="1"/>
  <c r="AQ326" i="47"/>
  <c r="AU326" i="47" s="1"/>
  <c r="AN326" i="47"/>
  <c r="AO326" i="47" s="1"/>
  <c r="AM326" i="47"/>
  <c r="AL326" i="47"/>
  <c r="AP326" i="47" s="1"/>
  <c r="AJ326" i="47"/>
  <c r="G326" i="47"/>
  <c r="F326" i="47"/>
  <c r="E326" i="47"/>
  <c r="C326" i="47"/>
  <c r="B326" i="47"/>
  <c r="A326" i="47"/>
  <c r="BH325" i="47"/>
  <c r="BI325" i="47" s="1"/>
  <c r="BG325" i="47"/>
  <c r="BB325" i="47"/>
  <c r="AZ325" i="47"/>
  <c r="BC325" i="47" s="1"/>
  <c r="AY325" i="47"/>
  <c r="AX325" i="47"/>
  <c r="AT325" i="47"/>
  <c r="AS325" i="47"/>
  <c r="AR325" i="47"/>
  <c r="AQ325" i="47"/>
  <c r="AU325" i="47" s="1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U323" i="47"/>
  <c r="AR323" i="47"/>
  <c r="AT323" i="47" s="1"/>
  <c r="AV323" i="47" s="1"/>
  <c r="BJ323" i="47" s="1"/>
  <c r="AQ323" i="47"/>
  <c r="AP323" i="47"/>
  <c r="AM323" i="47"/>
  <c r="AL323" i="47"/>
  <c r="AN323" i="47" s="1"/>
  <c r="AO323" i="47" s="1"/>
  <c r="AJ323" i="47"/>
  <c r="G323" i="47"/>
  <c r="F323" i="47"/>
  <c r="E323" i="47"/>
  <c r="C323" i="47"/>
  <c r="B323" i="47"/>
  <c r="A323" i="47"/>
  <c r="BH322" i="47"/>
  <c r="BG322" i="47"/>
  <c r="BI322" i="47" s="1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I321" i="47" s="1"/>
  <c r="BG321" i="47"/>
  <c r="BB321" i="47"/>
  <c r="AZ321" i="47"/>
  <c r="BC321" i="47" s="1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BI320" i="47" s="1"/>
  <c r="AZ320" i="47"/>
  <c r="AY320" i="47"/>
  <c r="AX320" i="47"/>
  <c r="AR320" i="47"/>
  <c r="AS320" i="47" s="1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BC319" i="47"/>
  <c r="AZ319" i="47"/>
  <c r="BA319" i="47" s="1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BI318" i="47" s="1"/>
  <c r="BC318" i="47"/>
  <c r="AZ318" i="47"/>
  <c r="BB318" i="47" s="1"/>
  <c r="AY318" i="47"/>
  <c r="AX318" i="47"/>
  <c r="AR318" i="47"/>
  <c r="AT318" i="47" s="1"/>
  <c r="AQ318" i="47"/>
  <c r="AS318" i="47" s="1"/>
  <c r="AM318" i="47"/>
  <c r="AL318" i="47"/>
  <c r="AP318" i="47" s="1"/>
  <c r="AJ318" i="47"/>
  <c r="G318" i="47"/>
  <c r="F318" i="47"/>
  <c r="E318" i="47"/>
  <c r="C318" i="47"/>
  <c r="B318" i="47"/>
  <c r="A318" i="47"/>
  <c r="BH317" i="47"/>
  <c r="BI317" i="47" s="1"/>
  <c r="BG317" i="47"/>
  <c r="AZ317" i="47"/>
  <c r="BC317" i="47" s="1"/>
  <c r="AY317" i="47"/>
  <c r="AX317" i="47"/>
  <c r="AR317" i="47"/>
  <c r="AT317" i="47" s="1"/>
  <c r="AQ317" i="47"/>
  <c r="AU317" i="47" s="1"/>
  <c r="AN317" i="47"/>
  <c r="AO317" i="47" s="1"/>
  <c r="AM317" i="47"/>
  <c r="AL317" i="47"/>
  <c r="AP317" i="47" s="1"/>
  <c r="AJ317" i="47"/>
  <c r="G317" i="47"/>
  <c r="F317" i="47"/>
  <c r="E317" i="47"/>
  <c r="C317" i="47"/>
  <c r="B317" i="47"/>
  <c r="A317" i="47"/>
  <c r="BH316" i="47"/>
  <c r="BG316" i="47"/>
  <c r="BI316" i="47" s="1"/>
  <c r="BA316" i="47"/>
  <c r="AZ316" i="47"/>
  <c r="BC316" i="47" s="1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BI315" i="47" s="1"/>
  <c r="BC315" i="47"/>
  <c r="AZ315" i="47"/>
  <c r="BA315" i="47" s="1"/>
  <c r="AY315" i="47"/>
  <c r="AX315" i="47"/>
  <c r="AT315" i="47"/>
  <c r="AR315" i="47"/>
  <c r="AQ315" i="47"/>
  <c r="AS315" i="47" s="1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BI314" i="47" s="1"/>
  <c r="BC314" i="47"/>
  <c r="AZ314" i="47"/>
  <c r="BB314" i="47" s="1"/>
  <c r="AY314" i="47"/>
  <c r="AX314" i="47"/>
  <c r="AR314" i="47"/>
  <c r="AT314" i="47" s="1"/>
  <c r="AQ314" i="47"/>
  <c r="AS314" i="47" s="1"/>
  <c r="AM314" i="47"/>
  <c r="AL314" i="47"/>
  <c r="AJ314" i="47"/>
  <c r="G314" i="47"/>
  <c r="F314" i="47"/>
  <c r="E314" i="47"/>
  <c r="C314" i="47"/>
  <c r="B314" i="47"/>
  <c r="A314" i="47"/>
  <c r="BH313" i="47"/>
  <c r="BI313" i="47" s="1"/>
  <c r="BG313" i="47"/>
  <c r="AZ313" i="47"/>
  <c r="BC313" i="47" s="1"/>
  <c r="AY313" i="47"/>
  <c r="AX313" i="47"/>
  <c r="AR313" i="47"/>
  <c r="AT313" i="47" s="1"/>
  <c r="AQ313" i="47"/>
  <c r="AU313" i="47" s="1"/>
  <c r="AN313" i="47"/>
  <c r="AO313" i="47" s="1"/>
  <c r="AM313" i="47"/>
  <c r="AL313" i="47"/>
  <c r="AP313" i="47" s="1"/>
  <c r="AJ313" i="47"/>
  <c r="G313" i="47"/>
  <c r="F313" i="47"/>
  <c r="E313" i="47"/>
  <c r="C313" i="47"/>
  <c r="B313" i="47"/>
  <c r="A313" i="47"/>
  <c r="BH312" i="47"/>
  <c r="BG312" i="47"/>
  <c r="BI312" i="47" s="1"/>
  <c r="BB312" i="47"/>
  <c r="BA312" i="47"/>
  <c r="AZ312" i="47"/>
  <c r="BC312" i="47" s="1"/>
  <c r="AY312" i="47"/>
  <c r="AX312" i="47"/>
  <c r="AS312" i="47"/>
  <c r="AR312" i="47"/>
  <c r="AT312" i="47" s="1"/>
  <c r="AQ312" i="47"/>
  <c r="AU312" i="47" s="1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BI311" i="47" s="1"/>
  <c r="BC311" i="47"/>
  <c r="AZ311" i="47"/>
  <c r="AY311" i="47"/>
  <c r="AX311" i="47"/>
  <c r="AT311" i="47"/>
  <c r="AR311" i="47"/>
  <c r="AQ311" i="47"/>
  <c r="AS311" i="47" s="1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BI310" i="47" s="1"/>
  <c r="AZ310" i="47"/>
  <c r="BB310" i="47" s="1"/>
  <c r="AY310" i="47"/>
  <c r="AX310" i="47"/>
  <c r="AU310" i="47"/>
  <c r="AR310" i="47"/>
  <c r="AT310" i="47" s="1"/>
  <c r="AQ310" i="47"/>
  <c r="AN310" i="47"/>
  <c r="AO310" i="47" s="1"/>
  <c r="AM310" i="47"/>
  <c r="AL310" i="47"/>
  <c r="AP310" i="47" s="1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I308" i="47"/>
  <c r="BH308" i="47"/>
  <c r="BG308" i="47"/>
  <c r="AZ308" i="47"/>
  <c r="AY308" i="47"/>
  <c r="AX308" i="47"/>
  <c r="AT308" i="47"/>
  <c r="AR308" i="47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BI307" i="47" s="1"/>
  <c r="BC307" i="47"/>
  <c r="AZ307" i="47"/>
  <c r="BA307" i="47" s="1"/>
  <c r="AY307" i="47"/>
  <c r="AX307" i="47"/>
  <c r="AU307" i="47"/>
  <c r="AR307" i="47"/>
  <c r="AT307" i="47" s="1"/>
  <c r="AQ307" i="47"/>
  <c r="AS307" i="47" s="1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N306" i="47"/>
  <c r="AO306" i="47" s="1"/>
  <c r="AM306" i="47"/>
  <c r="AL306" i="47"/>
  <c r="AP306" i="47" s="1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BI304" i="47" s="1"/>
  <c r="BA304" i="47"/>
  <c r="AZ304" i="47"/>
  <c r="AY304" i="47"/>
  <c r="AX304" i="47"/>
  <c r="AR304" i="47"/>
  <c r="AQ304" i="47"/>
  <c r="AU304" i="47" s="1"/>
  <c r="AP304" i="47"/>
  <c r="AM304" i="47"/>
  <c r="AL304" i="47"/>
  <c r="AN304" i="47" s="1"/>
  <c r="AO304" i="47" s="1"/>
  <c r="AJ304" i="47"/>
  <c r="G304" i="47"/>
  <c r="F304" i="47"/>
  <c r="E304" i="47"/>
  <c r="C304" i="47"/>
  <c r="B304" i="47"/>
  <c r="A304" i="47"/>
  <c r="BH303" i="47"/>
  <c r="BG303" i="47"/>
  <c r="BC303" i="47"/>
  <c r="BB303" i="47"/>
  <c r="AZ303" i="47"/>
  <c r="BA303" i="47" s="1"/>
  <c r="AY303" i="47"/>
  <c r="BD303" i="47" s="1"/>
  <c r="BE303" i="47" s="1"/>
  <c r="BF303" i="47" s="1"/>
  <c r="BK303" i="47" s="1"/>
  <c r="AX303" i="47"/>
  <c r="AT303" i="47"/>
  <c r="AR303" i="47"/>
  <c r="AQ303" i="47"/>
  <c r="AS303" i="47" s="1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I301" i="47" s="1"/>
  <c r="BG301" i="47"/>
  <c r="AZ301" i="47"/>
  <c r="AY301" i="47"/>
  <c r="AX301" i="47"/>
  <c r="AV301" i="47"/>
  <c r="BJ301" i="47" s="1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BI300" i="47" s="1"/>
  <c r="BA300" i="47"/>
  <c r="AZ300" i="47"/>
  <c r="AY300" i="47"/>
  <c r="AX300" i="47"/>
  <c r="AR300" i="47"/>
  <c r="AQ300" i="47"/>
  <c r="AU300" i="47" s="1"/>
  <c r="AP300" i="47"/>
  <c r="AM300" i="47"/>
  <c r="AL300" i="47"/>
  <c r="AN300" i="47" s="1"/>
  <c r="AO300" i="47" s="1"/>
  <c r="AJ300" i="47"/>
  <c r="G300" i="47"/>
  <c r="F300" i="47"/>
  <c r="E300" i="47"/>
  <c r="C300" i="47"/>
  <c r="B300" i="47"/>
  <c r="A300" i="47"/>
  <c r="BH299" i="47"/>
  <c r="BG299" i="47"/>
  <c r="BI299" i="47" s="1"/>
  <c r="AZ299" i="47"/>
  <c r="AY299" i="47"/>
  <c r="AX299" i="47"/>
  <c r="AR299" i="47"/>
  <c r="AT299" i="47" s="1"/>
  <c r="AQ299" i="47"/>
  <c r="AU299" i="47" s="1"/>
  <c r="AN299" i="47"/>
  <c r="AO299" i="47" s="1"/>
  <c r="AM299" i="47"/>
  <c r="AL299" i="47"/>
  <c r="AP299" i="47" s="1"/>
  <c r="AJ299" i="47"/>
  <c r="G299" i="47"/>
  <c r="F299" i="47"/>
  <c r="E299" i="47"/>
  <c r="C299" i="47"/>
  <c r="B299" i="47"/>
  <c r="A299" i="47"/>
  <c r="BH298" i="47"/>
  <c r="BI298" i="47" s="1"/>
  <c r="BG298" i="47"/>
  <c r="BB298" i="47"/>
  <c r="BA298" i="47"/>
  <c r="AZ298" i="47"/>
  <c r="BC298" i="47" s="1"/>
  <c r="AY298" i="47"/>
  <c r="AX298" i="47"/>
  <c r="AT298" i="47"/>
  <c r="AS298" i="47"/>
  <c r="AR298" i="47"/>
  <c r="AQ298" i="47"/>
  <c r="AU298" i="47" s="1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BI297" i="47" s="1"/>
  <c r="AZ297" i="47"/>
  <c r="AY297" i="47"/>
  <c r="AX297" i="47"/>
  <c r="AT297" i="47"/>
  <c r="AR297" i="47"/>
  <c r="AQ297" i="47"/>
  <c r="AS297" i="47" s="1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BI296" i="47" s="1"/>
  <c r="AZ296" i="47"/>
  <c r="AY296" i="47"/>
  <c r="AX296" i="47"/>
  <c r="AR296" i="47"/>
  <c r="AT296" i="47" s="1"/>
  <c r="AQ296" i="47"/>
  <c r="AN296" i="47"/>
  <c r="AO296" i="47" s="1"/>
  <c r="AM296" i="47"/>
  <c r="AL296" i="47"/>
  <c r="AP296" i="47" s="1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N295" i="47"/>
  <c r="AO295" i="47" s="1"/>
  <c r="AM295" i="47"/>
  <c r="AL295" i="47"/>
  <c r="AP295" i="47" s="1"/>
  <c r="AJ295" i="47"/>
  <c r="G295" i="47"/>
  <c r="F295" i="47"/>
  <c r="E295" i="47"/>
  <c r="C295" i="47"/>
  <c r="B295" i="47"/>
  <c r="A295" i="47"/>
  <c r="BI294" i="47"/>
  <c r="BH294" i="47"/>
  <c r="BG294" i="47"/>
  <c r="BB294" i="47"/>
  <c r="AZ294" i="47"/>
  <c r="BC294" i="47" s="1"/>
  <c r="AY294" i="47"/>
  <c r="AX294" i="47"/>
  <c r="AT294" i="47"/>
  <c r="AS294" i="47"/>
  <c r="AR294" i="47"/>
  <c r="AQ294" i="47"/>
  <c r="AU294" i="47" s="1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BI293" i="47" s="1"/>
  <c r="BB293" i="47"/>
  <c r="AZ293" i="47"/>
  <c r="AY293" i="47"/>
  <c r="AX293" i="47"/>
  <c r="AR293" i="47"/>
  <c r="AT293" i="47" s="1"/>
  <c r="AQ293" i="47"/>
  <c r="AS293" i="47" s="1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BI292" i="47" s="1"/>
  <c r="AZ292" i="47"/>
  <c r="AY292" i="47"/>
  <c r="AX292" i="47"/>
  <c r="AR292" i="47"/>
  <c r="AT292" i="47" s="1"/>
  <c r="AQ292" i="47"/>
  <c r="AN292" i="47"/>
  <c r="AO292" i="47" s="1"/>
  <c r="AM292" i="47"/>
  <c r="AL292" i="47"/>
  <c r="AP292" i="47" s="1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N291" i="47"/>
  <c r="AO291" i="47" s="1"/>
  <c r="AM291" i="47"/>
  <c r="AL291" i="47"/>
  <c r="AP291" i="47" s="1"/>
  <c r="AJ291" i="47"/>
  <c r="G291" i="47"/>
  <c r="F291" i="47"/>
  <c r="E291" i="47"/>
  <c r="C291" i="47"/>
  <c r="B291" i="47"/>
  <c r="A291" i="47"/>
  <c r="BI290" i="47"/>
  <c r="BH290" i="47"/>
  <c r="BG290" i="47"/>
  <c r="BB290" i="47"/>
  <c r="AZ290" i="47"/>
  <c r="AY290" i="47"/>
  <c r="AX290" i="47"/>
  <c r="AT290" i="47"/>
  <c r="AR290" i="47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BB289" i="47"/>
  <c r="AZ289" i="47"/>
  <c r="BA289" i="47" s="1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BC288" i="47"/>
  <c r="AZ288" i="47"/>
  <c r="BB288" i="47" s="1"/>
  <c r="AY288" i="47"/>
  <c r="AX288" i="47"/>
  <c r="AR288" i="47"/>
  <c r="AT288" i="47" s="1"/>
  <c r="AQ288" i="47"/>
  <c r="AS288" i="47" s="1"/>
  <c r="AM288" i="47"/>
  <c r="AL288" i="47"/>
  <c r="AJ288" i="47"/>
  <c r="G288" i="47"/>
  <c r="F288" i="47"/>
  <c r="E288" i="47"/>
  <c r="C288" i="47"/>
  <c r="B288" i="47"/>
  <c r="A288" i="47"/>
  <c r="BH287" i="47"/>
  <c r="BI287" i="47" s="1"/>
  <c r="BG287" i="47"/>
  <c r="AZ287" i="47"/>
  <c r="AY287" i="47"/>
  <c r="AX287" i="47"/>
  <c r="AS287" i="47"/>
  <c r="AR287" i="47"/>
  <c r="AT287" i="47" s="1"/>
  <c r="AV287" i="47" s="1"/>
  <c r="BJ287" i="47" s="1"/>
  <c r="AQ287" i="47"/>
  <c r="AU287" i="47" s="1"/>
  <c r="AM287" i="47"/>
  <c r="AL287" i="47"/>
  <c r="AP287" i="47" s="1"/>
  <c r="AJ287" i="47"/>
  <c r="G287" i="47"/>
  <c r="F287" i="47"/>
  <c r="E287" i="47"/>
  <c r="C287" i="47"/>
  <c r="B287" i="47"/>
  <c r="A287" i="47"/>
  <c r="BI286" i="47"/>
  <c r="BH286" i="47"/>
  <c r="BG286" i="47"/>
  <c r="BB286" i="47"/>
  <c r="BA286" i="47"/>
  <c r="AZ286" i="47"/>
  <c r="BC286" i="47" s="1"/>
  <c r="AY286" i="47"/>
  <c r="BD286" i="47" s="1"/>
  <c r="BE286" i="47" s="1"/>
  <c r="BF286" i="47" s="1"/>
  <c r="BK286" i="47" s="1"/>
  <c r="AX286" i="47"/>
  <c r="AT286" i="47"/>
  <c r="AR286" i="47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BC285" i="47"/>
  <c r="BB285" i="47"/>
  <c r="AZ285" i="47"/>
  <c r="BA285" i="47" s="1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BC284" i="47"/>
  <c r="AZ284" i="47"/>
  <c r="AY284" i="47"/>
  <c r="AX284" i="47"/>
  <c r="AU284" i="47"/>
  <c r="AR284" i="47"/>
  <c r="AT284" i="47" s="1"/>
  <c r="AV284" i="47" s="1"/>
  <c r="BJ284" i="47" s="1"/>
  <c r="AQ284" i="47"/>
  <c r="AN284" i="47"/>
  <c r="AO284" i="47" s="1"/>
  <c r="AM284" i="47"/>
  <c r="AL284" i="47"/>
  <c r="AP284" i="47" s="1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S283" i="47"/>
  <c r="AR283" i="47"/>
  <c r="AT283" i="47" s="1"/>
  <c r="AQ283" i="47"/>
  <c r="AU283" i="47" s="1"/>
  <c r="AN283" i="47"/>
  <c r="AO283" i="47" s="1"/>
  <c r="AM283" i="47"/>
  <c r="AL283" i="47"/>
  <c r="AP283" i="47" s="1"/>
  <c r="AJ283" i="47"/>
  <c r="G283" i="47"/>
  <c r="F283" i="47"/>
  <c r="E283" i="47"/>
  <c r="C283" i="47"/>
  <c r="B283" i="47"/>
  <c r="A283" i="47"/>
  <c r="BI282" i="47"/>
  <c r="BH282" i="47"/>
  <c r="BG282" i="47"/>
  <c r="BB282" i="47"/>
  <c r="BA282" i="47"/>
  <c r="AZ282" i="47"/>
  <c r="BC282" i="47" s="1"/>
  <c r="AY282" i="47"/>
  <c r="AX282" i="47"/>
  <c r="AT282" i="47"/>
  <c r="AR282" i="47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BI281" i="47" s="1"/>
  <c r="AZ281" i="47"/>
  <c r="AY281" i="47"/>
  <c r="AX281" i="47"/>
  <c r="AT281" i="47"/>
  <c r="AR281" i="47"/>
  <c r="AQ281" i="47"/>
  <c r="AS281" i="47" s="1"/>
  <c r="AM281" i="47"/>
  <c r="AL281" i="47"/>
  <c r="AJ281" i="47"/>
  <c r="G281" i="47"/>
  <c r="F281" i="47"/>
  <c r="E281" i="47"/>
  <c r="C281" i="47"/>
  <c r="B281" i="47"/>
  <c r="A281" i="47"/>
  <c r="BH280" i="47"/>
  <c r="BG280" i="47"/>
  <c r="BC280" i="47"/>
  <c r="AZ280" i="47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BI279" i="47" s="1"/>
  <c r="AZ279" i="47"/>
  <c r="AY279" i="47"/>
  <c r="AX279" i="47"/>
  <c r="AR279" i="47"/>
  <c r="AT279" i="47" s="1"/>
  <c r="AQ279" i="47"/>
  <c r="AN279" i="47"/>
  <c r="AO279" i="47" s="1"/>
  <c r="AM279" i="47"/>
  <c r="AL279" i="47"/>
  <c r="AP279" i="47" s="1"/>
  <c r="AJ279" i="47"/>
  <c r="G279" i="47"/>
  <c r="F279" i="47"/>
  <c r="E279" i="47"/>
  <c r="C279" i="47"/>
  <c r="B279" i="47"/>
  <c r="A279" i="47"/>
  <c r="BH278" i="47"/>
  <c r="BG278" i="47"/>
  <c r="BB278" i="47"/>
  <c r="AZ278" i="47"/>
  <c r="BC278" i="47" s="1"/>
  <c r="AY278" i="47"/>
  <c r="AX278" i="47"/>
  <c r="AT278" i="47"/>
  <c r="AR278" i="47"/>
  <c r="AS278" i="47" s="1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BC277" i="47"/>
  <c r="AZ277" i="47"/>
  <c r="BB277" i="47" s="1"/>
  <c r="AY277" i="47"/>
  <c r="AX277" i="47"/>
  <c r="AT277" i="47"/>
  <c r="AR277" i="47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BI276" i="47" s="1"/>
  <c r="AZ276" i="47"/>
  <c r="BA276" i="47" s="1"/>
  <c r="AY276" i="47"/>
  <c r="AX276" i="47"/>
  <c r="AR276" i="47"/>
  <c r="AT276" i="47" s="1"/>
  <c r="AQ276" i="47"/>
  <c r="AS276" i="47" s="1"/>
  <c r="AM276" i="47"/>
  <c r="AL276" i="47"/>
  <c r="AJ276" i="47"/>
  <c r="G276" i="47"/>
  <c r="F276" i="47"/>
  <c r="E276" i="47"/>
  <c r="C276" i="47"/>
  <c r="B276" i="47"/>
  <c r="A276" i="47"/>
  <c r="BI275" i="47"/>
  <c r="BH275" i="47"/>
  <c r="BG275" i="47"/>
  <c r="BA275" i="47"/>
  <c r="AZ275" i="47"/>
  <c r="BB275" i="47" s="1"/>
  <c r="AY275" i="47"/>
  <c r="AX275" i="47"/>
  <c r="AS275" i="47"/>
  <c r="AR275" i="47"/>
  <c r="AT275" i="47" s="1"/>
  <c r="AQ275" i="47"/>
  <c r="AU275" i="47" s="1"/>
  <c r="AM275" i="47"/>
  <c r="AL275" i="47"/>
  <c r="AJ275" i="47"/>
  <c r="G275" i="47"/>
  <c r="F275" i="47"/>
  <c r="E275" i="47"/>
  <c r="C275" i="47"/>
  <c r="B275" i="47"/>
  <c r="A275" i="47"/>
  <c r="BH274" i="47"/>
  <c r="BI274" i="47" s="1"/>
  <c r="BG274" i="47"/>
  <c r="AZ274" i="47"/>
  <c r="BC274" i="47" s="1"/>
  <c r="AY274" i="47"/>
  <c r="AX274" i="47"/>
  <c r="AT274" i="47"/>
  <c r="AR274" i="47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BI273" i="47" s="1"/>
  <c r="BB273" i="47"/>
  <c r="BA273" i="47"/>
  <c r="AZ273" i="47"/>
  <c r="BC273" i="47" s="1"/>
  <c r="AY273" i="47"/>
  <c r="BD273" i="47" s="1"/>
  <c r="BE273" i="47" s="1"/>
  <c r="BF273" i="47" s="1"/>
  <c r="BK273" i="47" s="1"/>
  <c r="AX273" i="47"/>
  <c r="AT273" i="47"/>
  <c r="AR273" i="47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N272" i="47"/>
  <c r="AO272" i="47" s="1"/>
  <c r="AM272" i="47"/>
  <c r="AL272" i="47"/>
  <c r="AP272" i="47" s="1"/>
  <c r="AJ272" i="47"/>
  <c r="G272" i="47"/>
  <c r="F272" i="47"/>
  <c r="E272" i="47"/>
  <c r="C272" i="47"/>
  <c r="B272" i="47"/>
  <c r="A272" i="47"/>
  <c r="BH271" i="47"/>
  <c r="BI271" i="47" s="1"/>
  <c r="BG271" i="47"/>
  <c r="AZ271" i="47"/>
  <c r="AY271" i="47"/>
  <c r="AX271" i="47"/>
  <c r="AR271" i="47"/>
  <c r="AT271" i="47" s="1"/>
  <c r="AQ271" i="47"/>
  <c r="AN271" i="47"/>
  <c r="AO271" i="47" s="1"/>
  <c r="AM271" i="47"/>
  <c r="AL271" i="47"/>
  <c r="AP271" i="47" s="1"/>
  <c r="AJ271" i="47"/>
  <c r="G271" i="47"/>
  <c r="F271" i="47"/>
  <c r="E271" i="47"/>
  <c r="C271" i="47"/>
  <c r="B271" i="47"/>
  <c r="A271" i="47"/>
  <c r="BH270" i="47"/>
  <c r="BG270" i="47"/>
  <c r="BI270" i="47" s="1"/>
  <c r="BB270" i="47"/>
  <c r="BA270" i="47"/>
  <c r="BD270" i="47" s="1"/>
  <c r="BE270" i="47" s="1"/>
  <c r="BF270" i="47" s="1"/>
  <c r="BK270" i="47" s="1"/>
  <c r="AZ270" i="47"/>
  <c r="BC270" i="47" s="1"/>
  <c r="AY270" i="47"/>
  <c r="AX270" i="47"/>
  <c r="AS270" i="47"/>
  <c r="AR270" i="47"/>
  <c r="AT270" i="47" s="1"/>
  <c r="AV270" i="47" s="1"/>
  <c r="BJ270" i="47" s="1"/>
  <c r="AQ270" i="47"/>
  <c r="AU270" i="47" s="1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BI269" i="47" s="1"/>
  <c r="BC269" i="47"/>
  <c r="BA269" i="47"/>
  <c r="AZ269" i="47"/>
  <c r="BB269" i="47" s="1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S268" i="47" s="1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BI267" i="47" s="1"/>
  <c r="AZ267" i="47"/>
  <c r="AY267" i="47"/>
  <c r="AX267" i="47"/>
  <c r="AS267" i="47"/>
  <c r="AR267" i="47"/>
  <c r="AT267" i="47" s="1"/>
  <c r="AQ267" i="47"/>
  <c r="AU267" i="47" s="1"/>
  <c r="AM267" i="47"/>
  <c r="AL267" i="47"/>
  <c r="AJ267" i="47"/>
  <c r="G267" i="47"/>
  <c r="F267" i="47"/>
  <c r="E267" i="47"/>
  <c r="C267" i="47"/>
  <c r="B267" i="47"/>
  <c r="A267" i="47"/>
  <c r="BH266" i="47"/>
  <c r="BG266" i="47"/>
  <c r="BI266" i="47" s="1"/>
  <c r="AZ266" i="47"/>
  <c r="AY266" i="47"/>
  <c r="AX266" i="47"/>
  <c r="AT266" i="47"/>
  <c r="AV266" i="47" s="1"/>
  <c r="BJ266" i="47" s="1"/>
  <c r="AR266" i="47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BC265" i="47"/>
  <c r="AZ265" i="47"/>
  <c r="BA265" i="47" s="1"/>
  <c r="AY265" i="47"/>
  <c r="AX265" i="47"/>
  <c r="AT265" i="47"/>
  <c r="AV265" i="47" s="1"/>
  <c r="BJ265" i="47" s="1"/>
  <c r="AR265" i="47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S264" i="47" s="1"/>
  <c r="AN264" i="47"/>
  <c r="AO264" i="47" s="1"/>
  <c r="AM264" i="47"/>
  <c r="AL264" i="47"/>
  <c r="AP264" i="47" s="1"/>
  <c r="AJ264" i="47"/>
  <c r="G264" i="47"/>
  <c r="F264" i="47"/>
  <c r="E264" i="47"/>
  <c r="C264" i="47"/>
  <c r="B264" i="47"/>
  <c r="A264" i="47"/>
  <c r="BI263" i="47"/>
  <c r="BH263" i="47"/>
  <c r="BG263" i="47"/>
  <c r="BA263" i="47"/>
  <c r="AZ263" i="47"/>
  <c r="BB263" i="47" s="1"/>
  <c r="AY263" i="47"/>
  <c r="AX263" i="47"/>
  <c r="AS263" i="47"/>
  <c r="AW263" i="47" s="1"/>
  <c r="AR263" i="47"/>
  <c r="AT263" i="47" s="1"/>
  <c r="AV263" i="47" s="1"/>
  <c r="BJ263" i="47" s="1"/>
  <c r="AQ263" i="47"/>
  <c r="AU263" i="47" s="1"/>
  <c r="AM263" i="47"/>
  <c r="AL263" i="47"/>
  <c r="AJ263" i="47"/>
  <c r="G263" i="47"/>
  <c r="F263" i="47"/>
  <c r="E263" i="47"/>
  <c r="C263" i="47"/>
  <c r="B263" i="47"/>
  <c r="A263" i="47"/>
  <c r="BH262" i="47"/>
  <c r="BG262" i="47"/>
  <c r="BI262" i="47" s="1"/>
  <c r="AZ262" i="47"/>
  <c r="AY262" i="47"/>
  <c r="AX262" i="47"/>
  <c r="AR262" i="47"/>
  <c r="AT262" i="47" s="1"/>
  <c r="AQ262" i="47"/>
  <c r="AU262" i="47" s="1"/>
  <c r="AP262" i="47"/>
  <c r="AM262" i="47"/>
  <c r="AL262" i="47"/>
  <c r="AN262" i="47" s="1"/>
  <c r="AO262" i="47" s="1"/>
  <c r="AJ262" i="47"/>
  <c r="G262" i="47"/>
  <c r="F262" i="47"/>
  <c r="E262" i="47"/>
  <c r="C262" i="47"/>
  <c r="B262" i="47"/>
  <c r="A262" i="47"/>
  <c r="BH261" i="47"/>
  <c r="BG261" i="47"/>
  <c r="BI261" i="47" s="1"/>
  <c r="BB261" i="47"/>
  <c r="BA261" i="47"/>
  <c r="AZ261" i="47"/>
  <c r="BC261" i="47" s="1"/>
  <c r="AY261" i="47"/>
  <c r="BD261" i="47" s="1"/>
  <c r="BE261" i="47" s="1"/>
  <c r="BF261" i="47" s="1"/>
  <c r="BK261" i="47" s="1"/>
  <c r="AX261" i="47"/>
  <c r="AT261" i="47"/>
  <c r="AR261" i="47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N260" i="47"/>
  <c r="AO260" i="47" s="1"/>
  <c r="AM260" i="47"/>
  <c r="AL260" i="47"/>
  <c r="AP260" i="47" s="1"/>
  <c r="AJ260" i="47"/>
  <c r="G260" i="47"/>
  <c r="F260" i="47"/>
  <c r="E260" i="47"/>
  <c r="C260" i="47"/>
  <c r="B260" i="47"/>
  <c r="A260" i="47"/>
  <c r="BI259" i="47"/>
  <c r="BH259" i="47"/>
  <c r="BG259" i="47"/>
  <c r="AZ259" i="47"/>
  <c r="AY259" i="47"/>
  <c r="AX259" i="47"/>
  <c r="AR259" i="47"/>
  <c r="AT259" i="47" s="1"/>
  <c r="AV259" i="47" s="1"/>
  <c r="BJ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BI258" i="47" s="1"/>
  <c r="BB258" i="47"/>
  <c r="AZ258" i="47"/>
  <c r="AY258" i="47"/>
  <c r="AX258" i="47"/>
  <c r="AT258" i="47"/>
  <c r="AR258" i="47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BI257" i="47" s="1"/>
  <c r="BB257" i="47"/>
  <c r="BA257" i="47"/>
  <c r="AZ257" i="47"/>
  <c r="BC257" i="47" s="1"/>
  <c r="AY257" i="47"/>
  <c r="AX257" i="47"/>
  <c r="AT257" i="47"/>
  <c r="AR257" i="47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BC256" i="47"/>
  <c r="AZ256" i="47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I255" i="47" s="1"/>
  <c r="BG255" i="47"/>
  <c r="AZ255" i="47"/>
  <c r="AY255" i="47"/>
  <c r="AX255" i="47"/>
  <c r="AS255" i="47"/>
  <c r="AW255" i="47" s="1"/>
  <c r="AR255" i="47"/>
  <c r="AT255" i="47" s="1"/>
  <c r="AQ255" i="47"/>
  <c r="AU255" i="47" s="1"/>
  <c r="AV255" i="47" s="1"/>
  <c r="BJ255" i="47" s="1"/>
  <c r="AM255" i="47"/>
  <c r="AL255" i="47"/>
  <c r="AJ255" i="47"/>
  <c r="G255" i="47"/>
  <c r="F255" i="47"/>
  <c r="E255" i="47"/>
  <c r="C255" i="47"/>
  <c r="B255" i="47"/>
  <c r="A255" i="47"/>
  <c r="BH254" i="47"/>
  <c r="BI254" i="47" s="1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BB253" i="47"/>
  <c r="AZ253" i="47"/>
  <c r="BC253" i="47" s="1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BC252" i="47"/>
  <c r="BA252" i="47"/>
  <c r="AZ252" i="47"/>
  <c r="BB252" i="47" s="1"/>
  <c r="AY252" i="47"/>
  <c r="AX252" i="47"/>
  <c r="AR252" i="47"/>
  <c r="AT252" i="47" s="1"/>
  <c r="AQ252" i="47"/>
  <c r="AU252" i="47" s="1"/>
  <c r="AN252" i="47"/>
  <c r="AO252" i="47" s="1"/>
  <c r="AM252" i="47"/>
  <c r="AL252" i="47"/>
  <c r="AP252" i="47" s="1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N251" i="47"/>
  <c r="AO251" i="47" s="1"/>
  <c r="AM251" i="47"/>
  <c r="AL251" i="47"/>
  <c r="AP251" i="47" s="1"/>
  <c r="AJ251" i="47"/>
  <c r="G251" i="47"/>
  <c r="F251" i="47"/>
  <c r="E251" i="47"/>
  <c r="C251" i="47"/>
  <c r="B251" i="47"/>
  <c r="A251" i="47"/>
  <c r="BI250" i="47"/>
  <c r="BH250" i="47"/>
  <c r="BG250" i="47"/>
  <c r="AZ250" i="47"/>
  <c r="AY250" i="47"/>
  <c r="AX250" i="47"/>
  <c r="AT250" i="47"/>
  <c r="AR250" i="47"/>
  <c r="AS250" i="47" s="1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BB249" i="47"/>
  <c r="AZ249" i="47"/>
  <c r="BC249" i="47" s="1"/>
  <c r="AY249" i="47"/>
  <c r="AX249" i="47"/>
  <c r="AR249" i="47"/>
  <c r="AT249" i="47" s="1"/>
  <c r="AV249" i="47" s="1"/>
  <c r="BJ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BI248" i="47" s="1"/>
  <c r="BA248" i="47"/>
  <c r="AZ248" i="47"/>
  <c r="BB248" i="47" s="1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S247" i="47" s="1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I246" i="47"/>
  <c r="BH246" i="47"/>
  <c r="BG246" i="47"/>
  <c r="AZ246" i="47"/>
  <c r="AY246" i="47"/>
  <c r="AX246" i="47"/>
  <c r="AT246" i="47"/>
  <c r="AR246" i="47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BB245" i="47"/>
  <c r="AZ245" i="47"/>
  <c r="BC245" i="47" s="1"/>
  <c r="AY245" i="47"/>
  <c r="AX245" i="47"/>
  <c r="AT245" i="47"/>
  <c r="AR245" i="47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BA244" i="47"/>
  <c r="AZ244" i="47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I243" i="47" s="1"/>
  <c r="BG243" i="47"/>
  <c r="AZ243" i="47"/>
  <c r="BA243" i="47" s="1"/>
  <c r="AY243" i="47"/>
  <c r="AX243" i="47"/>
  <c r="AR243" i="47"/>
  <c r="AS243" i="47" s="1"/>
  <c r="AQ243" i="47"/>
  <c r="AU243" i="47" s="1"/>
  <c r="AN243" i="47"/>
  <c r="AO243" i="47" s="1"/>
  <c r="AM243" i="47"/>
  <c r="AL243" i="47"/>
  <c r="AP243" i="47" s="1"/>
  <c r="AJ243" i="47"/>
  <c r="G243" i="47"/>
  <c r="F243" i="47"/>
  <c r="E243" i="47"/>
  <c r="C243" i="47"/>
  <c r="B243" i="47"/>
  <c r="A243" i="47"/>
  <c r="BH242" i="47"/>
  <c r="BG242" i="47"/>
  <c r="BI242" i="47" s="1"/>
  <c r="AZ242" i="47"/>
  <c r="AY242" i="47"/>
  <c r="AX242" i="47"/>
  <c r="AR242" i="47"/>
  <c r="AS242" i="47" s="1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BI241" i="47" s="1"/>
  <c r="AZ241" i="47"/>
  <c r="AY241" i="47"/>
  <c r="AX241" i="47"/>
  <c r="AT241" i="47"/>
  <c r="AV241" i="47" s="1"/>
  <c r="BJ241" i="47" s="1"/>
  <c r="AR241" i="47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BI240" i="47" s="1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I239" i="47" s="1"/>
  <c r="BG239" i="47"/>
  <c r="AZ239" i="47"/>
  <c r="AY239" i="47"/>
  <c r="AX239" i="47"/>
  <c r="AR239" i="47"/>
  <c r="AQ239" i="47"/>
  <c r="AU239" i="47" s="1"/>
  <c r="AN239" i="47"/>
  <c r="AO239" i="47" s="1"/>
  <c r="AM239" i="47"/>
  <c r="AL239" i="47"/>
  <c r="AP239" i="47" s="1"/>
  <c r="AJ239" i="47"/>
  <c r="G239" i="47"/>
  <c r="F239" i="47"/>
  <c r="E239" i="47"/>
  <c r="C239" i="47"/>
  <c r="B239" i="47"/>
  <c r="A239" i="47"/>
  <c r="BH238" i="47"/>
  <c r="BG238" i="47"/>
  <c r="BI238" i="47" s="1"/>
  <c r="BC238" i="47"/>
  <c r="AZ238" i="47"/>
  <c r="BA238" i="47" s="1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U237" i="47"/>
  <c r="AT237" i="47"/>
  <c r="AV237" i="47" s="1"/>
  <c r="BJ237" i="47" s="1"/>
  <c r="AR237" i="47"/>
  <c r="AQ237" i="47"/>
  <c r="AN237" i="47"/>
  <c r="AO237" i="47" s="1"/>
  <c r="AM237" i="47"/>
  <c r="AL237" i="47"/>
  <c r="AP237" i="47" s="1"/>
  <c r="AJ237" i="47"/>
  <c r="G237" i="47"/>
  <c r="F237" i="47"/>
  <c r="E237" i="47"/>
  <c r="C237" i="47"/>
  <c r="B237" i="47"/>
  <c r="A237" i="47"/>
  <c r="BH236" i="47"/>
  <c r="BG236" i="47"/>
  <c r="BI236" i="47" s="1"/>
  <c r="AZ236" i="47"/>
  <c r="BB236" i="47" s="1"/>
  <c r="AY236" i="47"/>
  <c r="AX236" i="47"/>
  <c r="AR236" i="47"/>
  <c r="AT236" i="47" s="1"/>
  <c r="AQ236" i="47"/>
  <c r="AS236" i="47" s="1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BI235" i="47" s="1"/>
  <c r="AZ235" i="47"/>
  <c r="BB235" i="47" s="1"/>
  <c r="AY235" i="47"/>
  <c r="AX235" i="47"/>
  <c r="AR235" i="47"/>
  <c r="AT235" i="47" s="1"/>
  <c r="AQ235" i="47"/>
  <c r="AS235" i="47" s="1"/>
  <c r="AM235" i="47"/>
  <c r="AL235" i="47"/>
  <c r="AJ235" i="47"/>
  <c r="G235" i="47"/>
  <c r="F235" i="47"/>
  <c r="E235" i="47"/>
  <c r="C235" i="47"/>
  <c r="B235" i="47"/>
  <c r="A235" i="47"/>
  <c r="BH234" i="47"/>
  <c r="BI234" i="47" s="1"/>
  <c r="BG234" i="47"/>
  <c r="BA234" i="47"/>
  <c r="AZ234" i="47"/>
  <c r="BC234" i="47" s="1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I233" i="47"/>
  <c r="BH233" i="47"/>
  <c r="BG233" i="47"/>
  <c r="AZ233" i="47"/>
  <c r="BA233" i="47" s="1"/>
  <c r="AY233" i="47"/>
  <c r="AX233" i="47"/>
  <c r="AS233" i="47"/>
  <c r="AR233" i="47"/>
  <c r="AT233" i="47" s="1"/>
  <c r="AQ233" i="47"/>
  <c r="AU233" i="47" s="1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BI231" i="47" s="1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I230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I229" i="47" s="1"/>
  <c r="BG229" i="47"/>
  <c r="BC229" i="47"/>
  <c r="BB229" i="47"/>
  <c r="BA229" i="47"/>
  <c r="AZ229" i="47"/>
  <c r="AY229" i="47"/>
  <c r="BD229" i="47" s="1"/>
  <c r="BE229" i="47" s="1"/>
  <c r="BF229" i="47" s="1"/>
  <c r="BK229" i="47" s="1"/>
  <c r="AX229" i="47"/>
  <c r="AT229" i="47"/>
  <c r="AR229" i="47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BI228" i="47" s="1"/>
  <c r="BC228" i="47"/>
  <c r="BB228" i="47"/>
  <c r="AZ228" i="47"/>
  <c r="BA228" i="47" s="1"/>
  <c r="AY228" i="47"/>
  <c r="AX228" i="47"/>
  <c r="AT228" i="47"/>
  <c r="AR228" i="47"/>
  <c r="AQ228" i="47"/>
  <c r="AS228" i="47" s="1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S227" i="47" s="1"/>
  <c r="AN227" i="47"/>
  <c r="AO227" i="47" s="1"/>
  <c r="AM227" i="47"/>
  <c r="AL227" i="47"/>
  <c r="AP227" i="47" s="1"/>
  <c r="AJ227" i="47"/>
  <c r="G227" i="47"/>
  <c r="F227" i="47"/>
  <c r="E227" i="47"/>
  <c r="C227" i="47"/>
  <c r="B227" i="47"/>
  <c r="A227" i="47"/>
  <c r="BH226" i="47"/>
  <c r="BG226" i="47"/>
  <c r="BA226" i="47"/>
  <c r="AZ226" i="47"/>
  <c r="BC226" i="47" s="1"/>
  <c r="AY226" i="47"/>
  <c r="AX226" i="47"/>
  <c r="AS226" i="47"/>
  <c r="AR226" i="47"/>
  <c r="AT226" i="47" s="1"/>
  <c r="AQ226" i="47"/>
  <c r="AU226" i="47" s="1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BI225" i="47" s="1"/>
  <c r="BB225" i="47"/>
  <c r="BA225" i="47"/>
  <c r="AZ225" i="47"/>
  <c r="BC225" i="47" s="1"/>
  <c r="AY225" i="47"/>
  <c r="AX225" i="47"/>
  <c r="AT225" i="47"/>
  <c r="AR225" i="47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BI223" i="47" s="1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BI222" i="47" s="1"/>
  <c r="BA222" i="47"/>
  <c r="AZ222" i="47"/>
  <c r="BC222" i="47" s="1"/>
  <c r="AY222" i="47"/>
  <c r="AX222" i="47"/>
  <c r="AR222" i="47"/>
  <c r="AQ222" i="47"/>
  <c r="AU222" i="47" s="1"/>
  <c r="AN222" i="47"/>
  <c r="AO222" i="47" s="1"/>
  <c r="AM222" i="47"/>
  <c r="AL222" i="47"/>
  <c r="AP222" i="47" s="1"/>
  <c r="AJ222" i="47"/>
  <c r="G222" i="47"/>
  <c r="F222" i="47"/>
  <c r="E222" i="47"/>
  <c r="C222" i="47"/>
  <c r="B222" i="47"/>
  <c r="A222" i="47"/>
  <c r="BH221" i="47"/>
  <c r="BG221" i="47"/>
  <c r="BB221" i="47"/>
  <c r="AZ221" i="47"/>
  <c r="AY221" i="47"/>
  <c r="AX221" i="47"/>
  <c r="AS221" i="47"/>
  <c r="AR221" i="47"/>
  <c r="AT221" i="47" s="1"/>
  <c r="AQ221" i="47"/>
  <c r="AU221" i="47" s="1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BI219" i="47" s="1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BI218" i="47" s="1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I217" i="47" s="1"/>
  <c r="BG217" i="47"/>
  <c r="AZ217" i="47"/>
  <c r="AY217" i="47"/>
  <c r="AX217" i="47"/>
  <c r="AT217" i="47"/>
  <c r="AR217" i="47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BI215" i="47" s="1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BI214" i="47" s="1"/>
  <c r="AZ214" i="47"/>
  <c r="AY214" i="47"/>
  <c r="AX214" i="47"/>
  <c r="AR214" i="47"/>
  <c r="AT214" i="47" s="1"/>
  <c r="AV214" i="47" s="1"/>
  <c r="BJ214" i="47" s="1"/>
  <c r="AQ214" i="47"/>
  <c r="AU214" i="47" s="1"/>
  <c r="AO214" i="47"/>
  <c r="AN214" i="47"/>
  <c r="AM214" i="47"/>
  <c r="AL214" i="47"/>
  <c r="AP214" i="47" s="1"/>
  <c r="AJ214" i="47"/>
  <c r="G214" i="47"/>
  <c r="F214" i="47"/>
  <c r="E214" i="47"/>
  <c r="C214" i="47"/>
  <c r="B214" i="47"/>
  <c r="A214" i="47"/>
  <c r="BH213" i="47"/>
  <c r="BG213" i="47"/>
  <c r="BI213" i="47" s="1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BI211" i="47" s="1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I209" i="47" s="1"/>
  <c r="BG209" i="47"/>
  <c r="BA209" i="47"/>
  <c r="AZ209" i="47"/>
  <c r="BC209" i="47" s="1"/>
  <c r="AY209" i="47"/>
  <c r="AX209" i="47"/>
  <c r="AT209" i="47"/>
  <c r="AS209" i="47"/>
  <c r="AR209" i="47"/>
  <c r="AQ209" i="47"/>
  <c r="AU209" i="47" s="1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BI207" i="47" s="1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BI206" i="47" s="1"/>
  <c r="AZ206" i="47"/>
  <c r="BC206" i="47" s="1"/>
  <c r="AY206" i="47"/>
  <c r="AX206" i="47"/>
  <c r="AR206" i="47"/>
  <c r="AQ206" i="47"/>
  <c r="AU206" i="47" s="1"/>
  <c r="AN206" i="47"/>
  <c r="AO206" i="47" s="1"/>
  <c r="AM206" i="47"/>
  <c r="AL206" i="47"/>
  <c r="AP206" i="47" s="1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S205" i="47"/>
  <c r="AR205" i="47"/>
  <c r="AT205" i="47" s="1"/>
  <c r="AQ205" i="47"/>
  <c r="AU205" i="47" s="1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BI204" i="47" s="1"/>
  <c r="BC204" i="47"/>
  <c r="AZ204" i="47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I202" i="47" s="1"/>
  <c r="BG202" i="47"/>
  <c r="AZ202" i="47"/>
  <c r="BC202" i="47" s="1"/>
  <c r="AY202" i="47"/>
  <c r="AX202" i="47"/>
  <c r="AR202" i="47"/>
  <c r="AT202" i="47" s="1"/>
  <c r="AQ202" i="47"/>
  <c r="AN202" i="47"/>
  <c r="AO202" i="47" s="1"/>
  <c r="BQ202" i="47" s="1"/>
  <c r="AM202" i="47"/>
  <c r="AL202" i="47"/>
  <c r="AP202" i="47" s="1"/>
  <c r="AJ202" i="47"/>
  <c r="G202" i="47"/>
  <c r="F202" i="47"/>
  <c r="E202" i="47"/>
  <c r="C202" i="47"/>
  <c r="B202" i="47"/>
  <c r="A202" i="47"/>
  <c r="BH201" i="47"/>
  <c r="BG201" i="47"/>
  <c r="BI201" i="47" s="1"/>
  <c r="AZ201" i="47"/>
  <c r="AY201" i="47"/>
  <c r="AX201" i="47"/>
  <c r="AR201" i="47"/>
  <c r="AT201" i="47" s="1"/>
  <c r="AV201" i="47" s="1"/>
  <c r="BJ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BC200" i="47"/>
  <c r="AZ200" i="47"/>
  <c r="AY200" i="47"/>
  <c r="AX200" i="47"/>
  <c r="AT200" i="47"/>
  <c r="AR200" i="47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V199" i="47"/>
  <c r="BJ199" i="47" s="1"/>
  <c r="AU199" i="47"/>
  <c r="AR199" i="47"/>
  <c r="AT199" i="47" s="1"/>
  <c r="AQ199" i="47"/>
  <c r="AM199" i="47"/>
  <c r="AL199" i="47"/>
  <c r="AP199" i="47" s="1"/>
  <c r="AJ199" i="47"/>
  <c r="G199" i="47"/>
  <c r="F199" i="47"/>
  <c r="E199" i="47"/>
  <c r="C199" i="47"/>
  <c r="B199" i="47"/>
  <c r="A199" i="47"/>
  <c r="BH198" i="47"/>
  <c r="BI198" i="47" s="1"/>
  <c r="BG198" i="47"/>
  <c r="BA198" i="47"/>
  <c r="AZ198" i="47"/>
  <c r="AY198" i="47"/>
  <c r="AX198" i="47"/>
  <c r="AR198" i="47"/>
  <c r="AT198" i="47" s="1"/>
  <c r="AQ198" i="47"/>
  <c r="AU198" i="47" s="1"/>
  <c r="AV198" i="47" s="1"/>
  <c r="BJ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I197" i="47" s="1"/>
  <c r="BG197" i="47"/>
  <c r="BA197" i="47"/>
  <c r="AZ197" i="47"/>
  <c r="BC197" i="47" s="1"/>
  <c r="AY197" i="47"/>
  <c r="AX197" i="47"/>
  <c r="AT197" i="47"/>
  <c r="AS197" i="47"/>
  <c r="AR197" i="47"/>
  <c r="AQ197" i="47"/>
  <c r="AU197" i="47" s="1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N195" i="47"/>
  <c r="AO195" i="47" s="1"/>
  <c r="AM195" i="47"/>
  <c r="AL195" i="47"/>
  <c r="AP195" i="47" s="1"/>
  <c r="AJ195" i="47"/>
  <c r="G195" i="47"/>
  <c r="F195" i="47"/>
  <c r="E195" i="47"/>
  <c r="C195" i="47"/>
  <c r="B195" i="47"/>
  <c r="A195" i="47"/>
  <c r="BH194" i="47"/>
  <c r="BG194" i="47"/>
  <c r="BI194" i="47" s="1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I193" i="47"/>
  <c r="BH193" i="47"/>
  <c r="BG193" i="47"/>
  <c r="BB193" i="47"/>
  <c r="BA193" i="47"/>
  <c r="AZ193" i="47"/>
  <c r="BC193" i="47" s="1"/>
  <c r="AY193" i="47"/>
  <c r="BD193" i="47" s="1"/>
  <c r="BE193" i="47" s="1"/>
  <c r="BF193" i="47" s="1"/>
  <c r="BK193" i="47" s="1"/>
  <c r="AX193" i="47"/>
  <c r="AT193" i="47"/>
  <c r="AV193" i="47" s="1"/>
  <c r="BJ193" i="47" s="1"/>
  <c r="AR193" i="47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BI192" i="47" s="1"/>
  <c r="BB192" i="47"/>
  <c r="AZ192" i="47"/>
  <c r="BA192" i="47" s="1"/>
  <c r="AY192" i="47"/>
  <c r="AX192" i="47"/>
  <c r="AU192" i="47"/>
  <c r="AR192" i="47"/>
  <c r="AT192" i="47" s="1"/>
  <c r="AV192" i="47" s="1"/>
  <c r="BJ192" i="47" s="1"/>
  <c r="AQ192" i="47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V190" i="47" s="1"/>
  <c r="BJ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BI189" i="47" s="1"/>
  <c r="AZ189" i="47"/>
  <c r="AY189" i="47"/>
  <c r="AX189" i="47"/>
  <c r="AT189" i="47"/>
  <c r="AR189" i="47"/>
  <c r="AS189" i="47" s="1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BI188" i="47" s="1"/>
  <c r="BB188" i="47"/>
  <c r="AZ188" i="47"/>
  <c r="BA188" i="47" s="1"/>
  <c r="AY188" i="47"/>
  <c r="AX188" i="47"/>
  <c r="AR188" i="47"/>
  <c r="AT188" i="47" s="1"/>
  <c r="AQ188" i="47"/>
  <c r="AS188" i="47" s="1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BI187" i="47" s="1"/>
  <c r="AZ187" i="47"/>
  <c r="AY187" i="47"/>
  <c r="AX187" i="47"/>
  <c r="AU187" i="47"/>
  <c r="AR187" i="47"/>
  <c r="AT187" i="47" s="1"/>
  <c r="AV187" i="47" s="1"/>
  <c r="BJ187" i="47" s="1"/>
  <c r="AQ187" i="47"/>
  <c r="AS187" i="47" s="1"/>
  <c r="AM187" i="47"/>
  <c r="AL187" i="47"/>
  <c r="AJ187" i="47"/>
  <c r="G187" i="47"/>
  <c r="F187" i="47"/>
  <c r="E187" i="47"/>
  <c r="C187" i="47"/>
  <c r="B187" i="47"/>
  <c r="A187" i="47"/>
  <c r="BI186" i="47"/>
  <c r="BH186" i="47"/>
  <c r="BG186" i="47"/>
  <c r="BC186" i="47"/>
  <c r="BB186" i="47"/>
  <c r="BA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BI185" i="47" s="1"/>
  <c r="BC185" i="47"/>
  <c r="BB185" i="47"/>
  <c r="AZ185" i="47"/>
  <c r="BA185" i="47" s="1"/>
  <c r="AY185" i="47"/>
  <c r="AX185" i="47"/>
  <c r="AT185" i="47"/>
  <c r="AR185" i="47"/>
  <c r="AQ185" i="47"/>
  <c r="AS185" i="47" s="1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S184" i="47" s="1"/>
  <c r="AN184" i="47"/>
  <c r="AO184" i="47" s="1"/>
  <c r="AM184" i="47"/>
  <c r="AL184" i="47"/>
  <c r="AP184" i="47" s="1"/>
  <c r="AJ184" i="47"/>
  <c r="G184" i="47"/>
  <c r="F184" i="47"/>
  <c r="E184" i="47"/>
  <c r="C184" i="47"/>
  <c r="B184" i="47"/>
  <c r="A184" i="47"/>
  <c r="BH183" i="47"/>
  <c r="BG183" i="47"/>
  <c r="BI183" i="47" s="1"/>
  <c r="BA183" i="47"/>
  <c r="AZ183" i="47"/>
  <c r="BC183" i="47" s="1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BI182" i="47" s="1"/>
  <c r="AZ182" i="47"/>
  <c r="AY182" i="47"/>
  <c r="AX182" i="47"/>
  <c r="AT182" i="47"/>
  <c r="AS182" i="47"/>
  <c r="AR182" i="47"/>
  <c r="AQ182" i="47"/>
  <c r="AU182" i="47" s="1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BI180" i="47" s="1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BI179" i="47" s="1"/>
  <c r="AZ179" i="47"/>
  <c r="AY179" i="47"/>
  <c r="AX179" i="47"/>
  <c r="AR179" i="47"/>
  <c r="AT179" i="47" s="1"/>
  <c r="AV179" i="47" s="1"/>
  <c r="BJ179" i="47" s="1"/>
  <c r="AQ179" i="47"/>
  <c r="AU179" i="47" s="1"/>
  <c r="AO179" i="47"/>
  <c r="AN179" i="47"/>
  <c r="AM179" i="47"/>
  <c r="AL179" i="47"/>
  <c r="AP179" i="47" s="1"/>
  <c r="AJ179" i="47"/>
  <c r="G179" i="47"/>
  <c r="F179" i="47"/>
  <c r="E179" i="47"/>
  <c r="C179" i="47"/>
  <c r="B179" i="47"/>
  <c r="A179" i="47"/>
  <c r="BH178" i="47"/>
  <c r="BG178" i="47"/>
  <c r="BI178" i="47" s="1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BI176" i="47" s="1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I174" i="47" s="1"/>
  <c r="BG174" i="47"/>
  <c r="BA174" i="47"/>
  <c r="AZ174" i="47"/>
  <c r="BC174" i="47" s="1"/>
  <c r="AY174" i="47"/>
  <c r="AX174" i="47"/>
  <c r="AT174" i="47"/>
  <c r="AS174" i="47"/>
  <c r="AR174" i="47"/>
  <c r="AQ174" i="47"/>
  <c r="AU174" i="47" s="1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BI172" i="47" s="1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BI171" i="47" s="1"/>
  <c r="AZ171" i="47"/>
  <c r="BC171" i="47" s="1"/>
  <c r="AY171" i="47"/>
  <c r="AX171" i="47"/>
  <c r="AR171" i="47"/>
  <c r="AQ171" i="47"/>
  <c r="AU171" i="47" s="1"/>
  <c r="AO171" i="47"/>
  <c r="AN171" i="47"/>
  <c r="AM171" i="47"/>
  <c r="AL171" i="47"/>
  <c r="AP171" i="47" s="1"/>
  <c r="AJ171" i="47"/>
  <c r="G171" i="47"/>
  <c r="F171" i="47"/>
  <c r="E171" i="47"/>
  <c r="C171" i="47"/>
  <c r="B171" i="47"/>
  <c r="A171" i="47"/>
  <c r="BH170" i="47"/>
  <c r="BG170" i="47"/>
  <c r="BI170" i="47" s="1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BI169" i="47" s="1"/>
  <c r="BC169" i="47"/>
  <c r="AZ169" i="47"/>
  <c r="AY169" i="47"/>
  <c r="AX169" i="47"/>
  <c r="AR169" i="47"/>
  <c r="AT169" i="47" s="1"/>
  <c r="AQ169" i="47"/>
  <c r="AS169" i="47" s="1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BI168" i="47" s="1"/>
  <c r="AZ168" i="47"/>
  <c r="AY168" i="47"/>
  <c r="AX168" i="47"/>
  <c r="AR168" i="47"/>
  <c r="AT168" i="47" s="1"/>
  <c r="AQ168" i="47"/>
  <c r="AS168" i="47" s="1"/>
  <c r="AM168" i="47"/>
  <c r="AL168" i="47"/>
  <c r="AJ168" i="47"/>
  <c r="G168" i="47"/>
  <c r="F168" i="47"/>
  <c r="E168" i="47"/>
  <c r="C168" i="47"/>
  <c r="B168" i="47"/>
  <c r="A168" i="47"/>
  <c r="BQ167" i="47"/>
  <c r="BI167" i="47"/>
  <c r="BH167" i="47"/>
  <c r="BG167" i="47"/>
  <c r="AZ167" i="47"/>
  <c r="BC167" i="47" s="1"/>
  <c r="AY167" i="47"/>
  <c r="AX167" i="47"/>
  <c r="AR167" i="47"/>
  <c r="AT167" i="47" s="1"/>
  <c r="AV167" i="47" s="1"/>
  <c r="BJ167" i="47" s="1"/>
  <c r="AQ167" i="47"/>
  <c r="AU167" i="47" s="1"/>
  <c r="AN167" i="47"/>
  <c r="AO167" i="47" s="1"/>
  <c r="AM167" i="47"/>
  <c r="AL167" i="47"/>
  <c r="AP167" i="47" s="1"/>
  <c r="AJ167" i="47"/>
  <c r="G167" i="47"/>
  <c r="F167" i="47"/>
  <c r="E167" i="47"/>
  <c r="C167" i="47"/>
  <c r="B167" i="47"/>
  <c r="A167" i="47"/>
  <c r="BH166" i="47"/>
  <c r="BG166" i="47"/>
  <c r="BI166" i="47" s="1"/>
  <c r="BB166" i="47"/>
  <c r="BA166" i="47"/>
  <c r="AZ166" i="47"/>
  <c r="BC166" i="47" s="1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BI165" i="47" s="1"/>
  <c r="BC165" i="47"/>
  <c r="BB165" i="47"/>
  <c r="AZ165" i="47"/>
  <c r="BA165" i="47" s="1"/>
  <c r="AY165" i="47"/>
  <c r="BD165" i="47" s="1"/>
  <c r="BE165" i="47" s="1"/>
  <c r="BF165" i="47" s="1"/>
  <c r="BK165" i="47" s="1"/>
  <c r="AX165" i="47"/>
  <c r="AU165" i="47"/>
  <c r="AR165" i="47"/>
  <c r="AT165" i="47" s="1"/>
  <c r="AQ165" i="47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BI164" i="47" s="1"/>
  <c r="AZ164" i="47"/>
  <c r="AY164" i="47"/>
  <c r="AX164" i="47"/>
  <c r="AR164" i="47"/>
  <c r="AT164" i="47" s="1"/>
  <c r="AQ164" i="47"/>
  <c r="AN164" i="47"/>
  <c r="AO164" i="47" s="1"/>
  <c r="AM164" i="47"/>
  <c r="AL164" i="47"/>
  <c r="AP164" i="47" s="1"/>
  <c r="AJ164" i="47"/>
  <c r="G164" i="47"/>
  <c r="F164" i="47"/>
  <c r="E164" i="47"/>
  <c r="C164" i="47"/>
  <c r="B164" i="47"/>
  <c r="A164" i="47"/>
  <c r="BH163" i="47"/>
  <c r="BG163" i="47"/>
  <c r="BI163" i="47" s="1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I162" i="47"/>
  <c r="BH162" i="47"/>
  <c r="BG162" i="47"/>
  <c r="BB162" i="47"/>
  <c r="BA162" i="47"/>
  <c r="AZ162" i="47"/>
  <c r="BC162" i="47" s="1"/>
  <c r="AY162" i="47"/>
  <c r="BD162" i="47" s="1"/>
  <c r="BE162" i="47" s="1"/>
  <c r="BF162" i="47" s="1"/>
  <c r="BK162" i="47" s="1"/>
  <c r="AX162" i="47"/>
  <c r="AT162" i="47"/>
  <c r="AR162" i="47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BI161" i="47" s="1"/>
  <c r="BC161" i="47"/>
  <c r="BB161" i="47"/>
  <c r="AZ161" i="47"/>
  <c r="BA161" i="47" s="1"/>
  <c r="AY161" i="47"/>
  <c r="AX161" i="47"/>
  <c r="AT161" i="47"/>
  <c r="AR161" i="47"/>
  <c r="AQ161" i="47"/>
  <c r="AS161" i="47" s="1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I159" i="47"/>
  <c r="BH159" i="47"/>
  <c r="BG159" i="47"/>
  <c r="AZ159" i="47"/>
  <c r="AY159" i="47"/>
  <c r="AX159" i="47"/>
  <c r="AR159" i="47"/>
  <c r="AT159" i="47" s="1"/>
  <c r="AQ159" i="47"/>
  <c r="AU159" i="47" s="1"/>
  <c r="AV159" i="47" s="1"/>
  <c r="BJ159" i="47" s="1"/>
  <c r="AO159" i="47"/>
  <c r="AN159" i="47"/>
  <c r="AM159" i="47"/>
  <c r="AL159" i="47"/>
  <c r="AP159" i="47" s="1"/>
  <c r="AJ159" i="47"/>
  <c r="G159" i="47"/>
  <c r="F159" i="47"/>
  <c r="E159" i="47"/>
  <c r="C159" i="47"/>
  <c r="B159" i="47"/>
  <c r="A159" i="47"/>
  <c r="BH158" i="47"/>
  <c r="BG158" i="47"/>
  <c r="BI158" i="47" s="1"/>
  <c r="AZ158" i="47"/>
  <c r="BA158" i="47" s="1"/>
  <c r="AY158" i="47"/>
  <c r="AX158" i="47"/>
  <c r="AT158" i="47"/>
  <c r="AV158" i="47" s="1"/>
  <c r="BJ158" i="47" s="1"/>
  <c r="AR158" i="47"/>
  <c r="AS158" i="47" s="1"/>
  <c r="AW158" i="47" s="1"/>
  <c r="AQ158" i="47"/>
  <c r="AU158" i="47" s="1"/>
  <c r="AP158" i="47"/>
  <c r="AO158" i="47"/>
  <c r="AM158" i="47"/>
  <c r="AL158" i="47"/>
  <c r="AN158" i="47" s="1"/>
  <c r="AJ158" i="47"/>
  <c r="G158" i="47"/>
  <c r="F158" i="47"/>
  <c r="E158" i="47"/>
  <c r="C158" i="47"/>
  <c r="B158" i="47"/>
  <c r="A158" i="47"/>
  <c r="BH157" i="47"/>
  <c r="BG157" i="47"/>
  <c r="BI157" i="47" s="1"/>
  <c r="BC157" i="47"/>
  <c r="BB157" i="47"/>
  <c r="AZ157" i="47"/>
  <c r="BA157" i="47" s="1"/>
  <c r="AY157" i="47"/>
  <c r="AX157" i="47"/>
  <c r="AU157" i="47"/>
  <c r="AR157" i="47"/>
  <c r="AT157" i="47" s="1"/>
  <c r="AQ157" i="47"/>
  <c r="AS157" i="47" s="1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BI155" i="47" s="1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I154" i="47"/>
  <c r="BH154" i="47"/>
  <c r="BG154" i="47"/>
  <c r="AZ154" i="47"/>
  <c r="BC154" i="47" s="1"/>
  <c r="AY154" i="47"/>
  <c r="AX154" i="47"/>
  <c r="AT154" i="47"/>
  <c r="AV154" i="47" s="1"/>
  <c r="AW154" i="47" s="1"/>
  <c r="AS154" i="47"/>
  <c r="AR154" i="47"/>
  <c r="AQ154" i="47"/>
  <c r="AU154" i="47" s="1"/>
  <c r="AP154" i="47"/>
  <c r="AM154" i="47"/>
  <c r="AL154" i="47"/>
  <c r="AN154" i="47" s="1"/>
  <c r="AO154" i="47" s="1"/>
  <c r="AJ154" i="47"/>
  <c r="G154" i="47"/>
  <c r="F154" i="47"/>
  <c r="E154" i="47"/>
  <c r="C154" i="47"/>
  <c r="B154" i="47"/>
  <c r="A154" i="47"/>
  <c r="BH153" i="47"/>
  <c r="BG153" i="47"/>
  <c r="BI153" i="47" s="1"/>
  <c r="BC153" i="47"/>
  <c r="BB153" i="47"/>
  <c r="AZ153" i="47"/>
  <c r="BA153" i="47" s="1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U152" i="47"/>
  <c r="AR152" i="47"/>
  <c r="AT152" i="47" s="1"/>
  <c r="AQ152" i="47"/>
  <c r="AM152" i="47"/>
  <c r="AL152" i="47"/>
  <c r="AJ152" i="47"/>
  <c r="G152" i="47"/>
  <c r="F152" i="47"/>
  <c r="E152" i="47"/>
  <c r="C152" i="47"/>
  <c r="B152" i="47"/>
  <c r="A152" i="47"/>
  <c r="BI151" i="47"/>
  <c r="BH151" i="47"/>
  <c r="BG151" i="47"/>
  <c r="AZ151" i="47"/>
  <c r="AY151" i="47"/>
  <c r="AX151" i="47"/>
  <c r="AR151" i="47"/>
  <c r="AT151" i="47" s="1"/>
  <c r="AV151" i="47" s="1"/>
  <c r="BJ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I150" i="47" s="1"/>
  <c r="BG150" i="47"/>
  <c r="BB150" i="47"/>
  <c r="BA150" i="47"/>
  <c r="AZ150" i="47"/>
  <c r="BC150" i="47" s="1"/>
  <c r="AY150" i="47"/>
  <c r="AX150" i="47"/>
  <c r="AT150" i="47"/>
  <c r="AR150" i="47"/>
  <c r="AQ150" i="47"/>
  <c r="AP150" i="47"/>
  <c r="BQ150" i="47" s="1"/>
  <c r="AM150" i="47"/>
  <c r="AL150" i="47"/>
  <c r="AN150" i="47" s="1"/>
  <c r="AO150" i="47" s="1"/>
  <c r="AJ150" i="47"/>
  <c r="G150" i="47"/>
  <c r="F150" i="47"/>
  <c r="E150" i="47"/>
  <c r="C150" i="47"/>
  <c r="B150" i="47"/>
  <c r="A150" i="47"/>
  <c r="BH149" i="47"/>
  <c r="BG149" i="47"/>
  <c r="BI149" i="47" s="1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I148" i="47" s="1"/>
  <c r="BG148" i="47"/>
  <c r="BA148" i="47"/>
  <c r="AZ148" i="47"/>
  <c r="BB148" i="47" s="1"/>
  <c r="AY148" i="47"/>
  <c r="AX148" i="47"/>
  <c r="AR148" i="47"/>
  <c r="AT148" i="47" s="1"/>
  <c r="AQ148" i="47"/>
  <c r="AN148" i="47"/>
  <c r="AO148" i="47" s="1"/>
  <c r="AM148" i="47"/>
  <c r="AL148" i="47"/>
  <c r="AP148" i="47" s="1"/>
  <c r="AJ148" i="47"/>
  <c r="G148" i="47"/>
  <c r="F148" i="47"/>
  <c r="E148" i="47"/>
  <c r="C148" i="47"/>
  <c r="B148" i="47"/>
  <c r="A148" i="47"/>
  <c r="BI147" i="47"/>
  <c r="BH147" i="47"/>
  <c r="BG147" i="47"/>
  <c r="BB147" i="47"/>
  <c r="BA147" i="47"/>
  <c r="AZ147" i="47"/>
  <c r="BC147" i="47" s="1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BI146" i="47" s="1"/>
  <c r="BC146" i="47"/>
  <c r="BB146" i="47"/>
  <c r="AZ146" i="47"/>
  <c r="BA146" i="47" s="1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BI145" i="47" s="1"/>
  <c r="AZ145" i="47"/>
  <c r="BA145" i="47" s="1"/>
  <c r="AY145" i="47"/>
  <c r="AX145" i="47"/>
  <c r="AR145" i="47"/>
  <c r="AT145" i="47" s="1"/>
  <c r="AQ145" i="47"/>
  <c r="AS145" i="47" s="1"/>
  <c r="AN145" i="47"/>
  <c r="AO145" i="47" s="1"/>
  <c r="AM145" i="47"/>
  <c r="AL145" i="47"/>
  <c r="AP145" i="47" s="1"/>
  <c r="AJ145" i="47"/>
  <c r="G145" i="47"/>
  <c r="F145" i="47"/>
  <c r="E145" i="47"/>
  <c r="C145" i="47"/>
  <c r="B145" i="47"/>
  <c r="A145" i="47"/>
  <c r="BI144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I143" i="47"/>
  <c r="BH143" i="47"/>
  <c r="BG143" i="47"/>
  <c r="AZ143" i="47"/>
  <c r="AY143" i="47"/>
  <c r="AX143" i="47"/>
  <c r="AT143" i="47"/>
  <c r="AR143" i="47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BC142" i="47"/>
  <c r="BB142" i="47"/>
  <c r="BA142" i="47"/>
  <c r="AZ142" i="47"/>
  <c r="AY142" i="47"/>
  <c r="BD142" i="47" s="1"/>
  <c r="BE142" i="47" s="1"/>
  <c r="BF142" i="47" s="1"/>
  <c r="BK142" i="47" s="1"/>
  <c r="AX142" i="47"/>
  <c r="AT142" i="47"/>
  <c r="AR142" i="47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S141" i="47" s="1"/>
  <c r="AN141" i="47"/>
  <c r="AO141" i="47" s="1"/>
  <c r="AM141" i="47"/>
  <c r="AL141" i="47"/>
  <c r="AP141" i="47" s="1"/>
  <c r="AJ141" i="47"/>
  <c r="G141" i="47"/>
  <c r="F141" i="47"/>
  <c r="E141" i="47"/>
  <c r="C141" i="47"/>
  <c r="B141" i="47"/>
  <c r="A141" i="47"/>
  <c r="BH140" i="47"/>
  <c r="BG140" i="47"/>
  <c r="BI140" i="47" s="1"/>
  <c r="BA140" i="47"/>
  <c r="AZ140" i="47"/>
  <c r="BB140" i="47" s="1"/>
  <c r="AY140" i="47"/>
  <c r="AX140" i="47"/>
  <c r="AS140" i="47"/>
  <c r="AR140" i="47"/>
  <c r="AT140" i="47" s="1"/>
  <c r="AQ140" i="47"/>
  <c r="AU140" i="47" s="1"/>
  <c r="AM140" i="47"/>
  <c r="AL140" i="47"/>
  <c r="AP140" i="47" s="1"/>
  <c r="AJ140" i="47"/>
  <c r="G140" i="47"/>
  <c r="F140" i="47"/>
  <c r="E140" i="47"/>
  <c r="C140" i="47"/>
  <c r="B140" i="47"/>
  <c r="A140" i="47"/>
  <c r="BI139" i="47"/>
  <c r="BH139" i="47"/>
  <c r="BG139" i="47"/>
  <c r="AZ139" i="47"/>
  <c r="AY139" i="47"/>
  <c r="AX139" i="47"/>
  <c r="AT139" i="47"/>
  <c r="AV139" i="47" s="1"/>
  <c r="BJ139" i="47" s="1"/>
  <c r="AS139" i="47"/>
  <c r="AR139" i="47"/>
  <c r="AQ139" i="47"/>
  <c r="AU139" i="47" s="1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BI138" i="47" s="1"/>
  <c r="AZ138" i="47"/>
  <c r="BC138" i="47" s="1"/>
  <c r="AY138" i="47"/>
  <c r="AX138" i="47"/>
  <c r="AR138" i="47"/>
  <c r="AT138" i="47" s="1"/>
  <c r="AV138" i="47" s="1"/>
  <c r="BJ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BI137" i="47" s="1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I136" i="47"/>
  <c r="BH136" i="47"/>
  <c r="BG136" i="47"/>
  <c r="AZ136" i="47"/>
  <c r="BB136" i="47" s="1"/>
  <c r="AY136" i="47"/>
  <c r="AX136" i="47"/>
  <c r="AS136" i="47"/>
  <c r="AW136" i="47" s="1"/>
  <c r="AR136" i="47"/>
  <c r="AT136" i="47" s="1"/>
  <c r="AV136" i="47" s="1"/>
  <c r="BJ136" i="47" s="1"/>
  <c r="AQ136" i="47"/>
  <c r="AU136" i="47" s="1"/>
  <c r="AO136" i="47"/>
  <c r="AN136" i="47"/>
  <c r="AM136" i="47"/>
  <c r="AL136" i="47"/>
  <c r="AP136" i="47" s="1"/>
  <c r="AJ136" i="47"/>
  <c r="G136" i="47"/>
  <c r="F136" i="47"/>
  <c r="E136" i="47"/>
  <c r="C136" i="47"/>
  <c r="B136" i="47"/>
  <c r="A136" i="47"/>
  <c r="BH135" i="47"/>
  <c r="BG135" i="47"/>
  <c r="BI135" i="47" s="1"/>
  <c r="BB135" i="47"/>
  <c r="AZ135" i="47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BC134" i="47"/>
  <c r="BA134" i="47"/>
  <c r="AZ134" i="47"/>
  <c r="BB134" i="47" s="1"/>
  <c r="AY134" i="47"/>
  <c r="AX134" i="47"/>
  <c r="AT134" i="47"/>
  <c r="AV134" i="47" s="1"/>
  <c r="BJ134" i="47" s="1"/>
  <c r="AR134" i="47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I132" i="47"/>
  <c r="BH132" i="47"/>
  <c r="BG132" i="47"/>
  <c r="AZ132" i="47"/>
  <c r="AY132" i="47"/>
  <c r="AX132" i="47"/>
  <c r="AR132" i="47"/>
  <c r="AT132" i="47" s="1"/>
  <c r="AV132" i="47" s="1"/>
  <c r="BJ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BI131" i="47" s="1"/>
  <c r="BB131" i="47"/>
  <c r="BA131" i="47"/>
  <c r="BD131" i="47" s="1"/>
  <c r="BE131" i="47" s="1"/>
  <c r="BF131" i="47" s="1"/>
  <c r="BK131" i="47" s="1"/>
  <c r="AZ131" i="47"/>
  <c r="BC131" i="47" s="1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BI130" i="47" s="1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BI129" i="47" s="1"/>
  <c r="AZ129" i="47"/>
  <c r="BA129" i="47" s="1"/>
  <c r="AY129" i="47"/>
  <c r="AX129" i="47"/>
  <c r="AR129" i="47"/>
  <c r="AT129" i="47" s="1"/>
  <c r="AQ129" i="47"/>
  <c r="AS129" i="47" s="1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N128" i="47"/>
  <c r="AO128" i="47" s="1"/>
  <c r="AM128" i="47"/>
  <c r="AL128" i="47"/>
  <c r="AP128" i="47" s="1"/>
  <c r="AJ128" i="47"/>
  <c r="G128" i="47"/>
  <c r="F128" i="47"/>
  <c r="E128" i="47"/>
  <c r="C128" i="47"/>
  <c r="B128" i="47"/>
  <c r="A128" i="47"/>
  <c r="BI127" i="47"/>
  <c r="BH127" i="47"/>
  <c r="BG127" i="47"/>
  <c r="AZ127" i="47"/>
  <c r="BC127" i="47" s="1"/>
  <c r="AY127" i="47"/>
  <c r="AX127" i="47"/>
  <c r="AT127" i="47"/>
  <c r="AV127" i="47" s="1"/>
  <c r="BJ127" i="47" s="1"/>
  <c r="AS127" i="47"/>
  <c r="AR127" i="47"/>
  <c r="AQ127" i="47"/>
  <c r="AU127" i="47" s="1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BI126" i="47" s="1"/>
  <c r="BC126" i="47"/>
  <c r="BB126" i="47"/>
  <c r="BA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S125" i="47" s="1"/>
  <c r="AN125" i="47"/>
  <c r="AO125" i="47" s="1"/>
  <c r="AM125" i="47"/>
  <c r="AL125" i="47"/>
  <c r="AP125" i="47" s="1"/>
  <c r="AJ125" i="47"/>
  <c r="G125" i="47"/>
  <c r="F125" i="47"/>
  <c r="E125" i="47"/>
  <c r="C125" i="47"/>
  <c r="B125" i="47"/>
  <c r="A125" i="47"/>
  <c r="BI124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I123" i="47"/>
  <c r="BH123" i="47"/>
  <c r="BG123" i="47"/>
  <c r="BB123" i="47"/>
  <c r="BA123" i="47"/>
  <c r="AZ123" i="47"/>
  <c r="BC123" i="47" s="1"/>
  <c r="AY123" i="47"/>
  <c r="AX123" i="47"/>
  <c r="AT123" i="47"/>
  <c r="AV123" i="47" s="1"/>
  <c r="BJ123" i="47" s="1"/>
  <c r="AS123" i="47"/>
  <c r="AR123" i="47"/>
  <c r="AQ123" i="47"/>
  <c r="AU123" i="47" s="1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BI122" i="47" s="1"/>
  <c r="BC122" i="47"/>
  <c r="BB122" i="47"/>
  <c r="BA122" i="47"/>
  <c r="AZ122" i="47"/>
  <c r="AY122" i="47"/>
  <c r="AX122" i="47"/>
  <c r="AR122" i="47"/>
  <c r="AT122" i="47" s="1"/>
  <c r="AV122" i="47" s="1"/>
  <c r="BJ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S121" i="47" s="1"/>
  <c r="AN121" i="47"/>
  <c r="AO121" i="47" s="1"/>
  <c r="AM121" i="47"/>
  <c r="AL121" i="47"/>
  <c r="AP121" i="47" s="1"/>
  <c r="AJ121" i="47"/>
  <c r="G121" i="47"/>
  <c r="F121" i="47"/>
  <c r="E121" i="47"/>
  <c r="C121" i="47"/>
  <c r="B121" i="47"/>
  <c r="A121" i="47"/>
  <c r="BH120" i="47"/>
  <c r="BI120" i="47" s="1"/>
  <c r="BG120" i="47"/>
  <c r="AZ120" i="47"/>
  <c r="BB120" i="47" s="1"/>
  <c r="AY120" i="47"/>
  <c r="AX120" i="47"/>
  <c r="AS120" i="47"/>
  <c r="AR120" i="47"/>
  <c r="AT120" i="47" s="1"/>
  <c r="AQ120" i="47"/>
  <c r="AU120" i="47" s="1"/>
  <c r="AM120" i="47"/>
  <c r="AL120" i="47"/>
  <c r="AJ120" i="47"/>
  <c r="G120" i="47"/>
  <c r="F120" i="47"/>
  <c r="E120" i="47"/>
  <c r="C120" i="47"/>
  <c r="B120" i="47"/>
  <c r="A120" i="47"/>
  <c r="BH119" i="47"/>
  <c r="BG119" i="47"/>
  <c r="BI119" i="47" s="1"/>
  <c r="BB119" i="47"/>
  <c r="BA119" i="47"/>
  <c r="AZ119" i="47"/>
  <c r="BC119" i="47" s="1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T118" i="47"/>
  <c r="AR118" i="47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BI117" i="47" s="1"/>
  <c r="AZ117" i="47"/>
  <c r="BA117" i="47" s="1"/>
  <c r="AY117" i="47"/>
  <c r="AX117" i="47"/>
  <c r="AR117" i="47"/>
  <c r="AT117" i="47" s="1"/>
  <c r="AQ117" i="47"/>
  <c r="AS117" i="47" s="1"/>
  <c r="AM117" i="47"/>
  <c r="AL117" i="47"/>
  <c r="AP117" i="47" s="1"/>
  <c r="AJ117" i="47"/>
  <c r="G117" i="47"/>
  <c r="F117" i="47"/>
  <c r="E117" i="47"/>
  <c r="C117" i="47"/>
  <c r="B117" i="47"/>
  <c r="A117" i="47"/>
  <c r="BI116" i="47"/>
  <c r="BH116" i="47"/>
  <c r="BG116" i="47"/>
  <c r="BA116" i="47"/>
  <c r="AZ116" i="47"/>
  <c r="BB116" i="47" s="1"/>
  <c r="AY116" i="47"/>
  <c r="AX116" i="47"/>
  <c r="AR116" i="47"/>
  <c r="AT116" i="47" s="1"/>
  <c r="AV116" i="47" s="1"/>
  <c r="BJ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BB115" i="47"/>
  <c r="AZ115" i="47"/>
  <c r="BC115" i="47" s="1"/>
  <c r="AY115" i="47"/>
  <c r="AX115" i="47"/>
  <c r="AR115" i="47"/>
  <c r="AT115" i="47" s="1"/>
  <c r="AV115" i="47" s="1"/>
  <c r="BJ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T114" i="47"/>
  <c r="AR114" i="47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I112" i="47" s="1"/>
  <c r="BG112" i="47"/>
  <c r="BA112" i="47"/>
  <c r="AZ112" i="47"/>
  <c r="BB112" i="47" s="1"/>
  <c r="AY112" i="47"/>
  <c r="AX112" i="47"/>
  <c r="AR112" i="47"/>
  <c r="AT112" i="47" s="1"/>
  <c r="AQ112" i="47"/>
  <c r="AU112" i="47" s="1"/>
  <c r="AN112" i="47"/>
  <c r="AO112" i="47" s="1"/>
  <c r="BQ112" i="47" s="1"/>
  <c r="AM112" i="47"/>
  <c r="AL112" i="47"/>
  <c r="AP112" i="47" s="1"/>
  <c r="AJ112" i="47"/>
  <c r="G112" i="47"/>
  <c r="F112" i="47"/>
  <c r="E112" i="47"/>
  <c r="C112" i="47"/>
  <c r="B112" i="47"/>
  <c r="A112" i="47"/>
  <c r="BH111" i="47"/>
  <c r="BG111" i="47"/>
  <c r="BB111" i="47"/>
  <c r="BA111" i="47"/>
  <c r="AZ111" i="47"/>
  <c r="BC111" i="47" s="1"/>
  <c r="AY111" i="47"/>
  <c r="AX111" i="47"/>
  <c r="AS111" i="47"/>
  <c r="AR111" i="47"/>
  <c r="AT111" i="47" s="1"/>
  <c r="AQ111" i="47"/>
  <c r="AU111" i="47" s="1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BI110" i="47" s="1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BI108" i="47" s="1"/>
  <c r="AZ108" i="47"/>
  <c r="BA108" i="47" s="1"/>
  <c r="AY108" i="47"/>
  <c r="AX108" i="47"/>
  <c r="AR108" i="47"/>
  <c r="AT108" i="47" s="1"/>
  <c r="AV108" i="47" s="1"/>
  <c r="BJ108" i="47" s="1"/>
  <c r="AQ108" i="47"/>
  <c r="AU108" i="47" s="1"/>
  <c r="AN108" i="47"/>
  <c r="AO108" i="47" s="1"/>
  <c r="AM108" i="47"/>
  <c r="AL108" i="47"/>
  <c r="AP108" i="47" s="1"/>
  <c r="AJ108" i="47"/>
  <c r="G108" i="47"/>
  <c r="F108" i="47"/>
  <c r="E108" i="47"/>
  <c r="C108" i="47"/>
  <c r="B108" i="47"/>
  <c r="A108" i="47"/>
  <c r="BH107" i="47"/>
  <c r="BI107" i="47" s="1"/>
  <c r="BG107" i="47"/>
  <c r="BA107" i="47"/>
  <c r="AZ107" i="47"/>
  <c r="AY107" i="47"/>
  <c r="AX107" i="47"/>
  <c r="AT107" i="47"/>
  <c r="AS107" i="47"/>
  <c r="AR107" i="47"/>
  <c r="AQ107" i="47"/>
  <c r="AU107" i="47" s="1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BC106" i="47"/>
  <c r="BB106" i="47"/>
  <c r="BA106" i="47"/>
  <c r="AZ106" i="47"/>
  <c r="AY106" i="47"/>
  <c r="BD106" i="47" s="1"/>
  <c r="BE106" i="47" s="1"/>
  <c r="BF106" i="47" s="1"/>
  <c r="BK106" i="47" s="1"/>
  <c r="AX106" i="47"/>
  <c r="AU106" i="47"/>
  <c r="AT106" i="47"/>
  <c r="AR106" i="47"/>
  <c r="AQ106" i="47"/>
  <c r="AS106" i="47" s="1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U105" i="47"/>
  <c r="AR105" i="47"/>
  <c r="AT105" i="47" s="1"/>
  <c r="AQ105" i="47"/>
  <c r="AM105" i="47"/>
  <c r="AL105" i="47"/>
  <c r="AJ105" i="47"/>
  <c r="G105" i="47"/>
  <c r="F105" i="47"/>
  <c r="E105" i="47"/>
  <c r="C105" i="47"/>
  <c r="B105" i="47"/>
  <c r="A105" i="47"/>
  <c r="BH104" i="47"/>
  <c r="BG104" i="47"/>
  <c r="BC104" i="47"/>
  <c r="AZ104" i="47"/>
  <c r="BB104" i="47" s="1"/>
  <c r="AY104" i="47"/>
  <c r="AX104" i="47"/>
  <c r="AU104" i="47"/>
  <c r="AR104" i="47"/>
  <c r="AT104" i="47" s="1"/>
  <c r="AV104" i="47" s="1"/>
  <c r="BJ104" i="47" s="1"/>
  <c r="AQ104" i="47"/>
  <c r="AN104" i="47"/>
  <c r="AO104" i="47" s="1"/>
  <c r="AM104" i="47"/>
  <c r="AL104" i="47"/>
  <c r="AP104" i="47" s="1"/>
  <c r="AJ104" i="47"/>
  <c r="G104" i="47"/>
  <c r="F104" i="47"/>
  <c r="E104" i="47"/>
  <c r="C104" i="47"/>
  <c r="B104" i="47"/>
  <c r="A104" i="47"/>
  <c r="BH103" i="47"/>
  <c r="BI103" i="47" s="1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BI102" i="47" s="1"/>
  <c r="BC102" i="47"/>
  <c r="BB102" i="47"/>
  <c r="AZ102" i="47"/>
  <c r="BA102" i="47" s="1"/>
  <c r="AY102" i="47"/>
  <c r="AX102" i="47"/>
  <c r="AR102" i="47"/>
  <c r="AT102" i="47" s="1"/>
  <c r="AQ102" i="47"/>
  <c r="AU102" i="47" s="1"/>
  <c r="AP102" i="47"/>
  <c r="AO102" i="47"/>
  <c r="AM102" i="47"/>
  <c r="AL102" i="47"/>
  <c r="AN102" i="47" s="1"/>
  <c r="AJ102" i="47"/>
  <c r="G102" i="47"/>
  <c r="F102" i="47"/>
  <c r="E102" i="47"/>
  <c r="C102" i="47"/>
  <c r="B102" i="47"/>
  <c r="A102" i="47"/>
  <c r="BH101" i="47"/>
  <c r="BG101" i="47"/>
  <c r="BI101" i="47" s="1"/>
  <c r="AZ101" i="47"/>
  <c r="BA101" i="47" s="1"/>
  <c r="AY101" i="47"/>
  <c r="AX101" i="47"/>
  <c r="AU101" i="47"/>
  <c r="AT101" i="47"/>
  <c r="AV101" i="47" s="1"/>
  <c r="BJ101" i="47" s="1"/>
  <c r="AR101" i="47"/>
  <c r="AQ101" i="47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BA100" i="47"/>
  <c r="AZ100" i="47"/>
  <c r="BB100" i="47" s="1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BI99" i="47" s="1"/>
  <c r="AZ99" i="47"/>
  <c r="BB99" i="47" s="1"/>
  <c r="AY99" i="47"/>
  <c r="AX99" i="47"/>
  <c r="AR99" i="47"/>
  <c r="AT99" i="47" s="1"/>
  <c r="AQ99" i="47"/>
  <c r="AS99" i="47" s="1"/>
  <c r="AN99" i="47"/>
  <c r="AO99" i="47" s="1"/>
  <c r="AM99" i="47"/>
  <c r="AL99" i="47"/>
  <c r="AP99" i="47" s="1"/>
  <c r="AJ99" i="47"/>
  <c r="G99" i="47"/>
  <c r="F99" i="47"/>
  <c r="E99" i="47"/>
  <c r="C99" i="47"/>
  <c r="B99" i="47"/>
  <c r="A99" i="47"/>
  <c r="BI98" i="47"/>
  <c r="BH98" i="47"/>
  <c r="BG98" i="47"/>
  <c r="AZ98" i="47"/>
  <c r="BC98" i="47" s="1"/>
  <c r="AY98" i="47"/>
  <c r="AX98" i="47"/>
  <c r="AR98" i="47"/>
  <c r="AT98" i="47" s="1"/>
  <c r="AV98" i="47" s="1"/>
  <c r="BJ98" i="47" s="1"/>
  <c r="AQ98" i="47"/>
  <c r="AU98" i="47" s="1"/>
  <c r="AN98" i="47"/>
  <c r="AO98" i="47" s="1"/>
  <c r="AM98" i="47"/>
  <c r="AL98" i="47"/>
  <c r="AP98" i="47" s="1"/>
  <c r="AJ98" i="47"/>
  <c r="G98" i="47"/>
  <c r="F98" i="47"/>
  <c r="E98" i="47"/>
  <c r="C98" i="47"/>
  <c r="B98" i="47"/>
  <c r="A98" i="47"/>
  <c r="BH97" i="47"/>
  <c r="BI97" i="47" s="1"/>
  <c r="BG97" i="47"/>
  <c r="AZ97" i="47"/>
  <c r="AY97" i="47"/>
  <c r="AX97" i="47"/>
  <c r="AT97" i="47"/>
  <c r="AR97" i="47"/>
  <c r="AS97" i="47" s="1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BI96" i="47" s="1"/>
  <c r="BC96" i="47"/>
  <c r="BB96" i="47"/>
  <c r="AZ96" i="47"/>
  <c r="BA96" i="47" s="1"/>
  <c r="AY96" i="47"/>
  <c r="AX96" i="47"/>
  <c r="AR96" i="47"/>
  <c r="AT96" i="47" s="1"/>
  <c r="AQ96" i="47"/>
  <c r="AS96" i="47" s="1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S95" i="47" s="1"/>
  <c r="AN95" i="47"/>
  <c r="AO95" i="47" s="1"/>
  <c r="AM95" i="47"/>
  <c r="AL95" i="47"/>
  <c r="AP95" i="47" s="1"/>
  <c r="AJ95" i="47"/>
  <c r="G95" i="47"/>
  <c r="F95" i="47"/>
  <c r="E95" i="47"/>
  <c r="C95" i="47"/>
  <c r="B95" i="47"/>
  <c r="A95" i="47"/>
  <c r="BH94" i="47"/>
  <c r="BI94" i="47" s="1"/>
  <c r="BG94" i="47"/>
  <c r="AZ94" i="47"/>
  <c r="AY94" i="47"/>
  <c r="AX94" i="47"/>
  <c r="AS94" i="47"/>
  <c r="AR94" i="47"/>
  <c r="AT94" i="47" s="1"/>
  <c r="AQ94" i="47"/>
  <c r="AU94" i="47" s="1"/>
  <c r="AM94" i="47"/>
  <c r="AL94" i="47"/>
  <c r="AJ94" i="47"/>
  <c r="G94" i="47"/>
  <c r="F94" i="47"/>
  <c r="E94" i="47"/>
  <c r="C94" i="47"/>
  <c r="B94" i="47"/>
  <c r="A94" i="47"/>
  <c r="BI93" i="47"/>
  <c r="BH93" i="47"/>
  <c r="BG93" i="47"/>
  <c r="BC93" i="47"/>
  <c r="BB93" i="47"/>
  <c r="BA93" i="47"/>
  <c r="AZ93" i="47"/>
  <c r="AY93" i="47"/>
  <c r="AX93" i="47"/>
  <c r="AT93" i="47"/>
  <c r="AR93" i="47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BI92" i="47" s="1"/>
  <c r="BC92" i="47"/>
  <c r="BB92" i="47"/>
  <c r="AZ92" i="47"/>
  <c r="BA92" i="47" s="1"/>
  <c r="AY92" i="47"/>
  <c r="AX92" i="47"/>
  <c r="AT92" i="47"/>
  <c r="AR92" i="47"/>
  <c r="AQ92" i="47"/>
  <c r="AS92" i="47" s="1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S91" i="47" s="1"/>
  <c r="AN91" i="47"/>
  <c r="AO91" i="47" s="1"/>
  <c r="AM91" i="47"/>
  <c r="AL91" i="47"/>
  <c r="AP91" i="47" s="1"/>
  <c r="AJ91" i="47"/>
  <c r="G91" i="47"/>
  <c r="F91" i="47"/>
  <c r="E91" i="47"/>
  <c r="C91" i="47"/>
  <c r="B91" i="47"/>
  <c r="A91" i="47"/>
  <c r="BH90" i="47"/>
  <c r="BG90" i="47"/>
  <c r="BI90" i="47" s="1"/>
  <c r="BA90" i="47"/>
  <c r="AZ90" i="47"/>
  <c r="BC90" i="47" s="1"/>
  <c r="AY90" i="47"/>
  <c r="AX90" i="47"/>
  <c r="AS90" i="47"/>
  <c r="AR90" i="47"/>
  <c r="AT90" i="47" s="1"/>
  <c r="AQ90" i="47"/>
  <c r="AU90" i="47" s="1"/>
  <c r="AM90" i="47"/>
  <c r="AL90" i="47"/>
  <c r="AJ90" i="47"/>
  <c r="G90" i="47"/>
  <c r="F90" i="47"/>
  <c r="E90" i="47"/>
  <c r="C90" i="47"/>
  <c r="B90" i="47"/>
  <c r="A90" i="47"/>
  <c r="BI89" i="47"/>
  <c r="BH89" i="47"/>
  <c r="BG89" i="47"/>
  <c r="BC89" i="47"/>
  <c r="BB89" i="47"/>
  <c r="BA89" i="47"/>
  <c r="AZ89" i="47"/>
  <c r="AY89" i="47"/>
  <c r="AX89" i="47"/>
  <c r="AT89" i="47"/>
  <c r="AR89" i="47"/>
  <c r="AS89" i="47" s="1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BC88" i="47"/>
  <c r="BB88" i="47"/>
  <c r="AZ88" i="47"/>
  <c r="BA88" i="47" s="1"/>
  <c r="AY88" i="47"/>
  <c r="AX88" i="47"/>
  <c r="AT88" i="47"/>
  <c r="AR88" i="47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N87" i="47"/>
  <c r="AO87" i="47" s="1"/>
  <c r="AM87" i="47"/>
  <c r="AL87" i="47"/>
  <c r="AP87" i="47" s="1"/>
  <c r="AJ87" i="47"/>
  <c r="G87" i="47"/>
  <c r="F87" i="47"/>
  <c r="E87" i="47"/>
  <c r="C87" i="47"/>
  <c r="B87" i="47"/>
  <c r="A87" i="47"/>
  <c r="BH86" i="47"/>
  <c r="BI86" i="47" s="1"/>
  <c r="BG86" i="47"/>
  <c r="BA86" i="47"/>
  <c r="AZ86" i="47"/>
  <c r="BC86" i="47" s="1"/>
  <c r="AY86" i="47"/>
  <c r="AX86" i="47"/>
  <c r="AS86" i="47"/>
  <c r="AR86" i="47"/>
  <c r="AT86" i="47" s="1"/>
  <c r="AQ86" i="47"/>
  <c r="AU86" i="47" s="1"/>
  <c r="AN86" i="47"/>
  <c r="AO86" i="47" s="1"/>
  <c r="AM86" i="47"/>
  <c r="AL86" i="47"/>
  <c r="AP86" i="47" s="1"/>
  <c r="AJ86" i="47"/>
  <c r="G86" i="47"/>
  <c r="F86" i="47"/>
  <c r="E86" i="47"/>
  <c r="C86" i="47"/>
  <c r="B86" i="47"/>
  <c r="A86" i="47"/>
  <c r="BH85" i="47"/>
  <c r="BG85" i="47"/>
  <c r="BI85" i="47" s="1"/>
  <c r="BC85" i="47"/>
  <c r="BB85" i="47"/>
  <c r="AZ85" i="47"/>
  <c r="BA85" i="47" s="1"/>
  <c r="AY85" i="47"/>
  <c r="AX85" i="47"/>
  <c r="AR85" i="47"/>
  <c r="AT85" i="47" s="1"/>
  <c r="AV85" i="47" s="1"/>
  <c r="BJ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I82" i="47" s="1"/>
  <c r="BG82" i="47"/>
  <c r="AZ82" i="47"/>
  <c r="BC82" i="47" s="1"/>
  <c r="AY82" i="47"/>
  <c r="AX82" i="47"/>
  <c r="AR82" i="47"/>
  <c r="AT82" i="47" s="1"/>
  <c r="AQ82" i="47"/>
  <c r="AU82" i="47" s="1"/>
  <c r="AN82" i="47"/>
  <c r="AO82" i="47" s="1"/>
  <c r="AM82" i="47"/>
  <c r="AL82" i="47"/>
  <c r="AP82" i="47" s="1"/>
  <c r="AJ82" i="47"/>
  <c r="G82" i="47"/>
  <c r="F82" i="47"/>
  <c r="E82" i="47"/>
  <c r="C82" i="47"/>
  <c r="B82" i="47"/>
  <c r="A82" i="47"/>
  <c r="BH81" i="47"/>
  <c r="BI81" i="47" s="1"/>
  <c r="BG81" i="47"/>
  <c r="AZ81" i="47"/>
  <c r="AY81" i="47"/>
  <c r="AX81" i="47"/>
  <c r="AT81" i="47"/>
  <c r="AV81" i="47" s="1"/>
  <c r="BJ81" i="47" s="1"/>
  <c r="AR81" i="47"/>
  <c r="AS81" i="47" s="1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BI80" i="47" s="1"/>
  <c r="BC80" i="47"/>
  <c r="BB80" i="47"/>
  <c r="AZ80" i="47"/>
  <c r="BA80" i="47" s="1"/>
  <c r="AY80" i="47"/>
  <c r="AX80" i="47"/>
  <c r="AR80" i="47"/>
  <c r="AT80" i="47" s="1"/>
  <c r="AQ80" i="47"/>
  <c r="AS80" i="47" s="1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BC79" i="47"/>
  <c r="AZ79" i="47"/>
  <c r="BB79" i="47" s="1"/>
  <c r="AY79" i="47"/>
  <c r="AX79" i="47"/>
  <c r="AR79" i="47"/>
  <c r="AT79" i="47" s="1"/>
  <c r="AQ79" i="47"/>
  <c r="AS79" i="47" s="1"/>
  <c r="AN79" i="47"/>
  <c r="AO79" i="47" s="1"/>
  <c r="AM79" i="47"/>
  <c r="AL79" i="47"/>
  <c r="AP79" i="47" s="1"/>
  <c r="AJ79" i="47"/>
  <c r="G79" i="47"/>
  <c r="F79" i="47"/>
  <c r="E79" i="47"/>
  <c r="C79" i="47"/>
  <c r="B79" i="47"/>
  <c r="A79" i="47"/>
  <c r="BH78" i="47"/>
  <c r="BI78" i="47" s="1"/>
  <c r="BG78" i="47"/>
  <c r="AZ78" i="47"/>
  <c r="BC78" i="47" s="1"/>
  <c r="AY78" i="47"/>
  <c r="AX78" i="47"/>
  <c r="AR78" i="47"/>
  <c r="AT78" i="47" s="1"/>
  <c r="AQ78" i="47"/>
  <c r="AU78" i="47" s="1"/>
  <c r="AN78" i="47"/>
  <c r="AO78" i="47" s="1"/>
  <c r="AM78" i="47"/>
  <c r="AL78" i="47"/>
  <c r="AP78" i="47" s="1"/>
  <c r="AJ78" i="47"/>
  <c r="G78" i="47"/>
  <c r="F78" i="47"/>
  <c r="E78" i="47"/>
  <c r="C78" i="47"/>
  <c r="B78" i="47"/>
  <c r="A78" i="47"/>
  <c r="BH77" i="47"/>
  <c r="BG77" i="47"/>
  <c r="BI77" i="47" s="1"/>
  <c r="BC77" i="47"/>
  <c r="BB77" i="47"/>
  <c r="BA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BI76" i="47" s="1"/>
  <c r="AZ76" i="47"/>
  <c r="AY76" i="47"/>
  <c r="AX76" i="47"/>
  <c r="AT76" i="47"/>
  <c r="AR76" i="47"/>
  <c r="AQ76" i="47"/>
  <c r="AS76" i="47" s="1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BI75" i="47" s="1"/>
  <c r="BC75" i="47"/>
  <c r="AZ75" i="47"/>
  <c r="BB75" i="47" s="1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N74" i="47"/>
  <c r="AO74" i="47" s="1"/>
  <c r="AM74" i="47"/>
  <c r="AL74" i="47"/>
  <c r="AP74" i="47" s="1"/>
  <c r="AJ74" i="47"/>
  <c r="G74" i="47"/>
  <c r="F74" i="47"/>
  <c r="E74" i="47"/>
  <c r="C74" i="47"/>
  <c r="B74" i="47"/>
  <c r="A74" i="47"/>
  <c r="BH73" i="47"/>
  <c r="BG73" i="47"/>
  <c r="BI73" i="47" s="1"/>
  <c r="AZ73" i="47"/>
  <c r="BC73" i="47" s="1"/>
  <c r="AY73" i="47"/>
  <c r="AX73" i="47"/>
  <c r="AT73" i="47"/>
  <c r="AV73" i="47" s="1"/>
  <c r="BJ73" i="47" s="1"/>
  <c r="AS73" i="47"/>
  <c r="AW73" i="47" s="1"/>
  <c r="AR73" i="47"/>
  <c r="AQ73" i="47"/>
  <c r="AU73" i="47" s="1"/>
  <c r="AM73" i="47"/>
  <c r="AL73" i="47"/>
  <c r="AN73" i="47" s="1"/>
  <c r="AO73" i="47" s="1"/>
  <c r="BP73" i="47" s="1"/>
  <c r="AJ73" i="47"/>
  <c r="G73" i="47"/>
  <c r="F73" i="47"/>
  <c r="E73" i="47"/>
  <c r="C73" i="47"/>
  <c r="B73" i="47"/>
  <c r="A73" i="47"/>
  <c r="BH72" i="47"/>
  <c r="BG72" i="47"/>
  <c r="BI72" i="47" s="1"/>
  <c r="BC72" i="47"/>
  <c r="AZ72" i="47"/>
  <c r="BA72" i="47" s="1"/>
  <c r="AY72" i="47"/>
  <c r="AX72" i="47"/>
  <c r="AR72" i="47"/>
  <c r="AT72" i="47" s="1"/>
  <c r="AQ72" i="47"/>
  <c r="AS72" i="47" s="1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BC71" i="47"/>
  <c r="AZ71" i="47"/>
  <c r="BB71" i="47" s="1"/>
  <c r="AY71" i="47"/>
  <c r="AX71" i="47"/>
  <c r="AR71" i="47"/>
  <c r="AT71" i="47" s="1"/>
  <c r="AQ71" i="47"/>
  <c r="AS71" i="47" s="1"/>
  <c r="AN71" i="47"/>
  <c r="AO71" i="47" s="1"/>
  <c r="AM71" i="47"/>
  <c r="AL71" i="47"/>
  <c r="AP71" i="47" s="1"/>
  <c r="AJ71" i="47"/>
  <c r="G71" i="47"/>
  <c r="F71" i="47"/>
  <c r="E71" i="47"/>
  <c r="C71" i="47"/>
  <c r="B71" i="47"/>
  <c r="A71" i="47"/>
  <c r="BH70" i="47"/>
  <c r="BI70" i="47" s="1"/>
  <c r="BG70" i="47"/>
  <c r="AZ70" i="47"/>
  <c r="BC70" i="47" s="1"/>
  <c r="AY70" i="47"/>
  <c r="AX70" i="47"/>
  <c r="AR70" i="47"/>
  <c r="AT70" i="47" s="1"/>
  <c r="AQ70" i="47"/>
  <c r="AU70" i="47" s="1"/>
  <c r="AN70" i="47"/>
  <c r="AO70" i="47" s="1"/>
  <c r="AM70" i="47"/>
  <c r="AL70" i="47"/>
  <c r="AP70" i="47" s="1"/>
  <c r="AJ70" i="47"/>
  <c r="G70" i="47"/>
  <c r="F70" i="47"/>
  <c r="E70" i="47"/>
  <c r="C70" i="47"/>
  <c r="B70" i="47"/>
  <c r="A70" i="47"/>
  <c r="BH69" i="47"/>
  <c r="BG69" i="47"/>
  <c r="BI69" i="47" s="1"/>
  <c r="BC69" i="47"/>
  <c r="BB69" i="47"/>
  <c r="BA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S68" i="47" s="1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BI67" i="47" s="1"/>
  <c r="BC67" i="47"/>
  <c r="AZ67" i="47"/>
  <c r="BB67" i="47" s="1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N66" i="47"/>
  <c r="AO66" i="47" s="1"/>
  <c r="AM66" i="47"/>
  <c r="AL66" i="47"/>
  <c r="AP66" i="47" s="1"/>
  <c r="AJ66" i="47"/>
  <c r="G66" i="47"/>
  <c r="F66" i="47"/>
  <c r="E66" i="47"/>
  <c r="C66" i="47"/>
  <c r="B66" i="47"/>
  <c r="A66" i="47"/>
  <c r="BH65" i="47"/>
  <c r="BG65" i="47"/>
  <c r="BI65" i="47" s="1"/>
  <c r="AZ65" i="47"/>
  <c r="BC65" i="47" s="1"/>
  <c r="AY65" i="47"/>
  <c r="AX65" i="47"/>
  <c r="AT65" i="47"/>
  <c r="AV65" i="47" s="1"/>
  <c r="BJ65" i="47" s="1"/>
  <c r="AS65" i="47"/>
  <c r="AW65" i="47" s="1"/>
  <c r="AR65" i="47"/>
  <c r="AQ65" i="47"/>
  <c r="AU65" i="47" s="1"/>
  <c r="AM65" i="47"/>
  <c r="AL65" i="47"/>
  <c r="AN65" i="47" s="1"/>
  <c r="AO65" i="47" s="1"/>
  <c r="BP65" i="47" s="1"/>
  <c r="AJ65" i="47"/>
  <c r="G65" i="47"/>
  <c r="F65" i="47"/>
  <c r="E65" i="47"/>
  <c r="C65" i="47"/>
  <c r="B65" i="47"/>
  <c r="A65" i="47"/>
  <c r="BH64" i="47"/>
  <c r="BG64" i="47"/>
  <c r="BI64" i="47" s="1"/>
  <c r="BC64" i="47"/>
  <c r="AZ64" i="47"/>
  <c r="BA64" i="47" s="1"/>
  <c r="AY64" i="47"/>
  <c r="AX64" i="47"/>
  <c r="AR64" i="47"/>
  <c r="AT64" i="47" s="1"/>
  <c r="AQ64" i="47"/>
  <c r="AS64" i="47" s="1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BC63" i="47"/>
  <c r="AZ63" i="47"/>
  <c r="BB63" i="47" s="1"/>
  <c r="AY63" i="47"/>
  <c r="AX63" i="47"/>
  <c r="AR63" i="47"/>
  <c r="AT63" i="47" s="1"/>
  <c r="AQ63" i="47"/>
  <c r="AS63" i="47" s="1"/>
  <c r="AN63" i="47"/>
  <c r="AO63" i="47" s="1"/>
  <c r="AM63" i="47"/>
  <c r="AL63" i="47"/>
  <c r="AP63" i="47" s="1"/>
  <c r="AJ63" i="47"/>
  <c r="G63" i="47"/>
  <c r="F63" i="47"/>
  <c r="E63" i="47"/>
  <c r="C63" i="47"/>
  <c r="B63" i="47"/>
  <c r="A63" i="47"/>
  <c r="BH62" i="47"/>
  <c r="BI62" i="47" s="1"/>
  <c r="BG62" i="47"/>
  <c r="AZ62" i="47"/>
  <c r="BC62" i="47" s="1"/>
  <c r="AY62" i="47"/>
  <c r="AX62" i="47"/>
  <c r="AR62" i="47"/>
  <c r="AT62" i="47" s="1"/>
  <c r="AQ62" i="47"/>
  <c r="AU62" i="47" s="1"/>
  <c r="AN62" i="47"/>
  <c r="AO62" i="47" s="1"/>
  <c r="AM62" i="47"/>
  <c r="AL62" i="47"/>
  <c r="AP62" i="47" s="1"/>
  <c r="AJ62" i="47"/>
  <c r="G62" i="47"/>
  <c r="F62" i="47"/>
  <c r="E62" i="47"/>
  <c r="C62" i="47"/>
  <c r="B62" i="47"/>
  <c r="A62" i="47"/>
  <c r="BH61" i="47"/>
  <c r="BG61" i="47"/>
  <c r="BI61" i="47" s="1"/>
  <c r="BC61" i="47"/>
  <c r="BB61" i="47"/>
  <c r="BA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BC60" i="47"/>
  <c r="AZ60" i="47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BI57" i="47" s="1"/>
  <c r="BC57" i="47"/>
  <c r="BB57" i="47"/>
  <c r="BA57" i="47"/>
  <c r="AZ57" i="47"/>
  <c r="AY57" i="47"/>
  <c r="AX57" i="47"/>
  <c r="AT57" i="47"/>
  <c r="AV57" i="47" s="1"/>
  <c r="BJ57" i="47" s="1"/>
  <c r="AS57" i="47"/>
  <c r="AW57" i="47" s="1"/>
  <c r="AR57" i="47"/>
  <c r="AQ57" i="47"/>
  <c r="AU57" i="47" s="1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BI56" i="47" s="1"/>
  <c r="AZ56" i="47"/>
  <c r="BA56" i="47" s="1"/>
  <c r="AY56" i="47"/>
  <c r="AX56" i="47"/>
  <c r="AT56" i="47"/>
  <c r="AR56" i="47"/>
  <c r="AQ56" i="47"/>
  <c r="AS56" i="47" s="1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BI55" i="47" s="1"/>
  <c r="BC55" i="47"/>
  <c r="AZ55" i="47"/>
  <c r="BB55" i="47" s="1"/>
  <c r="AY55" i="47"/>
  <c r="AX55" i="47"/>
  <c r="AR55" i="47"/>
  <c r="AT55" i="47" s="1"/>
  <c r="AQ55" i="47"/>
  <c r="AS55" i="47" s="1"/>
  <c r="AN55" i="47"/>
  <c r="AO55" i="47" s="1"/>
  <c r="AM55" i="47"/>
  <c r="AL55" i="47"/>
  <c r="AP55" i="47" s="1"/>
  <c r="AJ55" i="47"/>
  <c r="G55" i="47"/>
  <c r="F55" i="47"/>
  <c r="E55" i="47"/>
  <c r="C55" i="47"/>
  <c r="B55" i="47"/>
  <c r="A55" i="47"/>
  <c r="BH54" i="47"/>
  <c r="BI54" i="47" s="1"/>
  <c r="BG54" i="47"/>
  <c r="AZ54" i="47"/>
  <c r="BC54" i="47" s="1"/>
  <c r="AY54" i="47"/>
  <c r="AX54" i="47"/>
  <c r="AR54" i="47"/>
  <c r="AT54" i="47" s="1"/>
  <c r="AQ54" i="47"/>
  <c r="AU54" i="47" s="1"/>
  <c r="AN54" i="47"/>
  <c r="AO54" i="47" s="1"/>
  <c r="AM54" i="47"/>
  <c r="AL54" i="47"/>
  <c r="AP54" i="47" s="1"/>
  <c r="AJ54" i="47"/>
  <c r="G54" i="47"/>
  <c r="F54" i="47"/>
  <c r="E54" i="47"/>
  <c r="C54" i="47"/>
  <c r="B54" i="47"/>
  <c r="A54" i="47"/>
  <c r="BH53" i="47"/>
  <c r="BI53" i="47" s="1"/>
  <c r="BG53" i="47"/>
  <c r="AZ53" i="47"/>
  <c r="BA53" i="47" s="1"/>
  <c r="AY53" i="47"/>
  <c r="AX53" i="47"/>
  <c r="AR53" i="47"/>
  <c r="AT53" i="47" s="1"/>
  <c r="AV53" i="47" s="1"/>
  <c r="BJ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BC52" i="47"/>
  <c r="BB52" i="47"/>
  <c r="AZ52" i="47"/>
  <c r="BA52" i="47" s="1"/>
  <c r="AY52" i="47"/>
  <c r="BD52" i="47" s="1"/>
  <c r="BE52" i="47" s="1"/>
  <c r="BF52" i="47" s="1"/>
  <c r="BK52" i="47" s="1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BI49" i="47" s="1"/>
  <c r="BC49" i="47"/>
  <c r="BB49" i="47"/>
  <c r="BA49" i="47"/>
  <c r="AZ49" i="47"/>
  <c r="AY49" i="47"/>
  <c r="AX49" i="47"/>
  <c r="AT49" i="47"/>
  <c r="AV49" i="47" s="1"/>
  <c r="BJ49" i="47" s="1"/>
  <c r="AS49" i="47"/>
  <c r="AW49" i="47" s="1"/>
  <c r="AR49" i="47"/>
  <c r="AQ49" i="47"/>
  <c r="AU49" i="47" s="1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BI48" i="47" s="1"/>
  <c r="BC48" i="47"/>
  <c r="BB48" i="47"/>
  <c r="AZ48" i="47"/>
  <c r="BA48" i="47" s="1"/>
  <c r="AY48" i="47"/>
  <c r="AX48" i="47"/>
  <c r="AR48" i="47"/>
  <c r="AT48" i="47" s="1"/>
  <c r="AQ48" i="47"/>
  <c r="AS48" i="47" s="1"/>
  <c r="AP48" i="47"/>
  <c r="AM48" i="47"/>
  <c r="AL48" i="47"/>
  <c r="AN48" i="47" s="1"/>
  <c r="AO48" i="47" s="1"/>
  <c r="AJ48" i="47"/>
  <c r="G48" i="47"/>
  <c r="F48" i="47"/>
  <c r="E48" i="47"/>
  <c r="C48" i="47"/>
  <c r="B48" i="47"/>
  <c r="A48" i="47"/>
  <c r="BH47" i="47"/>
  <c r="BG47" i="47"/>
  <c r="BC47" i="47"/>
  <c r="AZ47" i="47"/>
  <c r="BB47" i="47" s="1"/>
  <c r="AY47" i="47"/>
  <c r="AX47" i="47"/>
  <c r="AR47" i="47"/>
  <c r="AT47" i="47" s="1"/>
  <c r="AQ47" i="47"/>
  <c r="AS47" i="47" s="1"/>
  <c r="AN47" i="47"/>
  <c r="AO47" i="47" s="1"/>
  <c r="AM47" i="47"/>
  <c r="AL47" i="47"/>
  <c r="AP47" i="47" s="1"/>
  <c r="AJ47" i="47"/>
  <c r="G47" i="47"/>
  <c r="F47" i="47"/>
  <c r="E47" i="47"/>
  <c r="C47" i="47"/>
  <c r="B47" i="47"/>
  <c r="A47" i="47"/>
  <c r="BH46" i="47"/>
  <c r="BI46" i="47" s="1"/>
  <c r="BG46" i="47"/>
  <c r="AZ46" i="47"/>
  <c r="AY46" i="47"/>
  <c r="AX46" i="47"/>
  <c r="AR46" i="47"/>
  <c r="AQ46" i="47"/>
  <c r="AU46" i="47" s="1"/>
  <c r="AN46" i="47"/>
  <c r="AO46" i="47" s="1"/>
  <c r="AM46" i="47"/>
  <c r="AL46" i="47"/>
  <c r="AP46" i="47" s="1"/>
  <c r="AJ46" i="47"/>
  <c r="G46" i="47"/>
  <c r="F46" i="47"/>
  <c r="E46" i="47"/>
  <c r="C46" i="47"/>
  <c r="B46" i="47"/>
  <c r="A46" i="47"/>
  <c r="BH45" i="47"/>
  <c r="BG45" i="47"/>
  <c r="BI45" i="47" s="1"/>
  <c r="BC45" i="47"/>
  <c r="BB45" i="47"/>
  <c r="AZ45" i="47"/>
  <c r="BA45" i="47" s="1"/>
  <c r="AY45" i="47"/>
  <c r="AX45" i="47"/>
  <c r="AR45" i="47"/>
  <c r="AS45" i="47" s="1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BI44" i="47" s="1"/>
  <c r="BC44" i="47"/>
  <c r="BB44" i="47"/>
  <c r="AZ44" i="47"/>
  <c r="BA44" i="47" s="1"/>
  <c r="AY44" i="47"/>
  <c r="AX44" i="47"/>
  <c r="AR44" i="47"/>
  <c r="AT44" i="47" s="1"/>
  <c r="AQ44" i="47"/>
  <c r="AS44" i="47" s="1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S43" i="47" s="1"/>
  <c r="AN43" i="47"/>
  <c r="AO43" i="47" s="1"/>
  <c r="AM43" i="47"/>
  <c r="AL43" i="47"/>
  <c r="AP43" i="47" s="1"/>
  <c r="AJ43" i="47"/>
  <c r="G43" i="47"/>
  <c r="F43" i="47"/>
  <c r="E43" i="47"/>
  <c r="C43" i="47"/>
  <c r="B43" i="47"/>
  <c r="A43" i="47"/>
  <c r="BH42" i="47"/>
  <c r="BI42" i="47" s="1"/>
  <c r="BG42" i="47"/>
  <c r="AZ42" i="47"/>
  <c r="BA42" i="47" s="1"/>
  <c r="AY42" i="47"/>
  <c r="AX42" i="47"/>
  <c r="AV42" i="47"/>
  <c r="BJ42" i="47" s="1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BI41" i="47" s="1"/>
  <c r="BC41" i="47"/>
  <c r="BB41" i="47"/>
  <c r="BA41" i="47"/>
  <c r="AZ41" i="47"/>
  <c r="AY41" i="47"/>
  <c r="AX41" i="47"/>
  <c r="AT41" i="47"/>
  <c r="AS41" i="47"/>
  <c r="AR41" i="47"/>
  <c r="AQ41" i="47"/>
  <c r="AU41" i="47" s="1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BI40" i="47" s="1"/>
  <c r="AZ40" i="47"/>
  <c r="BA40" i="47" s="1"/>
  <c r="AY40" i="47"/>
  <c r="AX40" i="47"/>
  <c r="AT40" i="47"/>
  <c r="AR40" i="47"/>
  <c r="AQ40" i="47"/>
  <c r="AS40" i="47" s="1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BI39" i="47" s="1"/>
  <c r="AZ39" i="47"/>
  <c r="AY39" i="47"/>
  <c r="AX39" i="47"/>
  <c r="AR39" i="47"/>
  <c r="AT39" i="47" s="1"/>
  <c r="AQ39" i="47"/>
  <c r="AU39" i="47" s="1"/>
  <c r="AN39" i="47"/>
  <c r="AO39" i="47" s="1"/>
  <c r="AM39" i="47"/>
  <c r="AL39" i="47"/>
  <c r="AP39" i="47" s="1"/>
  <c r="AJ39" i="47"/>
  <c r="G39" i="47"/>
  <c r="F39" i="47"/>
  <c r="E39" i="47"/>
  <c r="C39" i="47"/>
  <c r="B39" i="47"/>
  <c r="A39" i="47"/>
  <c r="BH38" i="47"/>
  <c r="BI38" i="47" s="1"/>
  <c r="BG38" i="47"/>
  <c r="AZ38" i="47"/>
  <c r="AY38" i="47"/>
  <c r="AX38" i="47"/>
  <c r="AR38" i="47"/>
  <c r="AT38" i="47" s="1"/>
  <c r="AV38" i="47" s="1"/>
  <c r="BJ38" i="47" s="1"/>
  <c r="AQ38" i="47"/>
  <c r="AU38" i="47" s="1"/>
  <c r="AN38" i="47"/>
  <c r="AO38" i="47" s="1"/>
  <c r="AM38" i="47"/>
  <c r="AL38" i="47"/>
  <c r="AP38" i="47" s="1"/>
  <c r="AJ38" i="47"/>
  <c r="G38" i="47"/>
  <c r="F38" i="47"/>
  <c r="E38" i="47"/>
  <c r="C38" i="47"/>
  <c r="B38" i="47"/>
  <c r="A38" i="47"/>
  <c r="BH37" i="47"/>
  <c r="BG37" i="47"/>
  <c r="BI37" i="47" s="1"/>
  <c r="BC37" i="47"/>
  <c r="BB37" i="47"/>
  <c r="BA37" i="47"/>
  <c r="AZ37" i="47"/>
  <c r="AY37" i="47"/>
  <c r="AX37" i="47"/>
  <c r="AR37" i="47"/>
  <c r="AT37" i="47" s="1"/>
  <c r="AV37" i="47" s="1"/>
  <c r="BJ37" i="47" s="1"/>
  <c r="AQ37" i="47"/>
  <c r="AU37" i="47" s="1"/>
  <c r="AP37" i="47"/>
  <c r="AM37" i="47"/>
  <c r="AL37" i="47"/>
  <c r="AN37" i="47" s="1"/>
  <c r="AO37" i="47" s="1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U36" i="47"/>
  <c r="AR36" i="47"/>
  <c r="AT36" i="47" s="1"/>
  <c r="AQ36" i="47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BI35" i="47" s="1"/>
  <c r="BC35" i="47"/>
  <c r="BA35" i="47"/>
  <c r="AZ35" i="47"/>
  <c r="BB35" i="47" s="1"/>
  <c r="AY35" i="47"/>
  <c r="AX35" i="47"/>
  <c r="AR35" i="47"/>
  <c r="AT35" i="47" s="1"/>
  <c r="AQ35" i="47"/>
  <c r="AU35" i="47" s="1"/>
  <c r="AN35" i="47"/>
  <c r="AO35" i="47" s="1"/>
  <c r="AM35" i="47"/>
  <c r="AL35" i="47"/>
  <c r="AP35" i="47" s="1"/>
  <c r="AJ35" i="47"/>
  <c r="G35" i="47"/>
  <c r="F35" i="47"/>
  <c r="E35" i="47"/>
  <c r="C35" i="47"/>
  <c r="B35" i="47"/>
  <c r="A35" i="47"/>
  <c r="BH34" i="47"/>
  <c r="BI34" i="47" s="1"/>
  <c r="BG34" i="47"/>
  <c r="AZ34" i="47"/>
  <c r="BC34" i="47" s="1"/>
  <c r="AY34" i="47"/>
  <c r="AX34" i="47"/>
  <c r="AR34" i="47"/>
  <c r="AT34" i="47" s="1"/>
  <c r="AV34" i="47" s="1"/>
  <c r="BJ34" i="47" s="1"/>
  <c r="AQ34" i="47"/>
  <c r="AU34" i="47" s="1"/>
  <c r="AN34" i="47"/>
  <c r="AO34" i="47" s="1"/>
  <c r="AM34" i="47"/>
  <c r="AL34" i="47"/>
  <c r="AP34" i="47" s="1"/>
  <c r="AJ34" i="47"/>
  <c r="G34" i="47"/>
  <c r="F34" i="47"/>
  <c r="E34" i="47"/>
  <c r="C34" i="47"/>
  <c r="B34" i="47"/>
  <c r="A34" i="47"/>
  <c r="BH33" i="47"/>
  <c r="BG33" i="47"/>
  <c r="BI33" i="47" s="1"/>
  <c r="BC33" i="47"/>
  <c r="BB33" i="47"/>
  <c r="BA33" i="47"/>
  <c r="AZ33" i="47"/>
  <c r="AY33" i="47"/>
  <c r="AX33" i="47"/>
  <c r="AR33" i="47"/>
  <c r="AT33" i="47" s="1"/>
  <c r="AQ33" i="47"/>
  <c r="AU33" i="47" s="1"/>
  <c r="AP33" i="47"/>
  <c r="AO33" i="47"/>
  <c r="AM33" i="47"/>
  <c r="AL33" i="47"/>
  <c r="AN33" i="47" s="1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U32" i="47"/>
  <c r="AT32" i="47"/>
  <c r="AR32" i="47"/>
  <c r="AQ32" i="47"/>
  <c r="AS32" i="47" s="1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BI31" i="47" s="1"/>
  <c r="AZ31" i="47"/>
  <c r="BB31" i="47" s="1"/>
  <c r="AY31" i="47"/>
  <c r="AX31" i="47"/>
  <c r="AR31" i="47"/>
  <c r="AT31" i="47" s="1"/>
  <c r="AQ31" i="47"/>
  <c r="AU31" i="47" s="1"/>
  <c r="AV31" i="47" s="1"/>
  <c r="BJ31" i="47" s="1"/>
  <c r="AM31" i="47"/>
  <c r="AL31" i="47"/>
  <c r="AP31" i="47" s="1"/>
  <c r="AJ31" i="47"/>
  <c r="G31" i="47"/>
  <c r="F31" i="47"/>
  <c r="E31" i="47"/>
  <c r="C31" i="47"/>
  <c r="B31" i="47"/>
  <c r="A31" i="47"/>
  <c r="BI30" i="47"/>
  <c r="BH30" i="47"/>
  <c r="BG30" i="47"/>
  <c r="AZ30" i="47"/>
  <c r="BC30" i="47" s="1"/>
  <c r="AY30" i="47"/>
  <c r="AX30" i="47"/>
  <c r="AR30" i="47"/>
  <c r="AT30" i="47" s="1"/>
  <c r="AQ30" i="47"/>
  <c r="AU30" i="47" s="1"/>
  <c r="AN30" i="47"/>
  <c r="AO30" i="47" s="1"/>
  <c r="AM30" i="47"/>
  <c r="AL30" i="47"/>
  <c r="AP30" i="47" s="1"/>
  <c r="AJ30" i="47"/>
  <c r="G30" i="47"/>
  <c r="F30" i="47"/>
  <c r="E30" i="47"/>
  <c r="C30" i="47"/>
  <c r="B30" i="47"/>
  <c r="A30" i="47"/>
  <c r="BH29" i="47"/>
  <c r="BG29" i="47"/>
  <c r="BI29" i="47" s="1"/>
  <c r="AZ29" i="47"/>
  <c r="BC29" i="47" s="1"/>
  <c r="AY29" i="47"/>
  <c r="AX29" i="47"/>
  <c r="AT29" i="47"/>
  <c r="AR29" i="47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BI28" i="47" s="1"/>
  <c r="BC28" i="47"/>
  <c r="AZ28" i="47"/>
  <c r="BA28" i="47" s="1"/>
  <c r="AY28" i="47"/>
  <c r="AX28" i="47"/>
  <c r="AR28" i="47"/>
  <c r="AT28" i="47" s="1"/>
  <c r="AQ28" i="47"/>
  <c r="AS28" i="47" s="1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BI27" i="47" s="1"/>
  <c r="AZ27" i="47"/>
  <c r="BB27" i="47" s="1"/>
  <c r="AY27" i="47"/>
  <c r="AX27" i="47"/>
  <c r="AR27" i="47"/>
  <c r="AT27" i="47" s="1"/>
  <c r="AQ27" i="47"/>
  <c r="AU27" i="47" s="1"/>
  <c r="AN27" i="47"/>
  <c r="AO27" i="47" s="1"/>
  <c r="AM27" i="47"/>
  <c r="AL27" i="47"/>
  <c r="AP27" i="47" s="1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V26" i="47" s="1"/>
  <c r="BJ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BI25" i="47" s="1"/>
  <c r="BC25" i="47"/>
  <c r="BB25" i="47"/>
  <c r="AZ25" i="47"/>
  <c r="BA25" i="47" s="1"/>
  <c r="AY25" i="47"/>
  <c r="AX25" i="47"/>
  <c r="AR25" i="47"/>
  <c r="AS25" i="47" s="1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BI23" i="47" s="1"/>
  <c r="BC23" i="47"/>
  <c r="AZ23" i="47"/>
  <c r="BB23" i="47" s="1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I22" i="47" s="1"/>
  <c r="BG22" i="47"/>
  <c r="AZ22" i="47"/>
  <c r="BC22" i="47" s="1"/>
  <c r="AY22" i="47"/>
  <c r="AX22" i="47"/>
  <c r="AR22" i="47"/>
  <c r="AT22" i="47" s="1"/>
  <c r="AQ22" i="47"/>
  <c r="AU22" i="47" s="1"/>
  <c r="AN22" i="47"/>
  <c r="AO22" i="47" s="1"/>
  <c r="AM22" i="47"/>
  <c r="AL22" i="47"/>
  <c r="AP22" i="47" s="1"/>
  <c r="AJ22" i="47"/>
  <c r="G22" i="47"/>
  <c r="F22" i="47"/>
  <c r="E22" i="47"/>
  <c r="C22" i="47"/>
  <c r="B22" i="47"/>
  <c r="A22" i="47"/>
  <c r="BI21" i="47"/>
  <c r="BH21" i="47"/>
  <c r="BG21" i="47"/>
  <c r="AZ21" i="47"/>
  <c r="BC21" i="47" s="1"/>
  <c r="AY21" i="47"/>
  <c r="AX21" i="47"/>
  <c r="AT21" i="47"/>
  <c r="AR21" i="47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BI20" i="47" s="1"/>
  <c r="BC20" i="47"/>
  <c r="AZ20" i="47"/>
  <c r="BA20" i="47" s="1"/>
  <c r="AY20" i="47"/>
  <c r="AX20" i="47"/>
  <c r="AR20" i="47"/>
  <c r="AT20" i="47" s="1"/>
  <c r="AQ20" i="47"/>
  <c r="AS20" i="47" s="1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BI19" i="47" s="1"/>
  <c r="AZ19" i="47"/>
  <c r="BB19" i="47" s="1"/>
  <c r="AY19" i="47"/>
  <c r="AX19" i="47"/>
  <c r="AR19" i="47"/>
  <c r="AT19" i="47" s="1"/>
  <c r="AV19" i="47" s="1"/>
  <c r="BJ19" i="47" s="1"/>
  <c r="AQ19" i="47"/>
  <c r="AU19" i="47" s="1"/>
  <c r="AN19" i="47"/>
  <c r="AO19" i="47" s="1"/>
  <c r="AM19" i="47"/>
  <c r="AL19" i="47"/>
  <c r="AP19" i="47" s="1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V18" i="47" s="1"/>
  <c r="BJ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BI17" i="47" s="1"/>
  <c r="BC17" i="47"/>
  <c r="BB17" i="47"/>
  <c r="AZ17" i="47"/>
  <c r="BA17" i="47" s="1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BI15" i="47" s="1"/>
  <c r="BC15" i="47"/>
  <c r="AZ15" i="47"/>
  <c r="BB15" i="47" s="1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I14" i="47" s="1"/>
  <c r="BG14" i="47"/>
  <c r="AZ14" i="47"/>
  <c r="BC14" i="47" s="1"/>
  <c r="AY14" i="47"/>
  <c r="AX14" i="47"/>
  <c r="AR14" i="47"/>
  <c r="AT14" i="47" s="1"/>
  <c r="AQ14" i="47"/>
  <c r="AU14" i="47" s="1"/>
  <c r="AN14" i="47"/>
  <c r="AO14" i="47" s="1"/>
  <c r="AM14" i="47"/>
  <c r="AL14" i="47"/>
  <c r="AP14" i="47" s="1"/>
  <c r="AJ14" i="47"/>
  <c r="G14" i="47"/>
  <c r="F14" i="47"/>
  <c r="E14" i="47"/>
  <c r="C14" i="47"/>
  <c r="B14" i="47"/>
  <c r="A14" i="47"/>
  <c r="BI13" i="47"/>
  <c r="BH13" i="47"/>
  <c r="BG13" i="47"/>
  <c r="AZ13" i="47"/>
  <c r="BC13" i="47" s="1"/>
  <c r="AY13" i="47"/>
  <c r="AX13" i="47"/>
  <c r="AT13" i="47"/>
  <c r="AR13" i="47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BC12" i="47"/>
  <c r="BB12" i="47"/>
  <c r="BA12" i="47"/>
  <c r="AZ12" i="47"/>
  <c r="AY12" i="47"/>
  <c r="AX12" i="47"/>
  <c r="AT12" i="47"/>
  <c r="AV12" i="47" s="1"/>
  <c r="BJ12" i="47" s="1"/>
  <c r="AS12" i="47"/>
  <c r="AW12" i="47" s="1"/>
  <c r="AR12" i="47"/>
  <c r="AQ12" i="47"/>
  <c r="AU12" i="47" s="1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T11" i="47"/>
  <c r="AR11" i="47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BC10" i="47"/>
  <c r="AZ10" i="47"/>
  <c r="BB10" i="47" s="1"/>
  <c r="AY10" i="47"/>
  <c r="AX10" i="47"/>
  <c r="AR10" i="47"/>
  <c r="AT10" i="47" s="1"/>
  <c r="AQ10" i="47"/>
  <c r="AU10" i="47" s="1"/>
  <c r="AN10" i="47"/>
  <c r="AO10" i="47" s="1"/>
  <c r="AM10" i="47"/>
  <c r="AL10" i="47"/>
  <c r="AP10" i="47" s="1"/>
  <c r="AJ10" i="47"/>
  <c r="G10" i="47"/>
  <c r="F10" i="47"/>
  <c r="E10" i="47"/>
  <c r="C10" i="47"/>
  <c r="B10" i="47"/>
  <c r="A10" i="47"/>
  <c r="BH9" i="47"/>
  <c r="BI9" i="47" s="1"/>
  <c r="BG9" i="47"/>
  <c r="AZ9" i="47"/>
  <c r="BC9" i="47" s="1"/>
  <c r="AY9" i="47"/>
  <c r="AX9" i="47"/>
  <c r="AR9" i="47"/>
  <c r="AT9" i="47" s="1"/>
  <c r="AQ9" i="47"/>
  <c r="AU9" i="47" s="1"/>
  <c r="AN9" i="47"/>
  <c r="AO9" i="47" s="1"/>
  <c r="AM9" i="47"/>
  <c r="AL9" i="47"/>
  <c r="AP9" i="47" s="1"/>
  <c r="AJ9" i="47"/>
  <c r="G9" i="47"/>
  <c r="F9" i="47"/>
  <c r="E9" i="47"/>
  <c r="C9" i="47"/>
  <c r="B9" i="47"/>
  <c r="A9" i="47"/>
  <c r="BH8" i="47"/>
  <c r="BI8" i="47" s="1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BC7" i="47"/>
  <c r="BB7" i="47"/>
  <c r="AZ7" i="47"/>
  <c r="BA7" i="47" s="1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V6" i="47" s="1"/>
  <c r="BJ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BB4" i="47"/>
  <c r="AZ4" i="47"/>
  <c r="BC4" i="47" s="1"/>
  <c r="AY4" i="47"/>
  <c r="AX4" i="47"/>
  <c r="AR4" i="47"/>
  <c r="AS4" i="47" s="1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D103" i="47" l="1"/>
  <c r="BE103" i="47" s="1"/>
  <c r="BF103" i="47" s="1"/>
  <c r="BK103" i="47" s="1"/>
  <c r="BC179" i="47"/>
  <c r="BA179" i="47"/>
  <c r="AS17" i="47"/>
  <c r="AS167" i="47"/>
  <c r="BA208" i="47"/>
  <c r="BB208" i="47"/>
  <c r="BC208" i="47"/>
  <c r="BD208" i="47" s="1"/>
  <c r="BE208" i="47" s="1"/>
  <c r="BF208" i="47" s="1"/>
  <c r="BK208" i="47" s="1"/>
  <c r="AU328" i="47"/>
  <c r="AS328" i="47"/>
  <c r="BC344" i="47"/>
  <c r="BB344" i="47"/>
  <c r="BA344" i="47"/>
  <c r="AT4" i="47"/>
  <c r="BB8" i="47"/>
  <c r="BC11" i="47"/>
  <c r="BD11" i="47" s="1"/>
  <c r="BE11" i="47" s="1"/>
  <c r="BF11" i="47" s="1"/>
  <c r="BK11" i="47" s="1"/>
  <c r="BA13" i="47"/>
  <c r="BD13" i="47" s="1"/>
  <c r="BE13" i="47" s="1"/>
  <c r="BF13" i="47" s="1"/>
  <c r="BK13" i="47" s="1"/>
  <c r="AN15" i="47"/>
  <c r="AO15" i="47" s="1"/>
  <c r="BB16" i="47"/>
  <c r="BA21" i="47"/>
  <c r="AN23" i="47"/>
  <c r="AO23" i="47" s="1"/>
  <c r="BB24" i="47"/>
  <c r="AT25" i="47"/>
  <c r="BA29" i="47"/>
  <c r="BD29" i="47" s="1"/>
  <c r="BE29" i="47" s="1"/>
  <c r="BF29" i="47" s="1"/>
  <c r="BK29" i="47" s="1"/>
  <c r="BL29" i="47" s="1"/>
  <c r="BM29" i="47" s="1"/>
  <c r="BN29" i="47" s="1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BQ155" i="47" s="1"/>
  <c r="AN155" i="47"/>
  <c r="AO155" i="47" s="1"/>
  <c r="BQ158" i="47"/>
  <c r="BA173" i="47"/>
  <c r="BB173" i="47"/>
  <c r="BC173" i="47"/>
  <c r="BA196" i="47"/>
  <c r="BB196" i="47"/>
  <c r="BC196" i="47"/>
  <c r="BD196" i="47" s="1"/>
  <c r="BE196" i="47" s="1"/>
  <c r="BF196" i="47" s="1"/>
  <c r="BK196" i="47" s="1"/>
  <c r="BL196" i="47" s="1"/>
  <c r="BM196" i="47" s="1"/>
  <c r="BC201" i="47"/>
  <c r="BA201" i="47"/>
  <c r="BD201" i="47" s="1"/>
  <c r="BE201" i="47" s="1"/>
  <c r="BF201" i="47" s="1"/>
  <c r="BK201" i="47" s="1"/>
  <c r="BL201" i="47" s="1"/>
  <c r="BM201" i="47" s="1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D357" i="47" s="1"/>
  <c r="BE357" i="47" s="1"/>
  <c r="BF357" i="47" s="1"/>
  <c r="BK357" i="47" s="1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AW131" i="47" s="1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BL21" i="47" s="1"/>
  <c r="BM21" i="47" s="1"/>
  <c r="BN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D57" i="47"/>
  <c r="BE57" i="47" s="1"/>
  <c r="BF57" i="47" s="1"/>
  <c r="BK57" i="47" s="1"/>
  <c r="BI58" i="47"/>
  <c r="BC59" i="47"/>
  <c r="BD60" i="47"/>
  <c r="BE60" i="47" s="1"/>
  <c r="BF60" i="47" s="1"/>
  <c r="BK60" i="47" s="1"/>
  <c r="AS61" i="47"/>
  <c r="AW61" i="47" s="1"/>
  <c r="BP61" i="47" s="1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D130" i="47"/>
  <c r="BE130" i="47" s="1"/>
  <c r="BF130" i="47" s="1"/>
  <c r="BK130" i="47" s="1"/>
  <c r="BA138" i="47"/>
  <c r="BD138" i="47" s="1"/>
  <c r="BE138" i="47" s="1"/>
  <c r="BF138" i="47" s="1"/>
  <c r="BK138" i="47" s="1"/>
  <c r="BL138" i="47" s="1"/>
  <c r="BM138" i="47" s="1"/>
  <c r="BN138" i="47" s="1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D81" i="47" s="1"/>
  <c r="BE81" i="47" s="1"/>
  <c r="BF81" i="47" s="1"/>
  <c r="BK81" i="47" s="1"/>
  <c r="BL81" i="47" s="1"/>
  <c r="BM81" i="47" s="1"/>
  <c r="BN81" i="47" s="1"/>
  <c r="BA81" i="47"/>
  <c r="BA181" i="47"/>
  <c r="BC181" i="47"/>
  <c r="BB181" i="47"/>
  <c r="BB40" i="47"/>
  <c r="BB56" i="47"/>
  <c r="BD56" i="47" s="1"/>
  <c r="BE56" i="47" s="1"/>
  <c r="BF56" i="47" s="1"/>
  <c r="BK56" i="47" s="1"/>
  <c r="BC341" i="47"/>
  <c r="BA341" i="47"/>
  <c r="AN5" i="47"/>
  <c r="AO5" i="47" s="1"/>
  <c r="BI6" i="47"/>
  <c r="AS8" i="47"/>
  <c r="BP12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BP57" i="47"/>
  <c r="AN58" i="47"/>
  <c r="AO58" i="47" s="1"/>
  <c r="BI59" i="47"/>
  <c r="BA60" i="47"/>
  <c r="BB60" i="47"/>
  <c r="AS69" i="47"/>
  <c r="AS77" i="47"/>
  <c r="AW77" i="47" s="1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BP201" i="47" s="1"/>
  <c r="AP201" i="47"/>
  <c r="BA204" i="47"/>
  <c r="BB204" i="47"/>
  <c r="BC210" i="47"/>
  <c r="BA210" i="47"/>
  <c r="BA212" i="47"/>
  <c r="BB212" i="47"/>
  <c r="BD212" i="47" s="1"/>
  <c r="BE212" i="47" s="1"/>
  <c r="BF212" i="47" s="1"/>
  <c r="BK212" i="47" s="1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L65" i="47" s="1"/>
  <c r="BM65" i="47" s="1"/>
  <c r="BN65" i="47" s="1"/>
  <c r="BC97" i="47"/>
  <c r="BB97" i="47"/>
  <c r="BA97" i="47"/>
  <c r="BD97" i="47" s="1"/>
  <c r="BE97" i="47" s="1"/>
  <c r="BF97" i="47" s="1"/>
  <c r="BK97" i="47" s="1"/>
  <c r="BL97" i="47" s="1"/>
  <c r="BM97" i="47" s="1"/>
  <c r="BN97" i="47" s="1"/>
  <c r="AU150" i="47"/>
  <c r="AS150" i="47"/>
  <c r="AN6" i="47"/>
  <c r="AO6" i="47" s="1"/>
  <c r="AS13" i="47"/>
  <c r="AN18" i="47"/>
  <c r="AO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BD177" i="47" s="1"/>
  <c r="BE177" i="47" s="1"/>
  <c r="BF177" i="47" s="1"/>
  <c r="BK177" i="47" s="1"/>
  <c r="AP183" i="47"/>
  <c r="AN183" i="47"/>
  <c r="AO183" i="47" s="1"/>
  <c r="BI210" i="47"/>
  <c r="AS217" i="47"/>
  <c r="AN234" i="47"/>
  <c r="AO234" i="47" s="1"/>
  <c r="AP244" i="47"/>
  <c r="BQ244" i="47" s="1"/>
  <c r="AN244" i="47"/>
  <c r="AO244" i="47" s="1"/>
  <c r="BB271" i="47"/>
  <c r="BA271" i="47"/>
  <c r="BP53" i="47"/>
  <c r="AP90" i="47"/>
  <c r="BQ90" i="47" s="1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L73" i="47" s="1"/>
  <c r="BM73" i="47" s="1"/>
  <c r="BN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D68" i="47" s="1"/>
  <c r="BE68" i="47" s="1"/>
  <c r="BF68" i="47" s="1"/>
  <c r="BK68" i="47" s="1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D76" i="47" s="1"/>
  <c r="BE76" i="47" s="1"/>
  <c r="BF76" i="47" s="1"/>
  <c r="BK76" i="47" s="1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P203" i="47"/>
  <c r="BQ203" i="47" s="1"/>
  <c r="AN203" i="47"/>
  <c r="AO203" i="47" s="1"/>
  <c r="BA232" i="47"/>
  <c r="BD232" i="47" s="1"/>
  <c r="BE232" i="47" s="1"/>
  <c r="BF232" i="47" s="1"/>
  <c r="BK232" i="47" s="1"/>
  <c r="BB232" i="47"/>
  <c r="AW24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D240" i="47" s="1"/>
  <c r="BE240" i="47" s="1"/>
  <c r="BF240" i="47" s="1"/>
  <c r="BK240" i="47" s="1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D170" i="47" s="1"/>
  <c r="BE170" i="47" s="1"/>
  <c r="BF170" i="47" s="1"/>
  <c r="BK170" i="47" s="1"/>
  <c r="BB170" i="47"/>
  <c r="AV191" i="47"/>
  <c r="BJ191" i="47" s="1"/>
  <c r="AU202" i="47"/>
  <c r="AS202" i="47"/>
  <c r="BC214" i="47"/>
  <c r="BA214" i="47"/>
  <c r="BA216" i="47"/>
  <c r="BC216" i="47"/>
  <c r="BD216" i="47" s="1"/>
  <c r="BE216" i="47" s="1"/>
  <c r="BF216" i="47" s="1"/>
  <c r="BK216" i="47" s="1"/>
  <c r="BB216" i="47"/>
  <c r="BC232" i="47"/>
  <c r="AT242" i="47"/>
  <c r="AV242" i="47" s="1"/>
  <c r="BJ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BD205" i="47" s="1"/>
  <c r="BE205" i="47" s="1"/>
  <c r="BF205" i="47" s="1"/>
  <c r="BK205" i="47" s="1"/>
  <c r="AT206" i="47"/>
  <c r="AV206" i="47" s="1"/>
  <c r="BJ206" i="47" s="1"/>
  <c r="AS206" i="47"/>
  <c r="AV217" i="47"/>
  <c r="BJ217" i="47" s="1"/>
  <c r="BA220" i="47"/>
  <c r="BB220" i="47"/>
  <c r="BD220" i="47" s="1"/>
  <c r="BE220" i="47" s="1"/>
  <c r="BF220" i="47" s="1"/>
  <c r="BK220" i="47" s="1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S114" i="47"/>
  <c r="BI118" i="47"/>
  <c r="BL118" i="47" s="1"/>
  <c r="BM118" i="47" s="1"/>
  <c r="BN118" i="47" s="1"/>
  <c r="BA120" i="47"/>
  <c r="BA127" i="47"/>
  <c r="BD127" i="47" s="1"/>
  <c r="BE127" i="47" s="1"/>
  <c r="BF127" i="47" s="1"/>
  <c r="BK127" i="47" s="1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U175" i="47"/>
  <c r="AV175" i="47" s="1"/>
  <c r="BJ175" i="47" s="1"/>
  <c r="AS175" i="47"/>
  <c r="AW175" i="47" s="1"/>
  <c r="BP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AW210" i="47" s="1"/>
  <c r="BP210" i="47" s="1"/>
  <c r="BC213" i="47"/>
  <c r="BA213" i="47"/>
  <c r="BC220" i="47"/>
  <c r="BA224" i="47"/>
  <c r="BB224" i="47"/>
  <c r="BB233" i="47"/>
  <c r="BD233" i="47" s="1"/>
  <c r="BE233" i="47" s="1"/>
  <c r="BF233" i="47" s="1"/>
  <c r="BK233" i="47" s="1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P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V160" i="47"/>
  <c r="BJ160" i="47" s="1"/>
  <c r="AU163" i="47"/>
  <c r="AV163" i="47" s="1"/>
  <c r="BJ163" i="47" s="1"/>
  <c r="AS163" i="47"/>
  <c r="BA167" i="47"/>
  <c r="AN176" i="47"/>
  <c r="AO176" i="47" s="1"/>
  <c r="BB178" i="47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D242" i="47" s="1"/>
  <c r="BE242" i="47" s="1"/>
  <c r="BF242" i="47" s="1"/>
  <c r="BK242" i="47" s="1"/>
  <c r="BL242" i="47" s="1"/>
  <c r="BM242" i="47" s="1"/>
  <c r="BC242" i="47"/>
  <c r="AV244" i="47"/>
  <c r="BJ244" i="47" s="1"/>
  <c r="BB246" i="47"/>
  <c r="AP267" i="47"/>
  <c r="BQ267" i="47" s="1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P136" i="47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BD217" i="47" s="1"/>
  <c r="BE217" i="47" s="1"/>
  <c r="BF217" i="47" s="1"/>
  <c r="BK217" i="47" s="1"/>
  <c r="BL217" i="47" s="1"/>
  <c r="BM217" i="47" s="1"/>
  <c r="BN217" i="47" s="1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BQ288" i="47" s="1"/>
  <c r="AN288" i="47"/>
  <c r="AO288" i="47" s="1"/>
  <c r="AS300" i="47"/>
  <c r="AT300" i="47"/>
  <c r="AV300" i="47" s="1"/>
  <c r="AP302" i="47"/>
  <c r="AN302" i="47"/>
  <c r="AO302" i="47" s="1"/>
  <c r="BP77" i="47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BQ191" i="47" s="1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L209" i="47" s="1"/>
  <c r="BM209" i="47" s="1"/>
  <c r="BN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L182" i="47" s="1"/>
  <c r="BM182" i="47" s="1"/>
  <c r="BN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D320" i="47" s="1"/>
  <c r="BE320" i="47" s="1"/>
  <c r="BF320" i="47" s="1"/>
  <c r="BK320" i="47" s="1"/>
  <c r="BL320" i="47" s="1"/>
  <c r="BM320" i="47" s="1"/>
  <c r="BN320" i="47" s="1"/>
  <c r="BA320" i="47"/>
  <c r="AV324" i="47"/>
  <c r="BJ324" i="47" s="1"/>
  <c r="AU271" i="47"/>
  <c r="AS271" i="47"/>
  <c r="BA281" i="47"/>
  <c r="BC281" i="47"/>
  <c r="BA299" i="47"/>
  <c r="BD299" i="47" s="1"/>
  <c r="BE299" i="47" s="1"/>
  <c r="BF299" i="47" s="1"/>
  <c r="BK299" i="47" s="1"/>
  <c r="BL299" i="47" s="1"/>
  <c r="BM299" i="47" s="1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BL322" i="47" s="1"/>
  <c r="BM322" i="47" s="1"/>
  <c r="BN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BD204" i="47"/>
  <c r="BE204" i="47" s="1"/>
  <c r="BF204" i="47" s="1"/>
  <c r="BK204" i="47" s="1"/>
  <c r="AV209" i="47"/>
  <c r="BJ209" i="47" s="1"/>
  <c r="AS211" i="47"/>
  <c r="AS212" i="47"/>
  <c r="BI212" i="47"/>
  <c r="BD213" i="47"/>
  <c r="BE213" i="47" s="1"/>
  <c r="BF213" i="47" s="1"/>
  <c r="BK213" i="47" s="1"/>
  <c r="AV225" i="47"/>
  <c r="BJ225" i="47" s="1"/>
  <c r="AS231" i="47"/>
  <c r="AS232" i="47"/>
  <c r="BI232" i="47"/>
  <c r="BB244" i="47"/>
  <c r="BD244" i="47" s="1"/>
  <c r="BE244" i="47" s="1"/>
  <c r="BF244" i="47" s="1"/>
  <c r="BK244" i="47" s="1"/>
  <c r="BL244" i="47" s="1"/>
  <c r="BM244" i="47" s="1"/>
  <c r="BN244" i="47" s="1"/>
  <c r="BC244" i="47"/>
  <c r="BD252" i="47"/>
  <c r="BE252" i="47" s="1"/>
  <c r="BF252" i="47" s="1"/>
  <c r="BK252" i="47" s="1"/>
  <c r="AP255" i="47"/>
  <c r="AN255" i="47"/>
  <c r="AO255" i="47" s="1"/>
  <c r="BA256" i="47"/>
  <c r="BD256" i="47" s="1"/>
  <c r="BE256" i="47" s="1"/>
  <c r="BF256" i="47" s="1"/>
  <c r="BK256" i="47" s="1"/>
  <c r="BB256" i="47"/>
  <c r="BC262" i="47"/>
  <c r="BA262" i="47"/>
  <c r="BD262" i="47" s="1"/>
  <c r="BE262" i="47" s="1"/>
  <c r="BF262" i="47" s="1"/>
  <c r="BK262" i="47" s="1"/>
  <c r="BB262" i="47"/>
  <c r="BB265" i="47"/>
  <c r="AP276" i="47"/>
  <c r="AN276" i="47"/>
  <c r="AO276" i="47" s="1"/>
  <c r="BA277" i="47"/>
  <c r="AU279" i="47"/>
  <c r="AS279" i="47"/>
  <c r="AN281" i="47"/>
  <c r="AO281" i="47" s="1"/>
  <c r="BQ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BQ314" i="47" s="1"/>
  <c r="AN314" i="47"/>
  <c r="AO314" i="47" s="1"/>
  <c r="AP322" i="47"/>
  <c r="AN322" i="47"/>
  <c r="AO322" i="47" s="1"/>
  <c r="BC324" i="47"/>
  <c r="BA324" i="47"/>
  <c r="BD324" i="47" s="1"/>
  <c r="BE324" i="47" s="1"/>
  <c r="BF324" i="47" s="1"/>
  <c r="BK324" i="47" s="1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BQ259" i="47" s="1"/>
  <c r="AN259" i="47"/>
  <c r="AO259" i="47" s="1"/>
  <c r="BC266" i="47"/>
  <c r="BA266" i="47"/>
  <c r="BB266" i="47"/>
  <c r="BD266" i="47" s="1"/>
  <c r="BE266" i="47" s="1"/>
  <c r="BF266" i="47" s="1"/>
  <c r="BK266" i="47" s="1"/>
  <c r="BL266" i="47" s="1"/>
  <c r="BM266" i="47" s="1"/>
  <c r="BB274" i="47"/>
  <c r="AV280" i="47"/>
  <c r="BJ280" i="47" s="1"/>
  <c r="AS286" i="47"/>
  <c r="BB292" i="47"/>
  <c r="BC292" i="47"/>
  <c r="BA293" i="47"/>
  <c r="BC293" i="47"/>
  <c r="BA297" i="47"/>
  <c r="BD297" i="47" s="1"/>
  <c r="BE297" i="47" s="1"/>
  <c r="BF297" i="47" s="1"/>
  <c r="BK297" i="47" s="1"/>
  <c r="BB297" i="47"/>
  <c r="BC297" i="47"/>
  <c r="BI305" i="47"/>
  <c r="BA311" i="47"/>
  <c r="BB311" i="47"/>
  <c r="BB324" i="47"/>
  <c r="BD265" i="47"/>
  <c r="BE265" i="47" s="1"/>
  <c r="BF265" i="47" s="1"/>
  <c r="BK265" i="47" s="1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BD343" i="47" s="1"/>
  <c r="BE343" i="47" s="1"/>
  <c r="BF343" i="47" s="1"/>
  <c r="BK343" i="47" s="1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BD339" i="47" s="1"/>
  <c r="BE339" i="47" s="1"/>
  <c r="BF339" i="47" s="1"/>
  <c r="BK339" i="47" s="1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V254" i="47"/>
  <c r="BJ254" i="47" s="1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BD293" i="47"/>
  <c r="BE293" i="47" s="1"/>
  <c r="BF293" i="47" s="1"/>
  <c r="BK293" i="47" s="1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W367" i="47" s="1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AW29" i="47"/>
  <c r="BP29" i="47" s="1"/>
  <c r="BQ35" i="47"/>
  <c r="AV4" i="47"/>
  <c r="BJ4" i="47" s="1"/>
  <c r="BL4" i="47" s="1"/>
  <c r="BM4" i="47" s="1"/>
  <c r="BN4" i="47" s="1"/>
  <c r="BQ5" i="47"/>
  <c r="AV5" i="47"/>
  <c r="BJ5" i="47" s="1"/>
  <c r="BQ9" i="47"/>
  <c r="AV9" i="47"/>
  <c r="BJ9" i="47" s="1"/>
  <c r="BL12" i="47"/>
  <c r="BM12" i="47" s="1"/>
  <c r="BN12" i="47" s="1"/>
  <c r="AV13" i="47"/>
  <c r="BJ13" i="47" s="1"/>
  <c r="BL13" i="47" s="1"/>
  <c r="BM13" i="47" s="1"/>
  <c r="BN13" i="47" s="1"/>
  <c r="AV17" i="47"/>
  <c r="BJ17" i="47" s="1"/>
  <c r="AV21" i="47"/>
  <c r="BJ21" i="47" s="1"/>
  <c r="AV25" i="47"/>
  <c r="BJ25" i="47" s="1"/>
  <c r="BL25" i="47" s="1"/>
  <c r="BM25" i="47" s="1"/>
  <c r="BN25" i="47" s="1"/>
  <c r="AV29" i="47"/>
  <c r="BJ29" i="47" s="1"/>
  <c r="BQ30" i="47"/>
  <c r="BL35" i="47"/>
  <c r="BM35" i="47" s="1"/>
  <c r="BQ6" i="47"/>
  <c r="BD7" i="47"/>
  <c r="BE7" i="47" s="1"/>
  <c r="BF7" i="47" s="1"/>
  <c r="BK7" i="47" s="1"/>
  <c r="BQ10" i="47"/>
  <c r="BQ14" i="47"/>
  <c r="BL17" i="47"/>
  <c r="BM17" i="47" s="1"/>
  <c r="BN17" i="47" s="1"/>
  <c r="BQ18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P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D31" i="47" s="1"/>
  <c r="BE31" i="47" s="1"/>
  <c r="BF31" i="47" s="1"/>
  <c r="BK31" i="47" s="1"/>
  <c r="BL31" i="47" s="1"/>
  <c r="BM31" i="47" s="1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BD36" i="47" s="1"/>
  <c r="BE36" i="47" s="1"/>
  <c r="BF36" i="47" s="1"/>
  <c r="BK36" i="47" s="1"/>
  <c r="BL36" i="47" s="1"/>
  <c r="BM36" i="47" s="1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BP49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L57" i="47"/>
  <c r="BM57" i="47" s="1"/>
  <c r="BN57" i="47" s="1"/>
  <c r="BQ58" i="47"/>
  <c r="AV58" i="47"/>
  <c r="BJ58" i="47" s="1"/>
  <c r="BL61" i="47"/>
  <c r="BM61" i="47" s="1"/>
  <c r="BN61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BP85" i="47"/>
  <c r="AW85" i="47"/>
  <c r="AV89" i="47"/>
  <c r="BJ89" i="47" s="1"/>
  <c r="BL89" i="47" s="1"/>
  <c r="BM89" i="47" s="1"/>
  <c r="BN89" i="47" s="1"/>
  <c r="BP90" i="47"/>
  <c r="BM93" i="47"/>
  <c r="BN93" i="47" s="1"/>
  <c r="BL93" i="47"/>
  <c r="BQ94" i="47"/>
  <c r="BQ99" i="47"/>
  <c r="BL103" i="47"/>
  <c r="BM103" i="47" s="1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Q116" i="47"/>
  <c r="BQ121" i="47"/>
  <c r="AV126" i="47"/>
  <c r="BJ126" i="47" s="1"/>
  <c r="BL126" i="47" s="1"/>
  <c r="BM126" i="47" s="1"/>
  <c r="BN126" i="47" s="1"/>
  <c r="AW127" i="47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AW62" i="47" s="1"/>
  <c r="BP62" i="47" s="1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AW78" i="47" s="1"/>
  <c r="BP78" i="47" s="1"/>
  <c r="BA78" i="47"/>
  <c r="AU80" i="47"/>
  <c r="AV80" i="47" s="1"/>
  <c r="AP81" i="47"/>
  <c r="AS82" i="47"/>
  <c r="AW82" i="47" s="1"/>
  <c r="BP82" i="47" s="1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D109" i="47" s="1"/>
  <c r="BE109" i="47" s="1"/>
  <c r="BF109" i="47" s="1"/>
  <c r="BK109" i="47" s="1"/>
  <c r="BC109" i="47"/>
  <c r="BB109" i="47"/>
  <c r="BQ113" i="47"/>
  <c r="BA113" i="47"/>
  <c r="BC113" i="47"/>
  <c r="BB113" i="47"/>
  <c r="BM115" i="47"/>
  <c r="BN115" i="47" s="1"/>
  <c r="BQ117" i="47"/>
  <c r="AW123" i="47"/>
  <c r="BL127" i="47"/>
  <c r="BM127" i="47" s="1"/>
  <c r="BN127" i="47" s="1"/>
  <c r="BQ128" i="47"/>
  <c r="BQ133" i="47"/>
  <c r="BL134" i="47"/>
  <c r="BM134" i="47" s="1"/>
  <c r="BN134" i="47" s="1"/>
  <c r="AW139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AW101" i="47"/>
  <c r="BP101" i="47" s="1"/>
  <c r="BB101" i="47"/>
  <c r="BD101" i="47" s="1"/>
  <c r="BE101" i="47" s="1"/>
  <c r="BF101" i="47" s="1"/>
  <c r="BK101" i="47" s="1"/>
  <c r="BL101" i="47" s="1"/>
  <c r="BM101" i="47" s="1"/>
  <c r="AW105" i="47"/>
  <c r="BP105" i="47" s="1"/>
  <c r="AP106" i="47"/>
  <c r="BL106" i="47"/>
  <c r="BM106" i="47" s="1"/>
  <c r="BN106" i="47" s="1"/>
  <c r="AS108" i="47"/>
  <c r="AW108" i="47" s="1"/>
  <c r="BP108" i="47" s="1"/>
  <c r="AV114" i="47"/>
  <c r="BJ114" i="47" s="1"/>
  <c r="BL123" i="47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BM123" i="47"/>
  <c r="BN123" i="47" s="1"/>
  <c r="AV124" i="47"/>
  <c r="BJ124" i="47" s="1"/>
  <c r="BL124" i="47" s="1"/>
  <c r="BM124" i="47" s="1"/>
  <c r="BQ125" i="47"/>
  <c r="AW128" i="47"/>
  <c r="BP128" i="47" s="1"/>
  <c r="AV130" i="47"/>
  <c r="BJ130" i="47" s="1"/>
  <c r="BL130" i="47" s="1"/>
  <c r="BM130" i="47" s="1"/>
  <c r="BN130" i="47" s="1"/>
  <c r="BP132" i="47"/>
  <c r="AV135" i="47"/>
  <c r="BJ135" i="47" s="1"/>
  <c r="BL135" i="47" s="1"/>
  <c r="BM135" i="47" s="1"/>
  <c r="BD135" i="47"/>
  <c r="BE135" i="47" s="1"/>
  <c r="BF135" i="47" s="1"/>
  <c r="BK135" i="47" s="1"/>
  <c r="BQ136" i="47"/>
  <c r="AV140" i="47"/>
  <c r="BJ140" i="47" s="1"/>
  <c r="BQ141" i="47"/>
  <c r="BL142" i="47"/>
  <c r="BM142" i="47" s="1"/>
  <c r="BN142" i="47" s="1"/>
  <c r="BD144" i="47"/>
  <c r="BE144" i="47" s="1"/>
  <c r="BF144" i="47" s="1"/>
  <c r="BK144" i="47" s="1"/>
  <c r="AV146" i="47"/>
  <c r="BJ146" i="47" s="1"/>
  <c r="BP154" i="47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P123" i="47" s="1"/>
  <c r="BC124" i="47"/>
  <c r="BD124" i="47" s="1"/>
  <c r="BE124" i="47" s="1"/>
  <c r="BF124" i="47" s="1"/>
  <c r="BK124" i="47" s="1"/>
  <c r="BB125" i="47"/>
  <c r="AS126" i="47"/>
  <c r="AW126" i="47" s="1"/>
  <c r="BP126" i="47" s="1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BD129" i="47" s="1"/>
  <c r="BE129" i="47" s="1"/>
  <c r="BF129" i="47" s="1"/>
  <c r="BK129" i="47" s="1"/>
  <c r="AS130" i="47"/>
  <c r="AW130" i="47" s="1"/>
  <c r="BP130" i="47" s="1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P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P143" i="47" s="1"/>
  <c r="BC144" i="47"/>
  <c r="BB145" i="47"/>
  <c r="BD145" i="47" s="1"/>
  <c r="BE145" i="47" s="1"/>
  <c r="BF145" i="47" s="1"/>
  <c r="BK145" i="47" s="1"/>
  <c r="AS146" i="47"/>
  <c r="AW146" i="47" s="1"/>
  <c r="BP146" i="47" s="1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J154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W160" i="47"/>
  <c r="BP160" i="47" s="1"/>
  <c r="AP162" i="47"/>
  <c r="BQ172" i="47"/>
  <c r="BQ180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L149" i="47" s="1"/>
  <c r="BM149" i="47" s="1"/>
  <c r="BN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L157" i="47" s="1"/>
  <c r="BM157" i="47" s="1"/>
  <c r="BN157" i="47" s="1"/>
  <c r="BP158" i="47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BD178" i="47"/>
  <c r="BE178" i="47" s="1"/>
  <c r="BF178" i="47" s="1"/>
  <c r="BK178" i="47" s="1"/>
  <c r="BL178" i="47" s="1"/>
  <c r="BM178" i="47" s="1"/>
  <c r="BN178" i="47" s="1"/>
  <c r="AW179" i="47"/>
  <c r="AV182" i="47"/>
  <c r="BJ182" i="47" s="1"/>
  <c r="BL186" i="47"/>
  <c r="BM186" i="47" s="1"/>
  <c r="BN186" i="47" s="1"/>
  <c r="BQ187" i="47"/>
  <c r="AW194" i="47"/>
  <c r="BP194" i="47" s="1"/>
  <c r="BC151" i="47"/>
  <c r="BB151" i="47"/>
  <c r="BB152" i="47"/>
  <c r="BA152" i="47"/>
  <c r="AW156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D151" i="47" s="1"/>
  <c r="BE151" i="47" s="1"/>
  <c r="BF151" i="47" s="1"/>
  <c r="BK151" i="47" s="1"/>
  <c r="BL151" i="47" s="1"/>
  <c r="BM151" i="47" s="1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BL165" i="47" s="1"/>
  <c r="BM165" i="47" s="1"/>
  <c r="BN165" i="47" s="1"/>
  <c r="AP166" i="47"/>
  <c r="AV166" i="47"/>
  <c r="BJ166" i="47" s="1"/>
  <c r="BL166" i="47" s="1"/>
  <c r="BM166" i="47" s="1"/>
  <c r="BN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W186" i="47"/>
  <c r="BP186" i="47" s="1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BL188" i="47" s="1"/>
  <c r="BM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BL200" i="47" s="1"/>
  <c r="BM200" i="47" s="1"/>
  <c r="BN200" i="47" s="1"/>
  <c r="AS203" i="47"/>
  <c r="BQ207" i="47"/>
  <c r="AW209" i="47"/>
  <c r="BP209" i="47" s="1"/>
  <c r="BQ215" i="47"/>
  <c r="AW217" i="47"/>
  <c r="BP217" i="47" s="1"/>
  <c r="BQ223" i="47"/>
  <c r="BP225" i="47"/>
  <c r="AW225" i="47"/>
  <c r="AV229" i="47"/>
  <c r="BJ229" i="47" s="1"/>
  <c r="BL229" i="47" s="1"/>
  <c r="BM229" i="47" s="1"/>
  <c r="BN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L193" i="47"/>
  <c r="BM193" i="47" s="1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L183" i="47" s="1"/>
  <c r="BM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W191" i="47"/>
  <c r="BP191" i="47" s="1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L205" i="47" s="1"/>
  <c r="BM205" i="47" s="1"/>
  <c r="BN205" i="47" s="1"/>
  <c r="BQ206" i="47"/>
  <c r="AV213" i="47"/>
  <c r="BJ213" i="47" s="1"/>
  <c r="BL213" i="47" s="1"/>
  <c r="BM213" i="47" s="1"/>
  <c r="BN213" i="47" s="1"/>
  <c r="BQ214" i="47"/>
  <c r="AV220" i="47"/>
  <c r="BJ220" i="47" s="1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L231" i="47" s="1"/>
  <c r="BM231" i="47" s="1"/>
  <c r="BC231" i="47"/>
  <c r="AP232" i="47"/>
  <c r="AU235" i="47"/>
  <c r="AV235" i="47" s="1"/>
  <c r="BJ235" i="47" s="1"/>
  <c r="BL235" i="47" s="1"/>
  <c r="BM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BL248" i="47" s="1"/>
  <c r="BM248" i="47" s="1"/>
  <c r="BN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P255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D219" i="47" s="1"/>
  <c r="BE219" i="47" s="1"/>
  <c r="BF219" i="47" s="1"/>
  <c r="BK219" i="47" s="1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L226" i="47" s="1"/>
  <c r="BM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L243" i="47" s="1"/>
  <c r="BM243" i="47" s="1"/>
  <c r="BB243" i="47"/>
  <c r="BD243" i="47" s="1"/>
  <c r="BE243" i="47" s="1"/>
  <c r="BF243" i="47" s="1"/>
  <c r="BK243" i="47" s="1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L251" i="47" s="1"/>
  <c r="BM251" i="47" s="1"/>
  <c r="BB251" i="47"/>
  <c r="BD251" i="47" s="1"/>
  <c r="BE251" i="47" s="1"/>
  <c r="BF251" i="47" s="1"/>
  <c r="BK251" i="47" s="1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P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L254" i="47" s="1"/>
  <c r="BM254" i="47" s="1"/>
  <c r="BA255" i="47"/>
  <c r="BD255" i="47" s="1"/>
  <c r="BE255" i="47" s="1"/>
  <c r="BF255" i="47" s="1"/>
  <c r="BK255" i="47" s="1"/>
  <c r="BL255" i="47" s="1"/>
  <c r="BM255" i="47" s="1"/>
  <c r="BQ255" i="47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D259" i="47" s="1"/>
  <c r="BE259" i="47" s="1"/>
  <c r="BF259" i="47" s="1"/>
  <c r="BK259" i="47" s="1"/>
  <c r="BL259" i="47" s="1"/>
  <c r="BM259" i="47" s="1"/>
  <c r="BC260" i="47"/>
  <c r="BQ264" i="47"/>
  <c r="BA264" i="47"/>
  <c r="BC264" i="47"/>
  <c r="BB264" i="47"/>
  <c r="BL265" i="47"/>
  <c r="BM265" i="47" s="1"/>
  <c r="BN265" i="47" s="1"/>
  <c r="AW267" i="47"/>
  <c r="BP267" i="47" s="1"/>
  <c r="AV269" i="47"/>
  <c r="BJ269" i="47" s="1"/>
  <c r="BL269" i="47" s="1"/>
  <c r="BM269" i="47" s="1"/>
  <c r="BN269" i="47" s="1"/>
  <c r="AW270" i="47"/>
  <c r="BP265" i="47"/>
  <c r="BL270" i="47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M270" i="47"/>
  <c r="BN270" i="47" s="1"/>
  <c r="AV271" i="47"/>
  <c r="BJ271" i="47" s="1"/>
  <c r="BL271" i="47" s="1"/>
  <c r="BM271" i="47" s="1"/>
  <c r="BQ272" i="47"/>
  <c r="BL273" i="47"/>
  <c r="BM273" i="47" s="1"/>
  <c r="BN273" i="47" s="1"/>
  <c r="AW274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BL263" i="47" s="1"/>
  <c r="BM263" i="47" s="1"/>
  <c r="AS265" i="47"/>
  <c r="AW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P270" i="47" s="1"/>
  <c r="BC271" i="47"/>
  <c r="BD271" i="47" s="1"/>
  <c r="BE271" i="47" s="1"/>
  <c r="BF271" i="47" s="1"/>
  <c r="BK271" i="47" s="1"/>
  <c r="BB272" i="47"/>
  <c r="BD272" i="47" s="1"/>
  <c r="BE272" i="47" s="1"/>
  <c r="BF272" i="47" s="1"/>
  <c r="BK272" i="47" s="1"/>
  <c r="AS273" i="47"/>
  <c r="AW273" i="47" s="1"/>
  <c r="BP273" i="47" s="1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W290" i="47"/>
  <c r="BP290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J290" i="47" s="1"/>
  <c r="BQ291" i="47"/>
  <c r="BQ296" i="47"/>
  <c r="BD298" i="47"/>
  <c r="BE298" i="47" s="1"/>
  <c r="BF298" i="47" s="1"/>
  <c r="BK298" i="47" s="1"/>
  <c r="AW280" i="47"/>
  <c r="BP280" i="47" s="1"/>
  <c r="AW287" i="47"/>
  <c r="BP287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L286" i="47" s="1"/>
  <c r="BM286" i="47" s="1"/>
  <c r="BN286" i="47" s="1"/>
  <c r="BD289" i="47"/>
  <c r="BE289" i="47" s="1"/>
  <c r="BF289" i="47" s="1"/>
  <c r="BK289" i="47" s="1"/>
  <c r="BD290" i="47"/>
  <c r="BE290" i="47" s="1"/>
  <c r="BF290" i="47" s="1"/>
  <c r="BK290" i="47" s="1"/>
  <c r="BL290" i="47" s="1"/>
  <c r="BM290" i="47" s="1"/>
  <c r="BN290" i="47" s="1"/>
  <c r="AV297" i="47"/>
  <c r="BJ297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L300" i="47" s="1"/>
  <c r="BM300" i="47" s="1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L316" i="47" s="1"/>
  <c r="BM316" i="47" s="1"/>
  <c r="BN316" i="47" s="1"/>
  <c r="BQ317" i="47"/>
  <c r="AV317" i="47"/>
  <c r="BJ317" i="47" s="1"/>
  <c r="BM321" i="47"/>
  <c r="BN321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L313" i="47"/>
  <c r="BM313" i="47" s="1"/>
  <c r="BN313" i="47" s="1"/>
  <c r="BD315" i="47"/>
  <c r="BE315" i="47" s="1"/>
  <c r="BF315" i="47" s="1"/>
  <c r="BK315" i="47" s="1"/>
  <c r="BD316" i="47"/>
  <c r="BE316" i="47" s="1"/>
  <c r="BF316" i="47" s="1"/>
  <c r="BK316" i="47" s="1"/>
  <c r="BL321" i="47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BD313" i="47" s="1"/>
  <c r="BE313" i="47" s="1"/>
  <c r="BF313" i="47" s="1"/>
  <c r="BK313" i="47" s="1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Q328" i="47"/>
  <c r="BB330" i="47"/>
  <c r="BD330" i="47" s="1"/>
  <c r="BE330" i="47" s="1"/>
  <c r="BF330" i="47" s="1"/>
  <c r="BK330" i="47" s="1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AV327" i="47"/>
  <c r="BJ327" i="47" s="1"/>
  <c r="BC329" i="47"/>
  <c r="BB329" i="47"/>
  <c r="BA329" i="47"/>
  <c r="AW324" i="47"/>
  <c r="BP324" i="47" s="1"/>
  <c r="AP325" i="47"/>
  <c r="AV325" i="47"/>
  <c r="BC326" i="47"/>
  <c r="BB326" i="47"/>
  <c r="AU327" i="47"/>
  <c r="BP328" i="47"/>
  <c r="BJ328" i="47"/>
  <c r="BP329" i="47"/>
  <c r="BJ329" i="47"/>
  <c r="AW329" i="47"/>
  <c r="BQ336" i="47"/>
  <c r="BQ337" i="47"/>
  <c r="BQ338" i="47"/>
  <c r="AW341" i="47"/>
  <c r="BP341" i="47" s="1"/>
  <c r="BP349" i="47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39" i="47"/>
  <c r="BJ339" i="47" s="1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BP344" i="47"/>
  <c r="AW344" i="47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W361" i="47"/>
  <c r="BP361" i="47" s="1"/>
  <c r="AU363" i="47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L359" i="47" s="1"/>
  <c r="BM359" i="47" s="1"/>
  <c r="AW362" i="47"/>
  <c r="AV363" i="47"/>
  <c r="BJ363" i="47" s="1"/>
  <c r="BL363" i="47" s="1"/>
  <c r="BM363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J362" i="47" s="1"/>
  <c r="BC362" i="47"/>
  <c r="BA362" i="47"/>
  <c r="BD363" i="47"/>
  <c r="BE363" i="47" s="1"/>
  <c r="BF363" i="47" s="1"/>
  <c r="BK363" i="47" s="1"/>
  <c r="AP366" i="47"/>
  <c r="BP367" i="47"/>
  <c r="AS356" i="47"/>
  <c r="AW356" i="47" s="1"/>
  <c r="BI356" i="47"/>
  <c r="BA360" i="47"/>
  <c r="BC360" i="47"/>
  <c r="BI360" i="47"/>
  <c r="AV361" i="47"/>
  <c r="BJ361" i="47" s="1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N131" i="47" l="1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N242" i="47"/>
  <c r="BO242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L274" i="47"/>
  <c r="BM274" i="47" s="1"/>
  <c r="BN274" i="47" s="1"/>
  <c r="BP250" i="47"/>
  <c r="AW271" i="47"/>
  <c r="BP271" i="47" s="1"/>
  <c r="BD247" i="47"/>
  <c r="BE247" i="47" s="1"/>
  <c r="BF247" i="47" s="1"/>
  <c r="BK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P127" i="47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L247" i="47"/>
  <c r="BM247" i="47" s="1"/>
  <c r="BN247" i="47" s="1"/>
  <c r="BL220" i="47"/>
  <c r="BM220" i="47" s="1"/>
  <c r="BN2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95" i="47"/>
  <c r="BM195" i="47" s="1"/>
  <c r="BO195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AK147" i="47" s="1"/>
  <c r="D147" i="47" s="1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BL343" i="47" s="1"/>
  <c r="BM343" i="47" s="1"/>
  <c r="BN343" i="47" s="1"/>
  <c r="AW343" i="47"/>
  <c r="BP343" i="47" s="1"/>
  <c r="BN323" i="47"/>
  <c r="BO323" i="47"/>
  <c r="AK323" i="47" s="1"/>
  <c r="D32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95" i="47"/>
  <c r="BN179" i="47"/>
  <c r="BO179" i="47"/>
  <c r="AK179" i="47" s="1"/>
  <c r="D179" i="47" s="1"/>
  <c r="BN171" i="47"/>
  <c r="BO171" i="47"/>
  <c r="AK171" i="47" s="1"/>
  <c r="D171" i="47" s="1"/>
  <c r="BN193" i="47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AK263" i="47" s="1"/>
  <c r="D263" i="47" s="1"/>
  <c r="BN249" i="47"/>
  <c r="BO249" i="47"/>
  <c r="BJ260" i="47"/>
  <c r="BL260" i="47" s="1"/>
  <c r="BM260" i="47" s="1"/>
  <c r="AW260" i="47"/>
  <c r="BP260" i="47" s="1"/>
  <c r="BN251" i="47"/>
  <c r="BO251" i="47"/>
  <c r="BO247" i="47"/>
  <c r="BN243" i="47"/>
  <c r="BO243" i="47"/>
  <c r="BN246" i="47"/>
  <c r="BO246" i="47"/>
  <c r="BN234" i="47"/>
  <c r="BO234" i="47"/>
  <c r="AK234" i="47" s="1"/>
  <c r="D234" i="47" s="1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24" i="47"/>
  <c r="BO124" i="47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J355" i="47"/>
  <c r="BL355" i="47" s="1"/>
  <c r="BM355" i="47" s="1"/>
  <c r="AW355" i="47"/>
  <c r="BP355" i="47" s="1"/>
  <c r="BN359" i="47"/>
  <c r="BO359" i="47"/>
  <c r="AK359" i="47" s="1"/>
  <c r="D359" i="47" s="1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AK300" i="47" s="1"/>
  <c r="D300" i="47" s="1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N151" i="47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AK339" i="47" s="1"/>
  <c r="D339" i="47" s="1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AK224" i="47" s="1"/>
  <c r="D224" i="47" s="1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K173" i="47" s="1"/>
  <c r="D173" i="47" s="1"/>
  <c r="AW166" i="47"/>
  <c r="BP166" i="47" s="1"/>
  <c r="BO149" i="47"/>
  <c r="AK149" i="47" s="1"/>
  <c r="D149" i="47" s="1"/>
  <c r="AW165" i="47"/>
  <c r="BP165" i="47" s="1"/>
  <c r="AW153" i="47"/>
  <c r="BP153" i="47" s="1"/>
  <c r="BO138" i="47"/>
  <c r="BQ138" i="47"/>
  <c r="BO122" i="47"/>
  <c r="BQ122" i="47"/>
  <c r="BQ110" i="47"/>
  <c r="BO110" i="47"/>
  <c r="AW183" i="47"/>
  <c r="BP183" i="47" s="1"/>
  <c r="AW174" i="47"/>
  <c r="BP174" i="47" s="1"/>
  <c r="BP131" i="47"/>
  <c r="BO107" i="47"/>
  <c r="BQ107" i="47"/>
  <c r="BL105" i="47"/>
  <c r="BM105" i="47" s="1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Q88" i="47"/>
  <c r="BO88" i="47"/>
  <c r="BQ76" i="47"/>
  <c r="BO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AK8" i="47" s="1"/>
  <c r="D8" i="47" s="1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BO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O217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BO212" i="47"/>
  <c r="AK212" i="47" s="1"/>
  <c r="D212" i="47" s="1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O177" i="47"/>
  <c r="AK177" i="47" s="1"/>
  <c r="D177" i="47" s="1"/>
  <c r="BQ165" i="47"/>
  <c r="BO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O65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L360" i="47"/>
  <c r="BM360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AK331" i="47" s="1"/>
  <c r="D331" i="47" s="1"/>
  <c r="BQ324" i="47"/>
  <c r="BO324" i="47"/>
  <c r="AK324" i="47" s="1"/>
  <c r="D324" i="47" s="1"/>
  <c r="BQ315" i="47"/>
  <c r="BO315" i="47"/>
  <c r="AW312" i="47"/>
  <c r="BP312" i="47" s="1"/>
  <c r="BO298" i="47"/>
  <c r="BQ298" i="47"/>
  <c r="BO294" i="47"/>
  <c r="AK294" i="47" s="1"/>
  <c r="D294" i="47" s="1"/>
  <c r="BQ294" i="47"/>
  <c r="BO290" i="47"/>
  <c r="BQ290" i="47"/>
  <c r="BO286" i="47"/>
  <c r="AK286" i="47" s="1"/>
  <c r="D286" i="47" s="1"/>
  <c r="BQ286" i="47"/>
  <c r="AW297" i="47"/>
  <c r="BP297" i="47" s="1"/>
  <c r="BO277" i="47"/>
  <c r="BQ277" i="47"/>
  <c r="BO273" i="47"/>
  <c r="BQ273" i="47"/>
  <c r="BQ261" i="47"/>
  <c r="BO261" i="47"/>
  <c r="AW286" i="47"/>
  <c r="BP286" i="47" s="1"/>
  <c r="AW262" i="47"/>
  <c r="BP262" i="47" s="1"/>
  <c r="BO270" i="47"/>
  <c r="AK270" i="47" s="1"/>
  <c r="D270" i="47" s="1"/>
  <c r="BP246" i="47"/>
  <c r="BQ242" i="47"/>
  <c r="AK242" i="47" s="1"/>
  <c r="D242" i="47" s="1"/>
  <c r="AK252" i="47"/>
  <c r="D252" i="47" s="1"/>
  <c r="BO241" i="47"/>
  <c r="BQ241" i="47"/>
  <c r="BQ254" i="47"/>
  <c r="BQ232" i="47"/>
  <c r="BO232" i="47"/>
  <c r="AK232" i="47" s="1"/>
  <c r="D232" i="47" s="1"/>
  <c r="BQ216" i="47"/>
  <c r="BO216" i="47"/>
  <c r="AK216" i="47" s="1"/>
  <c r="D216" i="47" s="1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O130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O96" i="47"/>
  <c r="BQ80" i="47"/>
  <c r="BO80" i="47"/>
  <c r="AK80" i="47" s="1"/>
  <c r="D80" i="47" s="1"/>
  <c r="BQ72" i="47"/>
  <c r="BQ64" i="47"/>
  <c r="BO64" i="47"/>
  <c r="AK64" i="47" s="1"/>
  <c r="D64" i="47" s="1"/>
  <c r="BQ56" i="47"/>
  <c r="BP28" i="47"/>
  <c r="BP24" i="47"/>
  <c r="BP11" i="47"/>
  <c r="BP7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O352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O248" i="47"/>
  <c r="AK248" i="47" s="1"/>
  <c r="D248" i="47" s="1"/>
  <c r="BO229" i="47"/>
  <c r="AK229" i="47" s="1"/>
  <c r="D229" i="47" s="1"/>
  <c r="BQ229" i="47"/>
  <c r="BO221" i="47"/>
  <c r="BQ221" i="47"/>
  <c r="BO213" i="47"/>
  <c r="BQ213" i="47"/>
  <c r="BO205" i="47"/>
  <c r="AK205" i="47" s="1"/>
  <c r="D205" i="47" s="1"/>
  <c r="BQ205" i="47"/>
  <c r="BQ236" i="47"/>
  <c r="BQ220" i="47"/>
  <c r="BO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O197" i="47"/>
  <c r="AK197" i="47" s="1"/>
  <c r="D197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AK118" i="47" s="1"/>
  <c r="D118" i="47" s="1"/>
  <c r="BQ118" i="47"/>
  <c r="BQ131" i="47"/>
  <c r="AK131" i="47" s="1"/>
  <c r="D131" i="47" s="1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AK25" i="47" s="1"/>
  <c r="D25" i="47" s="1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309" i="47" l="1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141" i="47" l="1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<sst xmlns="http://schemas.openxmlformats.org/spreadsheetml/2006/main" count="5054" uniqueCount="988">
  <si>
    <t xml:space="preserve">_x001A_ </t>
  </si>
  <si>
    <t>Last day from current year</t>
  </si>
  <si>
    <t>P-M Eto (mm/day)</t>
  </si>
  <si>
    <t>The data below, Except ET, are copied from the AZMET weather station data to the right</t>
  </si>
  <si>
    <t>ET is calculated to the right of the AZMET data</t>
  </si>
  <si>
    <t xml:space="preserve">Tucson </t>
  </si>
  <si>
    <t>Yuma Valley</t>
  </si>
  <si>
    <t>Yuma Mesa</t>
  </si>
  <si>
    <t>Safford</t>
  </si>
  <si>
    <t>Coolidge</t>
  </si>
  <si>
    <t>Aguila</t>
  </si>
  <si>
    <t>Parker</t>
  </si>
  <si>
    <t>Bonita</t>
  </si>
  <si>
    <t>Waddell</t>
  </si>
  <si>
    <t>Phoenix Greenway</t>
  </si>
  <si>
    <t>Marana</t>
  </si>
  <si>
    <t>Phoenix Encanto</t>
  </si>
  <si>
    <t>Paloma</t>
  </si>
  <si>
    <t>Mohave</t>
  </si>
  <si>
    <t>Mohave #2</t>
  </si>
  <si>
    <t>Queen Creek</t>
  </si>
  <si>
    <t>Harquahala</t>
  </si>
  <si>
    <t>Roll</t>
  </si>
  <si>
    <t>Buckeye</t>
  </si>
  <si>
    <t>Desert Ridge</t>
  </si>
  <si>
    <t>Mesa</t>
  </si>
  <si>
    <t>Flagstaff</t>
  </si>
  <si>
    <t>Prescott</t>
  </si>
  <si>
    <t>Payson</t>
  </si>
  <si>
    <t>Bowie</t>
  </si>
  <si>
    <t>Kansas Settlement</t>
  </si>
  <si>
    <t>Start year</t>
  </si>
  <si>
    <t>End year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</si>
  <si>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</si>
  <si>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</si>
  <si>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</si>
  <si>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</si>
  <si>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</si>
  <si>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</si>
  <si>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</si>
  <si>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</si>
  <si>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Maricopa</t>
  </si>
  <si>
    <t>ET0 (mm)</t>
  </si>
  <si>
    <t>WS (m/sec)</t>
  </si>
  <si>
    <t>Tmax ©</t>
  </si>
  <si>
    <t>Tmin ©</t>
  </si>
  <si>
    <t>https://cals.arizona.edu/azmet/data/07</t>
  </si>
  <si>
    <t>https://cals.arizona.edu/azmet/data/09</t>
  </si>
  <si>
    <t>https://cals.arizona.edu/azmet/data/33</t>
  </si>
  <si>
    <t>https://cals.arizona.edu/azmet/data/26</t>
  </si>
  <si>
    <t>https://cals.arizona.edu/azmet/data/05</t>
  </si>
  <si>
    <t>https://cals.arizona.edu/azmet/data/27</t>
  </si>
  <si>
    <t>https://cals.arizona.edu/azmet/data/30</t>
  </si>
  <si>
    <t>https://cals.arizona.edu/azmet/data/23</t>
  </si>
  <si>
    <t>https://cals.arizona.edu/azmet/data/34</t>
  </si>
  <si>
    <t>https://cals.arizona.edu/azmet/data/13</t>
  </si>
  <si>
    <t>https://cals.arizona.edu/azmet/data/29</t>
  </si>
  <si>
    <t>https://cals.arizona.edu/azmet/data/20</t>
  </si>
  <si>
    <t>https://cals.arizona.edu/azmet/data/28</t>
  </si>
  <si>
    <t>https://cals.arizona.edu/azmet/data/19</t>
  </si>
  <si>
    <t>https://cals.arizona.edu/azmet/data/08</t>
  </si>
  <si>
    <t>https://cals.arizona.edu/azmet/data/32</t>
  </si>
  <si>
    <t>https://cals.arizona.edu/azmet/data/15</t>
  </si>
  <si>
    <t>https://cals.arizona.edu/azmet/data/12</t>
  </si>
  <si>
    <t>https://cals.arizona.edu/azmet/data/22</t>
  </si>
  <si>
    <t>https://cals.arizona.edu/azmet/data/24</t>
  </si>
  <si>
    <t>https://cals.arizona.edu/azmet/data/04</t>
  </si>
  <si>
    <t>https://cals.arizona.edu/azmet/data/01</t>
  </si>
  <si>
    <t>https://cals.arizona.edu/azmet/data/10</t>
  </si>
  <si>
    <t>Yuma North Gila</t>
  </si>
  <si>
    <t>https://cals.arizona.edu/azmet/data/14</t>
  </si>
  <si>
    <t>https://cals.arizona.edu/azmet/data/03</t>
  </si>
  <si>
    <t>https://cals.arizona.edu/azmet/data/02</t>
  </si>
  <si>
    <t>Rain (mm)</t>
  </si>
  <si>
    <t>DOY</t>
  </si>
  <si>
    <t>Depletion (mm)</t>
  </si>
  <si>
    <t>Planting DOY</t>
  </si>
  <si>
    <t>P</t>
  </si>
  <si>
    <t>Latitude</t>
  </si>
  <si>
    <t>dr</t>
  </si>
  <si>
    <t>Rso</t>
  </si>
  <si>
    <t>Rnl</t>
  </si>
  <si>
    <t>w</t>
  </si>
  <si>
    <t>Rns</t>
  </si>
  <si>
    <t>Rn</t>
  </si>
  <si>
    <t>Ra</t>
  </si>
  <si>
    <t xml:space="preserve">Wind </t>
  </si>
  <si>
    <t>P-M ETo</t>
  </si>
  <si>
    <t>sin-sin</t>
  </si>
  <si>
    <t>cos-cos</t>
  </si>
  <si>
    <t>Rs/Rso</t>
  </si>
  <si>
    <t>TK(max)</t>
  </si>
  <si>
    <t>TK(min)</t>
  </si>
  <si>
    <t>TK(mean)</t>
  </si>
  <si>
    <t>2nd term</t>
  </si>
  <si>
    <t>3rd term</t>
  </si>
  <si>
    <t>Rn/RS</t>
  </si>
  <si>
    <t>Rn(f)</t>
  </si>
  <si>
    <t>w(f)</t>
  </si>
  <si>
    <t>Denom</t>
  </si>
  <si>
    <t>RHmin</t>
  </si>
  <si>
    <t>Speed</t>
  </si>
  <si>
    <t>Rain</t>
  </si>
  <si>
    <t>GDD</t>
  </si>
  <si>
    <t>Initial ECe (dS/m)</t>
  </si>
  <si>
    <t>Number of layers</t>
  </si>
  <si>
    <t>L 1</t>
  </si>
  <si>
    <t>L 2</t>
  </si>
  <si>
    <t>L 3</t>
  </si>
  <si>
    <t>L 4</t>
  </si>
  <si>
    <t>L 5</t>
  </si>
  <si>
    <t>Permanent wilting point (%)</t>
  </si>
  <si>
    <t xml:space="preserve">    Kmnl</t>
  </si>
  <si>
    <t xml:space="preserve">    qlow</t>
  </si>
  <si>
    <t xml:space="preserve">    qhigh</t>
  </si>
  <si>
    <t>Residual water content (%)</t>
  </si>
  <si>
    <t>Van Genuchten L</t>
  </si>
  <si>
    <t>Drain elevation (m)</t>
  </si>
  <si>
    <t>Rain time (hr)</t>
  </si>
  <si>
    <t>Ky-water</t>
  </si>
  <si>
    <t>Saturated Ks (cm/day)</t>
  </si>
  <si>
    <t>zwt</t>
  </si>
  <si>
    <t>Matching Ko(cm/day) (evap)</t>
  </si>
  <si>
    <t>Soil nitrogen initial conc.</t>
  </si>
  <si>
    <t>Organic(micrograms/gram)</t>
  </si>
  <si>
    <t>Final year</t>
  </si>
  <si>
    <t>Year</t>
  </si>
  <si>
    <t>Rain time
(hr)</t>
  </si>
  <si>
    <t>TMEAN</t>
  </si>
  <si>
    <t>W-2M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</si>
  <si>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</si>
  <si>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</si>
  <si>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</si>
  <si>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</si>
  <si>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</si>
  <si>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</si>
  <si>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</si>
  <si>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</si>
  <si>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</si>
  <si>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J</t>
  </si>
  <si>
    <t>Current yr.</t>
  </si>
  <si>
    <t>Site</t>
  </si>
  <si>
    <t>Number years</t>
  </si>
  <si>
    <t>Min DOY</t>
  </si>
  <si>
    <t>Max DOY</t>
  </si>
  <si>
    <t>ET graph</t>
  </si>
  <si>
    <t>CheckB 1</t>
  </si>
  <si>
    <t>CheckB 2</t>
  </si>
  <si>
    <t>CheckB 3</t>
  </si>
  <si>
    <t>CheckB 4</t>
  </si>
  <si>
    <t>CheckB 5</t>
  </si>
  <si>
    <t>CheckB 6</t>
  </si>
  <si>
    <t>CheckB 7</t>
  </si>
  <si>
    <t>CheckB 8</t>
  </si>
  <si>
    <t>CheckB 9</t>
  </si>
  <si>
    <t>CheckB 10</t>
  </si>
  <si>
    <t>CheckB 11</t>
  </si>
  <si>
    <t>WC L graph</t>
  </si>
  <si>
    <t>Dep L graph</t>
  </si>
  <si>
    <t>P dep L graph</t>
  </si>
  <si>
    <t>P dep graph</t>
  </si>
  <si>
    <t>Water table graph</t>
  </si>
  <si>
    <t>Evap</t>
  </si>
  <si>
    <t>Max values</t>
  </si>
  <si>
    <t>Eq._Max (elev, m)</t>
  </si>
  <si>
    <t>Profile Dep graph</t>
  </si>
  <si>
    <t>Irrigation and rain</t>
  </si>
  <si>
    <t>Eq. Max number</t>
  </si>
  <si>
    <t>Irrigation (mm) + Rain (mm)</t>
  </si>
  <si>
    <t>Depth difference (mm)</t>
  </si>
  <si>
    <t>ET (mm)</t>
  </si>
  <si>
    <t>Sum of sources and sinks</t>
  </si>
  <si>
    <t>Infilt</t>
  </si>
  <si>
    <t>ET fraction</t>
  </si>
  <si>
    <t>Volume balance</t>
  </si>
  <si>
    <t>Leaching (mm)</t>
  </si>
  <si>
    <t>Water graphs</t>
  </si>
  <si>
    <t>Salinity graphs</t>
  </si>
  <si>
    <t>ECe graph</t>
  </si>
  <si>
    <t>EC L graph</t>
  </si>
  <si>
    <t>Total salt</t>
  </si>
  <si>
    <t>Stress graph WSN</t>
  </si>
  <si>
    <t>Irr seep</t>
  </si>
  <si>
    <t>Salt vol bal</t>
  </si>
  <si>
    <t>Actual fraction of water removed</t>
  </si>
  <si>
    <t>Infilt (mm)</t>
  </si>
  <si>
    <t>Percent depletion (%)</t>
  </si>
  <si>
    <t>Water content (L/L)</t>
  </si>
  <si>
    <t>L 6</t>
  </si>
  <si>
    <t>L 7</t>
  </si>
  <si>
    <t>L 8</t>
  </si>
  <si>
    <t>L 9</t>
  </si>
  <si>
    <t>L 10</t>
  </si>
  <si>
    <t>L 11</t>
  </si>
  <si>
    <t>L 12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</si>
  <si>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</si>
  <si>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</si>
  <si>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</si>
  <si>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</si>
  <si>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</si>
  <si>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</si>
  <si>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</si>
  <si>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</si>
  <si>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</si>
  <si>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</si>
  <si>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</si>
  <si>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Max</t>
  </si>
  <si>
    <t>Min</t>
  </si>
  <si>
    <t>Km</t>
  </si>
  <si>
    <t>Num_layers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</si>
  <si>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</si>
  <si>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</si>
  <si>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</si>
  <si>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</si>
  <si>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</si>
  <si>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</si>
  <si>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</si>
  <si>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</si>
  <si>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</si>
  <si>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</si>
  <si>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</si>
  <si>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>Current DOY</t>
  </si>
  <si>
    <t>Field capacity</t>
  </si>
  <si>
    <t>Clay loam</t>
  </si>
  <si>
    <t>First NDVI of season</t>
  </si>
  <si>
    <t>Maximum NDVI</t>
  </si>
  <si>
    <t>Minimum</t>
  </si>
  <si>
    <t>RS data collected DOY</t>
  </si>
  <si>
    <t>Delete after DOY</t>
  </si>
  <si>
    <t>Delete before DOY</t>
  </si>
  <si>
    <t>n</t>
  </si>
  <si>
    <t>Cotton</t>
  </si>
  <si>
    <t>L 13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</si>
  <si>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</si>
  <si>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</si>
  <si>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</si>
  <si>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</si>
  <si>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</si>
  <si>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</si>
  <si>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</si>
  <si>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</si>
  <si>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</si>
  <si>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</si>
  <si>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</si>
  <si>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</si>
  <si>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</si>
  <si>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</si>
  <si>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</si>
  <si>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</si>
  <si>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</si>
  <si>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</si>
  <si>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</si>
  <si>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</si>
  <si>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</si>
  <si>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</si>
  <si>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</si>
  <si>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</si>
  <si>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</si>
  <si>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</si>
  <si>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</si>
  <si>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</si>
  <si>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</si>
  <si>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Web address</t>
  </si>
  <si>
    <t>Name</t>
  </si>
  <si>
    <t>Kc</t>
  </si>
  <si>
    <r>
      <t>M</t>
    </r>
    <r>
      <rPr>
        <sz val="10"/>
        <rFont val="Arial"/>
        <family val="2"/>
      </rPr>
      <t>inDOY</t>
    </r>
    <phoneticPr fontId="47" type="noConversion"/>
  </si>
  <si>
    <t>MaxDOY</t>
    <phoneticPr fontId="47" type="noConversion"/>
  </si>
  <si>
    <t>Crop height (m)</t>
  </si>
  <si>
    <t>FEW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</si>
  <si>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</si>
  <si>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</si>
  <si>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</si>
  <si>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</si>
  <si>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</si>
  <si>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</si>
  <si>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</si>
  <si>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Root depth (mm)</t>
  </si>
  <si>
    <t>Allowable depletion (mm)</t>
  </si>
  <si>
    <t>Actual depletion (mm)</t>
  </si>
  <si>
    <t>Irrigation mm</t>
  </si>
  <si>
    <t>Wheat and Barley</t>
  </si>
  <si>
    <t>cotton</t>
  </si>
  <si>
    <t>wheat and barley</t>
  </si>
  <si>
    <t>SAV</t>
  </si>
  <si>
    <t>Water table simulation (TF)</t>
  </si>
  <si>
    <t>Initial water table elevation (m)</t>
  </si>
  <si>
    <t>Distance between drains (m)</t>
  </si>
  <si>
    <t>Effective drain radius (m)</t>
  </si>
  <si>
    <t>Kirkham F</t>
  </si>
  <si>
    <t>REW (mm)</t>
  </si>
  <si>
    <t>TEW (mm)</t>
  </si>
  <si>
    <t>SAV (cm)</t>
  </si>
  <si>
    <t>Evap layer lower bound. (cm)</t>
  </si>
  <si>
    <t>Evaporation layer</t>
  </si>
  <si>
    <t>Initial water content</t>
  </si>
  <si>
    <t>Van Genuchten alpha (1/cm)</t>
  </si>
  <si>
    <t>Van Genuchten n (in evap layer)</t>
  </si>
  <si>
    <t>Evap layer</t>
  </si>
  <si>
    <t>Drainage controlled by Kirkham</t>
  </si>
  <si>
    <t>Multiplier for linear (m/day)</t>
  </si>
  <si>
    <t>Drain elev above impermeable (m)</t>
  </si>
  <si>
    <t>Effective lateral K (m/day)</t>
  </si>
  <si>
    <t>Horizontal distance from drain (m)</t>
  </si>
  <si>
    <t>Salinity parameters</t>
  </si>
  <si>
    <t>Drainage parameters</t>
  </si>
  <si>
    <t>Saturated water content (%)</t>
  </si>
  <si>
    <t>Surface</t>
  </si>
  <si>
    <t>Percent depletion in root zone (mm)</t>
  </si>
  <si>
    <t>Dry soil initial water content</t>
  </si>
  <si>
    <t>Dry soil</t>
  </si>
  <si>
    <t>Ks_dry</t>
  </si>
  <si>
    <t>Ks_wet</t>
  </si>
  <si>
    <t>Ks</t>
  </si>
  <si>
    <t>Ks_dry_ratio</t>
  </si>
  <si>
    <t>Ks_wet_ratio</t>
  </si>
  <si>
    <t>Wet Kr</t>
  </si>
  <si>
    <t>one_minus_c</t>
  </si>
  <si>
    <t>dry_one_minus_c</t>
  </si>
  <si>
    <t>wet_one_minus_c</t>
  </si>
  <si>
    <t>Ke_dry</t>
  </si>
  <si>
    <t>Ke_wet</t>
  </si>
  <si>
    <t>E_dry</t>
  </si>
  <si>
    <t>E_wet</t>
  </si>
  <si>
    <t>https://ag.arizona.edu/azmet/data/01</t>
  </si>
  <si>
    <t>http://ag.arizona.edu/azmet/data/26</t>
  </si>
  <si>
    <t>http://ag.arizona.edu/azmet/data/06</t>
  </si>
  <si>
    <t>Water stress</t>
  </si>
  <si>
    <t>Salt stress</t>
  </si>
  <si>
    <t>Nit stress</t>
  </si>
  <si>
    <t># days to forecast ahead</t>
  </si>
  <si>
    <t>Kcb used</t>
  </si>
  <si>
    <t>CheckB 12</t>
  </si>
  <si>
    <t>Kcb graph</t>
  </si>
  <si>
    <t>WS</t>
  </si>
  <si>
    <t>Ref (mm)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</si>
  <si>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</si>
  <si>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</si>
  <si>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</si>
  <si>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</si>
  <si>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</si>
  <si>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</si>
  <si>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</si>
  <si>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</si>
  <si>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</si>
  <si>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</si>
  <si>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</si>
  <si>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</si>
  <si>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</si>
  <si>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</si>
  <si>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</si>
  <si>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</si>
  <si>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Continue drainage rate</t>
  </si>
  <si>
    <t>Index</t>
  </si>
  <si>
    <t>Section number</t>
  </si>
  <si>
    <t>First section</t>
  </si>
  <si>
    <t>Last section</t>
  </si>
  <si>
    <t>First section to populate</t>
  </si>
  <si>
    <t>Last section to populate</t>
  </si>
  <si>
    <t>First section to delete</t>
  </si>
  <si>
    <t>Last section to delete</t>
  </si>
  <si>
    <t>crop_height</t>
  </si>
  <si>
    <t>NDVI_regression</t>
  </si>
  <si>
    <t>Kcb1</t>
  </si>
  <si>
    <t>Kcb2</t>
  </si>
  <si>
    <t>Kcb3</t>
  </si>
  <si>
    <t>Kcb4</t>
  </si>
  <si>
    <t>1-c1</t>
  </si>
  <si>
    <t>1-c2</t>
  </si>
  <si>
    <t>1-c3</t>
  </si>
  <si>
    <t>1-c4</t>
  </si>
  <si>
    <t>Max Kcb</t>
  </si>
  <si>
    <t>Min Kcb</t>
  </si>
  <si>
    <t>Max 1-c</t>
  </si>
  <si>
    <t>Min 1-c</t>
  </si>
  <si>
    <t>Ht1</t>
  </si>
  <si>
    <t>Ht2</t>
  </si>
  <si>
    <t>Ht3</t>
  </si>
  <si>
    <t>Ht4</t>
  </si>
  <si>
    <t>Min Ht</t>
  </si>
  <si>
    <t>Max Ht</t>
  </si>
  <si>
    <t>Zr1</t>
  </si>
  <si>
    <t>Zr2</t>
  </si>
  <si>
    <t>Zr3</t>
  </si>
  <si>
    <t>Zr4</t>
  </si>
  <si>
    <t>Max Zr</t>
  </si>
  <si>
    <t>Min Zr</t>
  </si>
  <si>
    <t>Crop coefficient</t>
  </si>
  <si>
    <t>Root depth (m)</t>
  </si>
  <si>
    <t>1 - c (frac crop cover)</t>
  </si>
  <si>
    <t>Update Kcb</t>
  </si>
  <si>
    <t>Update 1-c</t>
  </si>
  <si>
    <t>Update H</t>
  </si>
  <si>
    <t>Update Z</t>
  </si>
  <si>
    <t>RS_root</t>
  </si>
  <si>
    <t>Crop_height</t>
  </si>
  <si>
    <t>Date</t>
  </si>
  <si>
    <t>P (MAD) value</t>
  </si>
  <si>
    <t>Kcb</t>
  </si>
  <si>
    <t>Notes</t>
  </si>
  <si>
    <t>Sec_17</t>
  </si>
  <si>
    <t>Sec_18</t>
  </si>
  <si>
    <t>Sec_19</t>
  </si>
  <si>
    <t>Sec_20</t>
  </si>
  <si>
    <t>H0</t>
  </si>
  <si>
    <t>View nitrogen</t>
  </si>
  <si>
    <t>View water</t>
  </si>
  <si>
    <t>View salinity</t>
  </si>
  <si>
    <t>Nitrogen stress</t>
  </si>
  <si>
    <t>Max equilibrium layer</t>
  </si>
  <si>
    <t>Starting Equilibrium layer</t>
  </si>
  <si>
    <t xml:space="preserve"> </t>
  </si>
  <si>
    <t>Number of cells</t>
  </si>
  <si>
    <t>Index number w/ NDVI below</t>
  </si>
  <si>
    <t>Drip_50</t>
  </si>
  <si>
    <t>Drip_75</t>
  </si>
  <si>
    <t>Drip_100</t>
  </si>
  <si>
    <t>Drip_125</t>
  </si>
  <si>
    <t>Drip_150</t>
  </si>
  <si>
    <t>PI-Irr</t>
  </si>
  <si>
    <t>PI-Vstss</t>
  </si>
  <si>
    <t>PI-Rstss</t>
  </si>
  <si>
    <t>PI-Rain</t>
  </si>
  <si>
    <t>F_100</t>
  </si>
  <si>
    <t>NPI-Irr</t>
  </si>
  <si>
    <t>NPI-Vstss</t>
  </si>
  <si>
    <t>NPI-Rstss</t>
  </si>
  <si>
    <t>NPI-Rain</t>
  </si>
  <si>
    <t>Flood_100</t>
  </si>
  <si>
    <t>DOE</t>
  </si>
  <si>
    <t>Num layers</t>
  </si>
  <si>
    <t>Rain_infiltration_calculation</t>
  </si>
  <si>
    <t xml:space="preserve">Treatment </t>
  </si>
  <si>
    <t>Treatment name</t>
  </si>
  <si>
    <t>L1</t>
  </si>
  <si>
    <t>L2</t>
  </si>
  <si>
    <t>L3</t>
  </si>
  <si>
    <t>L4</t>
  </si>
  <si>
    <t>L5</t>
  </si>
  <si>
    <t>L6</t>
  </si>
  <si>
    <t>L7</t>
  </si>
  <si>
    <t>Neutron rows</t>
  </si>
  <si>
    <t>Guar_Fraction</t>
  </si>
  <si>
    <t>ET_fractions_guar</t>
  </si>
  <si>
    <t>Clovis_weather2018</t>
  </si>
  <si>
    <t>Clovis_weather2019</t>
  </si>
  <si>
    <t>Clovis</t>
  </si>
  <si>
    <t>Irr_Guar_18</t>
  </si>
  <si>
    <t>Irr_Guar_19</t>
  </si>
  <si>
    <t>sprinkler</t>
  </si>
  <si>
    <t>PI_F_R2_2018</t>
  </si>
  <si>
    <t>Guar Pre-Irr R2 Clovis 2018</t>
  </si>
  <si>
    <t>Guar Pre-Irr R2 Clovis 2019</t>
  </si>
  <si>
    <t>PI_F_R2_2019</t>
  </si>
  <si>
    <t>GuarPI_Kc_18</t>
  </si>
  <si>
    <t>GuarPI_Kc_19</t>
  </si>
  <si>
    <t>one minus C</t>
  </si>
  <si>
    <t>Min value</t>
  </si>
  <si>
    <t>L8</t>
  </si>
  <si>
    <t>Irr_Guar_20</t>
  </si>
  <si>
    <t>GuarPI_Kc_20</t>
  </si>
  <si>
    <t>GuarNPI_Kc_20</t>
  </si>
  <si>
    <t>NPI_F_R2_2020</t>
  </si>
  <si>
    <t>PI_F_R2_2020</t>
  </si>
  <si>
    <t>Guar Pre-Irr R2 Clovis 2020</t>
  </si>
  <si>
    <t>Begin with soil water in equilibrium with WT</t>
  </si>
  <si>
    <t>Fraction of saturation for equilibrium</t>
  </si>
  <si>
    <t>This gray section in fields database table</t>
  </si>
  <si>
    <t>This brown section in field soil layers table</t>
  </si>
  <si>
    <t>This green section in plantings table</t>
  </si>
  <si>
    <t>Phase</t>
  </si>
  <si>
    <t>Layer</t>
  </si>
  <si>
    <t>Keep equilibrium layers out of root zone</t>
  </si>
  <si>
    <t xml:space="preserve">            Eliminate_surface_evaporation</t>
  </si>
  <si>
    <t xml:space="preserve">            DOY_to_eliminate_surface_evaporation</t>
  </si>
  <si>
    <t>Irrigation_efficiency</t>
  </si>
  <si>
    <t>Leaching_fraction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</si>
  <si>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</si>
  <si>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</si>
  <si>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</si>
  <si>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</si>
  <si>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</si>
  <si>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</si>
  <si>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</si>
  <si>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</si>
  <si>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</si>
  <si>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</si>
  <si>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</si>
  <si>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Wetting_fractions_name</t>
  </si>
  <si>
    <t>Weather_sheet _name</t>
  </si>
  <si>
    <t>Kc_worksheet_name</t>
  </si>
  <si>
    <t>Soil type (This row is not used in the program)</t>
  </si>
  <si>
    <t>NRCS a (This row is not used)</t>
  </si>
  <si>
    <t>NRCS b (This row is not used)</t>
  </si>
  <si>
    <t>Clovis_weather2020</t>
  </si>
  <si>
    <t>NDVI_readings</t>
  </si>
  <si>
    <t>Blank</t>
  </si>
  <si>
    <t>Dry soil Initial ECe (dS/m) (This is not currently used)</t>
  </si>
  <si>
    <t>Num_layers + 1</t>
  </si>
  <si>
    <t>Soil nitrogen initial concentration (Dry soil)</t>
  </si>
  <si>
    <t>Nitrate concentration (mg/kg water)</t>
  </si>
  <si>
    <t>This gray section in the fields database table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</si>
  <si>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</si>
  <si>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</si>
  <si>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</si>
  <si>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 xml:space="preserve">    Soil thermal diffusivity (year)</t>
  </si>
  <si>
    <t>Planting Name</t>
  </si>
  <si>
    <t>Planting Year</t>
  </si>
  <si>
    <t>ET_fractions_name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</si>
  <si>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</si>
  <si>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</si>
  <si>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</si>
  <si>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</si>
  <si>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</si>
  <si>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</si>
  <si>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</si>
  <si>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</si>
  <si>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Ending_DOY</t>
  </si>
  <si>
    <t>Midseason_Kcb_year_2</t>
  </si>
  <si>
    <t>Endseason_Kcb_year_2</t>
  </si>
  <si>
    <t>Initial_Kcb</t>
  </si>
  <si>
    <t>Midseason_Kcb</t>
  </si>
  <si>
    <t>Endseason_ Kcb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</si>
  <si>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</si>
  <si>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</si>
  <si>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</si>
  <si>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</si>
  <si>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</si>
  <si>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</si>
  <si>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</si>
  <si>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</si>
  <si>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</si>
  <si>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</si>
  <si>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</si>
  <si>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</si>
  <si>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</si>
  <si>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</si>
  <si>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</si>
  <si>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</si>
  <si>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</si>
  <si>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</si>
  <si>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</si>
  <si>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</si>
  <si>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</si>
  <si>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</si>
  <si>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Simulate_rainfall</t>
  </si>
  <si>
    <t>Simulate_salinity</t>
  </si>
  <si>
    <t>Type_irrigation</t>
  </si>
  <si>
    <t>Number_of_days_of neutron_readings</t>
  </si>
  <si>
    <t>NeglectEvaporationLayerDepletion</t>
  </si>
  <si>
    <t>Preirrigation_TF</t>
  </si>
  <si>
    <t>Preirrigation_start_DOY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</si>
  <si>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</si>
  <si>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</si>
  <si>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</si>
  <si>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</si>
  <si>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</si>
  <si>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</si>
  <si>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</si>
  <si>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</si>
  <si>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</si>
  <si>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</si>
  <si>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</si>
  <si>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</si>
  <si>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</si>
  <si>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</si>
  <si>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</si>
  <si>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Irrigation_water_EC</t>
  </si>
  <si>
    <t>Maximum_soluble_EC_act</t>
  </si>
  <si>
    <t>DOY_of_salinity_application</t>
  </si>
  <si>
    <t>Rate_of_salinity_application_kgha</t>
  </si>
  <si>
    <t>Rate_of_dissolution</t>
  </si>
  <si>
    <t>ECe_thresh</t>
  </si>
  <si>
    <t>b_sal</t>
  </si>
  <si>
    <t>Fertilizer_dissolution_rate</t>
  </si>
  <si>
    <t>Qtemp</t>
  </si>
  <si>
    <t>Surface_organic_matter</t>
  </si>
  <si>
    <t>alpha</t>
  </si>
  <si>
    <t>Kden</t>
  </si>
  <si>
    <t>Nmin</t>
  </si>
  <si>
    <t>Fraction_N_req_taken_as_nitrate</t>
  </si>
  <si>
    <t>Seas_N_requirement</t>
  </si>
  <si>
    <t>Date_of_Fert_app_1</t>
  </si>
  <si>
    <t>Date_of_Fert_app_2</t>
  </si>
  <si>
    <t>Date_of_Fert_app_3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</si>
  <si>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</si>
  <si>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</si>
  <si>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</si>
  <si>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</si>
  <si>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</si>
  <si>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</si>
  <si>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</si>
  <si>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</si>
  <si>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</si>
  <si>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</si>
  <si>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</si>
  <si>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</si>
  <si>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</si>
  <si>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</si>
  <si>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</si>
  <si>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</si>
  <si>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</si>
  <si>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</si>
  <si>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Below are the DOY for medium temp, the average temp, and fluc</t>
  </si>
  <si>
    <t>T_bar</t>
  </si>
  <si>
    <t>A0</t>
  </si>
  <si>
    <t>Soil_thermal_diffusivity</t>
  </si>
  <si>
    <t>Guar</t>
  </si>
  <si>
    <t>Hadiqa</t>
  </si>
  <si>
    <t>qhigh</t>
  </si>
  <si>
    <t>qlow</t>
  </si>
  <si>
    <t>Kmnl</t>
  </si>
  <si>
    <t>DOY_to_eliminate_surface_evaporation</t>
  </si>
  <si>
    <t>Eliminate_surface_evaporation</t>
  </si>
  <si>
    <t>2</t>
  </si>
  <si>
    <t>FALSE</t>
  </si>
  <si>
    <t>Guar Clovis</t>
  </si>
  <si>
    <t>Continue_drainage_rate</t>
  </si>
  <si>
    <t>Fraction_of_saturation_for_equilibrium</t>
  </si>
  <si>
    <t>Keep_equilibrium_layers_out_of_root_zone</t>
  </si>
  <si>
    <t>Starting_equilibrium_layer</t>
  </si>
  <si>
    <t>Max_equilibrium_layer</t>
  </si>
  <si>
    <t>Kirkham_f</t>
  </si>
  <si>
    <t>Horizontal_distance_from_drain</t>
  </si>
  <si>
    <t>Effective_drain_radius</t>
  </si>
  <si>
    <t>Effective_lateral_K</t>
  </si>
  <si>
    <t>Distance_between_drains</t>
  </si>
  <si>
    <t>Drain_elevation_above_impermeable</t>
  </si>
  <si>
    <t>Multiplier_for_linear</t>
  </si>
  <si>
    <t>Drainage_controlled_by_Kirkham</t>
  </si>
  <si>
    <t>Drain_Elevation</t>
  </si>
  <si>
    <t>Initial_water_table_elevation</t>
  </si>
  <si>
    <t>Begin_with_soil_water_in_equilibrium_with_WT</t>
  </si>
  <si>
    <t>Water_table_simulation</t>
  </si>
  <si>
    <t>Intake_family</t>
  </si>
  <si>
    <t>NRCS_b</t>
  </si>
  <si>
    <t>NRCS_a</t>
  </si>
  <si>
    <t>TEW</t>
  </si>
  <si>
    <t>REW</t>
  </si>
  <si>
    <t>3</t>
  </si>
  <si>
    <t>Maricopa Cotton</t>
  </si>
  <si>
    <t>Organic_matter</t>
  </si>
  <si>
    <t>Initial_soil_N</t>
  </si>
  <si>
    <t>ECe_init</t>
  </si>
  <si>
    <t>Ko</t>
  </si>
  <si>
    <t>Lv</t>
  </si>
  <si>
    <t>ResWC</t>
  </si>
  <si>
    <t>nv</t>
  </si>
  <si>
    <t>alphav</t>
  </si>
  <si>
    <t>Ksat</t>
  </si>
  <si>
    <t>Sat</t>
  </si>
  <si>
    <t>PWP</t>
  </si>
  <si>
    <t>FC</t>
  </si>
  <si>
    <t>InitWC</t>
  </si>
  <si>
    <t>Depth</t>
  </si>
  <si>
    <t>Layers_start_row</t>
  </si>
  <si>
    <t>DOY of salinity application</t>
  </si>
  <si>
    <t>n_minus_1</t>
  </si>
  <si>
    <t>n_minus_2</t>
  </si>
  <si>
    <t>n_minus_3</t>
  </si>
  <si>
    <t>n_minus_4</t>
  </si>
  <si>
    <t>n_minus_5</t>
  </si>
  <si>
    <t>n_minus_6</t>
  </si>
  <si>
    <t>n_minus_7</t>
  </si>
  <si>
    <t>n_minus_8</t>
  </si>
  <si>
    <t>n_minus_9</t>
  </si>
  <si>
    <t>n_minus_11</t>
  </si>
  <si>
    <t>Guar_fractions</t>
  </si>
  <si>
    <t>Wetting_fractions_number</t>
  </si>
  <si>
    <t>ET_fractions_number</t>
  </si>
  <si>
    <t>n_minus_10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</si>
  <si>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</si>
  <si>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</si>
  <si>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</si>
  <si>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</si>
  <si>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</si>
  <si>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</si>
  <si>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</si>
  <si>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</si>
  <si>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</si>
  <si>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</si>
  <si>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</si>
  <si>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</si>
  <si>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</si>
  <si>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Ref_mm</t>
  </si>
  <si>
    <t>Irr_num</t>
  </si>
  <si>
    <t>Irr_name</t>
  </si>
  <si>
    <t>Planting number</t>
  </si>
  <si>
    <t>2018-07-23</t>
  </si>
  <si>
    <t>2018-07-31</t>
  </si>
  <si>
    <t>2018-08-24</t>
  </si>
  <si>
    <t>2018-09-04</t>
  </si>
  <si>
    <t>2018-09-07</t>
  </si>
  <si>
    <t>2018-09-10</t>
  </si>
  <si>
    <t>2018-09-24</t>
  </si>
  <si>
    <t>2018-10-01</t>
  </si>
  <si>
    <t>2018-11-16</t>
  </si>
  <si>
    <t>2018</t>
  </si>
  <si>
    <t>2019</t>
  </si>
  <si>
    <t>2020</t>
  </si>
  <si>
    <t>2018-07-04</t>
  </si>
  <si>
    <t>2019-06-13</t>
  </si>
  <si>
    <t>2020-06-03</t>
  </si>
  <si>
    <t>ETo (mm)</t>
  </si>
  <si>
    <t>rh_min</t>
  </si>
  <si>
    <t>tmax</t>
  </si>
  <si>
    <t>tmin</t>
  </si>
  <si>
    <t>Run planting</t>
  </si>
  <si>
    <t>Planting name</t>
  </si>
  <si>
    <t>Planting year</t>
  </si>
  <si>
    <t>Planting date</t>
  </si>
  <si>
    <t>DOY start</t>
  </si>
  <si>
    <t>Date start</t>
  </si>
  <si>
    <t>Date end</t>
  </si>
  <si>
    <t>DOY end</t>
  </si>
  <si>
    <t>2020-09-03</t>
  </si>
  <si>
    <t>Field num</t>
  </si>
  <si>
    <t>Field name</t>
  </si>
  <si>
    <t>Account name</t>
  </si>
  <si>
    <t>Crop name</t>
  </si>
  <si>
    <t>Weather name</t>
  </si>
  <si>
    <t>Weather num</t>
  </si>
  <si>
    <t>Weather sheet name</t>
  </si>
  <si>
    <t>ET fractions num</t>
  </si>
  <si>
    <t>Wetting fractions num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</si>
  <si>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</si>
  <si>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</si>
  <si>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</si>
  <si>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</si>
  <si>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</si>
  <si>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</si>
  <si>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</si>
  <si>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Planting num</t>
  </si>
  <si>
    <t>Daily Kc values sheet</t>
  </si>
  <si>
    <t>Daily RS values sheet</t>
  </si>
  <si>
    <t>Crop_end_DOY</t>
  </si>
  <si>
    <t>DOY_of_Fert_app_1</t>
  </si>
  <si>
    <t>DOY_of_Fert_app_2</t>
  </si>
  <si>
    <t>DOY_of_Fert_app_3</t>
  </si>
  <si>
    <t>Treatment num</t>
  </si>
  <si>
    <t>WasteAppTF</t>
  </si>
  <si>
    <t>Guar Clovis PI R2</t>
  </si>
  <si>
    <t>Root</t>
  </si>
  <si>
    <t>NDVI_DOY</t>
  </si>
  <si>
    <t>NDVI</t>
  </si>
  <si>
    <t>SimStartDOY</t>
  </si>
  <si>
    <t>SimStartDate</t>
  </si>
  <si>
    <t>Account num</t>
  </si>
  <si>
    <t>PI R2 2018</t>
  </si>
  <si>
    <t>2018-06-15</t>
  </si>
  <si>
    <t>2018-10-04</t>
  </si>
  <si>
    <t>PI_Vs_R2_2018</t>
  </si>
  <si>
    <t>PI_Rs_R2_2018</t>
  </si>
  <si>
    <t>PI_Rainf_R2_2018</t>
  </si>
  <si>
    <t>NPI_Vs_2018</t>
  </si>
  <si>
    <t>NPI_Rs_2018</t>
  </si>
  <si>
    <t>NPI_Rainf_2018</t>
  </si>
  <si>
    <t>PI_F_R1_2018</t>
  </si>
  <si>
    <t>2018-07-06</t>
  </si>
  <si>
    <t>Clovis Guar</t>
  </si>
  <si>
    <t>2018-07-18</t>
  </si>
  <si>
    <t>PI_F_R3_2018</t>
  </si>
  <si>
    <t>PI_F_R4_2018</t>
  </si>
  <si>
    <t>2018-08-21</t>
  </si>
  <si>
    <t>2018-08-15</t>
  </si>
  <si>
    <t>2018-08-28</t>
  </si>
  <si>
    <t>2018-09-19</t>
  </si>
  <si>
    <t>NPI_F_R1_2018</t>
  </si>
  <si>
    <t>NPI_F_R2_2018</t>
  </si>
  <si>
    <t>2018-08-25</t>
  </si>
  <si>
    <t>PI_VS_R2_2018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</si>
  <si>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</si>
  <si>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</si>
  <si>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</si>
  <si>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</si>
  <si>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</si>
  <si>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</si>
  <si>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</si>
  <si>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</si>
  <si>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</si>
  <si>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</si>
  <si>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</si>
  <si>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</si>
  <si>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</si>
  <si>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</si>
  <si>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</si>
  <si>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</si>
  <si>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</si>
  <si>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</si>
  <si>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</si>
  <si>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</si>
  <si>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</si>
  <si>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</si>
  <si>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</si>
  <si>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</si>
  <si>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</si>
  <si>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</si>
  <si>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</si>
  <si>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</si>
  <si>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</si>
  <si>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</si>
  <si>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</si>
  <si>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2019-06-4</t>
  </si>
  <si>
    <t>2019-09-4</t>
  </si>
  <si>
    <t>2020-06-04</t>
  </si>
  <si>
    <t>Irr_guar_18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</si>
  <si>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</si>
  <si>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</si>
  <si>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</si>
  <si>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</si>
  <si>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</si>
  <si>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</si>
  <si>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</si>
  <si>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</si>
  <si>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MAC_weather2007</t>
  </si>
  <si>
    <t>furrow</t>
  </si>
  <si>
    <t>sandy clay loam</t>
  </si>
  <si>
    <t>sandy loam</t>
  </si>
  <si>
    <t>Soil type</t>
  </si>
  <si>
    <t>Maricopa Cotton2</t>
  </si>
  <si>
    <t>Maricopa Cotton3</t>
  </si>
  <si>
    <t>4</t>
  </si>
  <si>
    <t>5</t>
  </si>
  <si>
    <t>6</t>
  </si>
  <si>
    <t>7</t>
  </si>
  <si>
    <t>8</t>
  </si>
  <si>
    <t>9</t>
  </si>
  <si>
    <t>10</t>
  </si>
  <si>
    <t>PI_F_R2_2018_wb</t>
  </si>
  <si>
    <t>2018-09-4</t>
  </si>
  <si>
    <t>Soil layer set num</t>
  </si>
  <si>
    <t>Soil layer set name</t>
  </si>
  <si>
    <t>Crop num</t>
  </si>
  <si>
    <t>Maricopa cotton</t>
  </si>
  <si>
    <t>MAD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</si>
  <si>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</si>
  <si>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</si>
  <si>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</si>
  <si>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</si>
  <si>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</si>
  <si>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</si>
  <si>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</si>
  <si>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KcbUsed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</si>
  <si>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</si>
  <si>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</si>
  <si>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</si>
  <si>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</si>
  <si>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</si>
  <si>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</si>
  <si>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</si>
  <si>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blank2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</si>
  <si>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</si>
  <si>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</si>
  <si>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</si>
  <si>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</si>
  <si>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</si>
  <si>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</si>
  <si>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</si>
  <si>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</si>
  <si>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</si>
  <si>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</si>
  <si>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</si>
  <si>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</si>
  <si>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</si>
  <si>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</si>
  <si>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</si>
  <si>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</si>
  <si>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</si>
  <si>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</si>
  <si>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</si>
  <si>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</si>
  <si>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</si>
  <si>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</si>
  <si>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</si>
  <si>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</si>
  <si>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</si>
  <si>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</si>
  <si>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</si>
  <si>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</si>
  <si>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</si>
  <si>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</si>
  <si>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</si>
  <si>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</si>
  <si>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</si>
  <si>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</si>
  <si>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</si>
  <si>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</si>
  <si>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</si>
  <si>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</si>
  <si>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</si>
  <si>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</si>
  <si>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</si>
  <si>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</si>
  <si>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</si>
  <si>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</si>
  <si>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</si>
  <si>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</si>
  <si>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</si>
  <si>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</si>
  <si>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</si>
  <si>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</si>
  <si>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</si>
  <si>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</si>
  <si>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</si>
  <si>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</si>
  <si>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</si>
  <si>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</si>
  <si>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</si>
  <si>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</si>
  <si>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</si>
  <si>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</si>
  <si>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</si>
  <si>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</si>
  <si>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</si>
  <si>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</si>
  <si>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</si>
  <si>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</si>
  <si>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</si>
  <si>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</si>
  <si>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</si>
  <si>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blank7</t>
  </si>
  <si>
    <t>EqMax</t>
  </si>
  <si>
    <t>EqMaxNumber</t>
  </si>
  <si>
    <t>IrrigationPlusRain</t>
  </si>
  <si>
    <t>Leaching</t>
  </si>
  <si>
    <t>DepthDifference</t>
  </si>
  <si>
    <t>ET.1</t>
  </si>
  <si>
    <t>SumSourcesSinks</t>
  </si>
  <si>
    <t>ET_neg</t>
  </si>
  <si>
    <t>AllowableDepletion</t>
  </si>
  <si>
    <t>ActualDepletion</t>
  </si>
  <si>
    <t>PercentDepletion</t>
  </si>
  <si>
    <t>IrrigationDepth</t>
  </si>
  <si>
    <t>blank8</t>
  </si>
  <si>
    <t>blank12</t>
  </si>
  <si>
    <t>MAD_fraction</t>
  </si>
  <si>
    <t>Soil layer name</t>
  </si>
  <si>
    <t>First row of soils data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</si>
  <si>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</si>
  <si>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</si>
  <si>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</si>
  <si>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</si>
  <si>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</si>
  <si>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</si>
  <si>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Guayule MAC 1</t>
  </si>
  <si>
    <t>Guayule Eloi 1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</si>
  <si>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</si>
  <si>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</si>
  <si>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</si>
  <si>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</si>
  <si>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</si>
  <si>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R2 Clovis 2020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</si>
  <si>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</si>
  <si>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</si>
  <si>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</si>
  <si>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</si>
  <si>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</si>
  <si>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</si>
  <si>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Rain Clovis 2018</t>
  </si>
  <si>
    <t>Guar NPI F R2 Clovis 2020</t>
  </si>
  <si>
    <t>2007-05-02</t>
  </si>
  <si>
    <t>2007-10-07</t>
  </si>
  <si>
    <t>07</t>
  </si>
  <si>
    <t>Irrelevant</t>
  </si>
  <si>
    <t>Irr_cotton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</si>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</sst>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</numFmts>
  <fonts count="7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sz val="14"/>
      <color rgb="FF000000"/>
      <name val="Arial"/>
      <family val="2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86">
    <xf numFmtId="0" fontId="0" fillId="0" borderId="0"/>
    <xf numFmtId="3" fontId="34" fillId="0" borderId="0" applyFont="0" applyFill="0" applyBorder="0" applyAlignment="0" applyProtection="0"/>
    <xf numFmtId="5" fontId="34" fillId="0" borderId="0" applyFont="0" applyFill="0" applyBorder="0" applyAlignment="0" applyProtection="0"/>
    <xf numFmtId="14" fontId="34" fillId="0" borderId="0" applyFont="0" applyFill="0" applyBorder="0" applyAlignment="0" applyProtection="0"/>
    <xf numFmtId="2" fontId="34" fillId="0" borderId="0" applyFont="0" applyFill="0" applyBorder="0" applyAlignment="0" applyProtection="0"/>
    <xf numFmtId="0" fontId="41" fillId="0" borderId="0"/>
    <xf numFmtId="0" fontId="34" fillId="0" borderId="0"/>
    <xf numFmtId="0" fontId="55" fillId="0" borderId="0"/>
    <xf numFmtId="0" fontId="55" fillId="0" borderId="0"/>
    <xf numFmtId="0" fontId="34" fillId="0" borderId="0">
      <alignment vertical="top"/>
    </xf>
    <xf numFmtId="0" fontId="34" fillId="0" borderId="0">
      <alignment vertical="top"/>
    </xf>
    <xf numFmtId="9" fontId="34" fillId="0" borderId="0" applyFont="0" applyFill="0" applyBorder="0" applyAlignment="0" applyProtection="0"/>
    <xf numFmtId="0" fontId="34" fillId="0" borderId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30" fillId="0" borderId="0"/>
    <xf numFmtId="166" fontId="61" fillId="0" borderId="0" applyProtection="0"/>
    <xf numFmtId="167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28" fillId="0" borderId="0"/>
    <xf numFmtId="0" fontId="27" fillId="0" borderId="0"/>
    <xf numFmtId="43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0" fontId="63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4" fillId="0" borderId="0"/>
    <xf numFmtId="0" fontId="54" fillId="0" borderId="0"/>
    <xf numFmtId="0" fontId="54" fillId="0" borderId="0"/>
    <xf numFmtId="0" fontId="63" fillId="0" borderId="21" applyFont="0">
      <alignment horizontal="center"/>
    </xf>
    <xf numFmtId="4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41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41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4" fillId="0" borderId="0" applyFont="0" applyFill="0" applyBorder="0" applyAlignment="0" applyProtection="0"/>
    <xf numFmtId="0" fontId="10" fillId="0" borderId="0"/>
    <xf numFmtId="0" fontId="10" fillId="0" borderId="0"/>
    <xf numFmtId="9" fontId="34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" fillId="0" borderId="0"/>
  </cellStyleXfs>
  <cellXfs count="290">
    <xf numFmtId="0" fontId="0" fillId="0" borderId="0" xfId="0"/>
    <xf numFmtId="0" fontId="0" fillId="2" borderId="0" xfId="0" applyFill="1"/>
    <xf numFmtId="2" fontId="36" fillId="0" borderId="0" xfId="0" applyNumberFormat="1" applyFont="1" applyAlignment="1">
      <alignment horizontal="center" vertical="center" wrapText="1"/>
    </xf>
    <xf numFmtId="2" fontId="35" fillId="2" borderId="0" xfId="0" applyNumberFormat="1" applyFont="1" applyFill="1" applyAlignment="1">
      <alignment horizontal="center" vertical="center" wrapText="1"/>
    </xf>
    <xf numFmtId="1" fontId="36" fillId="0" borderId="0" xfId="0" applyNumberFormat="1" applyFont="1" applyAlignment="1">
      <alignment horizontal="center" vertical="center" wrapText="1"/>
    </xf>
    <xf numFmtId="0" fontId="40" fillId="2" borderId="0" xfId="0" applyFont="1" applyFill="1" applyAlignment="1">
      <alignment horizontal="center" vertical="center" wrapText="1"/>
    </xf>
    <xf numFmtId="0" fontId="34" fillId="0" borderId="0" xfId="9" applyAlignment="1"/>
    <xf numFmtId="0" fontId="43" fillId="3" borderId="0" xfId="9" applyFont="1" applyFill="1" applyAlignment="1">
      <alignment horizontal="center"/>
    </xf>
    <xf numFmtId="0" fontId="43" fillId="0" borderId="0" xfId="9" applyFont="1" applyAlignment="1"/>
    <xf numFmtId="0" fontId="43" fillId="0" borderId="0" xfId="9" applyFont="1" applyAlignment="1">
      <alignment horizontal="center"/>
    </xf>
    <xf numFmtId="0" fontId="43" fillId="0" borderId="0" xfId="10" applyFont="1" applyAlignment="1"/>
    <xf numFmtId="0" fontId="44" fillId="0" borderId="0" xfId="10" applyFont="1" applyAlignment="1"/>
    <xf numFmtId="0" fontId="34" fillId="0" borderId="0" xfId="10" applyAlignment="1"/>
    <xf numFmtId="0" fontId="42" fillId="0" borderId="0" xfId="10" applyFont="1" applyAlignment="1"/>
    <xf numFmtId="0" fontId="37" fillId="0" borderId="0" xfId="10" applyFont="1" applyAlignment="1"/>
    <xf numFmtId="0" fontId="43" fillId="3" borderId="0" xfId="10" applyFont="1" applyFill="1" applyAlignment="1">
      <alignment horizontal="center"/>
    </xf>
    <xf numFmtId="0" fontId="43" fillId="0" borderId="0" xfId="10" applyFont="1" applyAlignment="1">
      <alignment horizontal="center"/>
    </xf>
    <xf numFmtId="0" fontId="45" fillId="0" borderId="0" xfId="10" applyFont="1" applyAlignment="1"/>
    <xf numFmtId="0" fontId="46" fillId="0" borderId="0" xfId="10" applyFont="1" applyAlignment="1"/>
    <xf numFmtId="2" fontId="39" fillId="0" borderId="0" xfId="10" applyNumberFormat="1" applyFont="1" applyAlignment="1"/>
    <xf numFmtId="165" fontId="39" fillId="0" borderId="0" xfId="10" applyNumberFormat="1" applyFont="1" applyAlignment="1"/>
    <xf numFmtId="2" fontId="34" fillId="0" borderId="0" xfId="10" applyNumberFormat="1">
      <alignment vertical="top"/>
    </xf>
    <xf numFmtId="0" fontId="34" fillId="0" borderId="0" xfId="0" applyFont="1"/>
    <xf numFmtId="165" fontId="42" fillId="0" borderId="0" xfId="10" applyNumberFormat="1" applyFont="1" applyAlignment="1"/>
    <xf numFmtId="0" fontId="34" fillId="0" borderId="0" xfId="10" applyFont="1" applyAlignment="1"/>
    <xf numFmtId="164" fontId="42" fillId="0" borderId="0" xfId="10" applyNumberFormat="1" applyFont="1" applyAlignment="1"/>
    <xf numFmtId="0" fontId="42" fillId="3" borderId="0" xfId="10" applyFont="1" applyFill="1" applyAlignment="1">
      <alignment horizontal="center"/>
    </xf>
    <xf numFmtId="0" fontId="42" fillId="3" borderId="0" xfId="9" applyFont="1" applyFill="1" applyAlignment="1">
      <alignment horizontal="center"/>
    </xf>
    <xf numFmtId="0" fontId="42" fillId="0" borderId="0" xfId="10" applyFont="1" applyAlignment="1">
      <alignment horizontal="center"/>
    </xf>
    <xf numFmtId="0" fontId="42" fillId="0" borderId="0" xfId="9" applyFont="1" applyAlignment="1"/>
    <xf numFmtId="0" fontId="42" fillId="0" borderId="0" xfId="9" applyFont="1" applyAlignment="1">
      <alignment horizontal="center"/>
    </xf>
    <xf numFmtId="2" fontId="42" fillId="0" borderId="0" xfId="10" applyNumberFormat="1" applyFont="1" applyAlignment="1"/>
    <xf numFmtId="48" fontId="42" fillId="0" borderId="0" xfId="10" applyNumberFormat="1" applyFont="1" applyAlignment="1"/>
    <xf numFmtId="1" fontId="39" fillId="0" borderId="0" xfId="10" applyNumberFormat="1" applyFont="1" applyAlignment="1"/>
    <xf numFmtId="165" fontId="39" fillId="0" borderId="0" xfId="0" applyNumberFormat="1" applyFont="1"/>
    <xf numFmtId="2" fontId="37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34" fillId="0" borderId="0" xfId="9" applyFont="1" applyAlignment="1"/>
    <xf numFmtId="0" fontId="50" fillId="0" borderId="0" xfId="0" applyFont="1"/>
    <xf numFmtId="0" fontId="51" fillId="0" borderId="0" xfId="9" applyFont="1" applyAlignment="1">
      <alignment horizontal="center"/>
    </xf>
    <xf numFmtId="0" fontId="51" fillId="0" borderId="0" xfId="9" applyFont="1" applyAlignment="1"/>
    <xf numFmtId="165" fontId="51" fillId="0" borderId="0" xfId="10" applyNumberFormat="1" applyFont="1" applyAlignment="1"/>
    <xf numFmtId="2" fontId="51" fillId="0" borderId="0" xfId="10" applyNumberFormat="1" applyFont="1" applyAlignment="1"/>
    <xf numFmtId="2" fontId="34" fillId="0" borderId="0" xfId="0" applyNumberFormat="1" applyFont="1"/>
    <xf numFmtId="2" fontId="34" fillId="0" borderId="0" xfId="10" applyNumberFormat="1" applyFont="1">
      <alignment vertical="top"/>
    </xf>
    <xf numFmtId="2" fontId="34" fillId="0" borderId="0" xfId="10" applyNumberFormat="1" applyFont="1" applyAlignment="1"/>
    <xf numFmtId="0" fontId="52" fillId="0" borderId="0" xfId="0" applyFont="1"/>
    <xf numFmtId="0" fontId="34" fillId="2" borderId="0" xfId="0" applyFont="1" applyFill="1"/>
    <xf numFmtId="2" fontId="0" fillId="2" borderId="0" xfId="0" applyNumberFormat="1" applyFill="1"/>
    <xf numFmtId="0" fontId="53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4" fillId="8" borderId="0" xfId="0" applyFont="1" applyFill="1"/>
    <xf numFmtId="0" fontId="41" fillId="8" borderId="0" xfId="0" applyFont="1" applyFill="1"/>
    <xf numFmtId="0" fontId="34" fillId="2" borderId="0" xfId="0" applyFont="1" applyFill="1" applyAlignment="1">
      <alignment horizontal="center"/>
    </xf>
    <xf numFmtId="0" fontId="34" fillId="4" borderId="0" xfId="0" applyFont="1" applyFill="1" applyAlignment="1">
      <alignment horizontal="center"/>
    </xf>
    <xf numFmtId="0" fontId="0" fillId="4" borderId="0" xfId="0" applyFill="1"/>
    <xf numFmtId="2" fontId="36" fillId="0" borderId="0" xfId="11" applyNumberFormat="1" applyFont="1" applyAlignment="1">
      <alignment horizontal="center" vertical="center" wrapText="1"/>
    </xf>
    <xf numFmtId="0" fontId="34" fillId="9" borderId="8" xfId="6" applyFill="1" applyBorder="1" applyAlignment="1">
      <alignment horizontal="center"/>
    </xf>
    <xf numFmtId="0" fontId="0" fillId="10" borderId="0" xfId="0" applyFill="1"/>
    <xf numFmtId="0" fontId="34" fillId="10" borderId="0" xfId="0" applyFont="1" applyFill="1"/>
    <xf numFmtId="0" fontId="0" fillId="0" borderId="2" xfId="0" applyBorder="1" applyAlignment="1">
      <alignment horizontal="center"/>
    </xf>
    <xf numFmtId="0" fontId="34" fillId="0" borderId="0" xfId="12"/>
    <xf numFmtId="0" fontId="34" fillId="9" borderId="20" xfId="12" applyFont="1" applyFill="1" applyBorder="1" applyAlignment="1">
      <alignment horizontal="center"/>
    </xf>
    <xf numFmtId="0" fontId="34" fillId="9" borderId="19" xfId="12" applyFont="1" applyFill="1" applyBorder="1" applyAlignment="1">
      <alignment horizontal="center"/>
    </xf>
    <xf numFmtId="0" fontId="34" fillId="6" borderId="8" xfId="12" applyFill="1" applyBorder="1" applyAlignment="1">
      <alignment horizontal="center"/>
    </xf>
    <xf numFmtId="0" fontId="34" fillId="6" borderId="7" xfId="12" applyFill="1" applyBorder="1" applyAlignment="1">
      <alignment horizontal="center"/>
    </xf>
    <xf numFmtId="0" fontId="34" fillId="2" borderId="0" xfId="12" applyFill="1"/>
    <xf numFmtId="0" fontId="34" fillId="9" borderId="14" xfId="12" applyFill="1" applyBorder="1"/>
    <xf numFmtId="0" fontId="57" fillId="9" borderId="1" xfId="0" applyFont="1" applyFill="1" applyBorder="1" applyAlignment="1">
      <alignment horizontal="right" vertical="top" wrapText="1"/>
    </xf>
    <xf numFmtId="0" fontId="57" fillId="9" borderId="6" xfId="0" applyFont="1" applyFill="1" applyBorder="1" applyAlignment="1">
      <alignment horizontal="right" vertical="center" wrapText="1"/>
    </xf>
    <xf numFmtId="0" fontId="40" fillId="2" borderId="10" xfId="0" applyFont="1" applyFill="1" applyBorder="1" applyAlignment="1">
      <alignment horizontal="left" vertical="top" wrapText="1"/>
    </xf>
    <xf numFmtId="0" fontId="40" fillId="2" borderId="9" xfId="0" applyFont="1" applyFill="1" applyBorder="1" applyAlignment="1">
      <alignment horizontal="left" vertical="top" wrapText="1"/>
    </xf>
    <xf numFmtId="0" fontId="34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4" fillId="11" borderId="1" xfId="0" applyFont="1" applyFill="1" applyBorder="1"/>
    <xf numFmtId="0" fontId="0" fillId="11" borderId="10" xfId="0" applyFill="1" applyBorder="1"/>
    <xf numFmtId="0" fontId="34" fillId="11" borderId="5" xfId="0" applyFont="1" applyFill="1" applyBorder="1"/>
    <xf numFmtId="0" fontId="0" fillId="11" borderId="2" xfId="0" applyFill="1" applyBorder="1"/>
    <xf numFmtId="0" fontId="34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4" fillId="10" borderId="11" xfId="0" applyFont="1" applyFill="1" applyBorder="1"/>
    <xf numFmtId="0" fontId="34" fillId="10" borderId="14" xfId="0" applyFont="1" applyFill="1" applyBorder="1"/>
    <xf numFmtId="0" fontId="0" fillId="12" borderId="0" xfId="0" applyFill="1"/>
    <xf numFmtId="0" fontId="34" fillId="5" borderId="0" xfId="0" applyFont="1" applyFill="1"/>
    <xf numFmtId="0" fontId="0" fillId="16" borderId="0" xfId="0" applyFill="1"/>
    <xf numFmtId="0" fontId="34" fillId="16" borderId="0" xfId="0" applyFont="1" applyFill="1"/>
    <xf numFmtId="0" fontId="34" fillId="9" borderId="8" xfId="6" applyFont="1" applyFill="1" applyBorder="1" applyAlignment="1">
      <alignment horizontal="center"/>
    </xf>
    <xf numFmtId="0" fontId="34" fillId="0" borderId="0" xfId="6"/>
    <xf numFmtId="0" fontId="59" fillId="0" borderId="0" xfId="0" applyFont="1"/>
    <xf numFmtId="0" fontId="60" fillId="11" borderId="10" xfId="25" applyFill="1" applyBorder="1" applyAlignment="1" applyProtection="1"/>
    <xf numFmtId="0" fontId="60" fillId="11" borderId="2" xfId="25" applyFill="1" applyBorder="1" applyAlignment="1" applyProtection="1"/>
    <xf numFmtId="0" fontId="34" fillId="9" borderId="11" xfId="12" applyFill="1" applyBorder="1"/>
    <xf numFmtId="0" fontId="34" fillId="6" borderId="14" xfId="12" applyFill="1" applyBorder="1"/>
    <xf numFmtId="165" fontId="40" fillId="14" borderId="0" xfId="11" applyNumberFormat="1" applyFont="1" applyFill="1" applyBorder="1" applyAlignment="1">
      <alignment horizontal="right" vertical="center" wrapText="1"/>
    </xf>
    <xf numFmtId="0" fontId="40" fillId="14" borderId="0" xfId="11" applyNumberFormat="1" applyFont="1" applyFill="1" applyBorder="1" applyAlignment="1">
      <alignment horizontal="right" vertical="center" wrapText="1"/>
    </xf>
    <xf numFmtId="1" fontId="40" fillId="14" borderId="0" xfId="11" applyNumberFormat="1" applyFont="1" applyFill="1" applyBorder="1" applyAlignment="1">
      <alignment horizontal="right" vertical="center" wrapText="1"/>
    </xf>
    <xf numFmtId="1" fontId="57" fillId="14" borderId="0" xfId="11" applyNumberFormat="1" applyFont="1" applyFill="1" applyBorder="1" applyAlignment="1">
      <alignment horizontal="right" vertical="center" wrapText="1"/>
    </xf>
    <xf numFmtId="165" fontId="57" fillId="14" borderId="0" xfId="11" applyNumberFormat="1" applyFont="1" applyFill="1" applyBorder="1" applyAlignment="1">
      <alignment horizontal="right" vertical="center" wrapText="1"/>
    </xf>
    <xf numFmtId="10" fontId="40" fillId="14" borderId="0" xfId="11" applyNumberFormat="1" applyFont="1" applyFill="1" applyBorder="1" applyAlignment="1">
      <alignment horizontal="right" vertical="center" wrapText="1"/>
    </xf>
    <xf numFmtId="10" fontId="57" fillId="14" borderId="0" xfId="11" applyNumberFormat="1" applyFont="1" applyFill="1" applyBorder="1" applyAlignment="1">
      <alignment horizontal="right" vertical="center" wrapText="1"/>
    </xf>
    <xf numFmtId="0" fontId="65" fillId="2" borderId="0" xfId="0" applyFont="1" applyFill="1"/>
    <xf numFmtId="0" fontId="66" fillId="2" borderId="0" xfId="0" applyFont="1" applyFill="1"/>
    <xf numFmtId="2" fontId="65" fillId="2" borderId="0" xfId="0" applyNumberFormat="1" applyFont="1" applyFill="1"/>
    <xf numFmtId="0" fontId="34" fillId="0" borderId="0" xfId="12" applyAlignment="1">
      <alignment horizontal="center"/>
    </xf>
    <xf numFmtId="0" fontId="34" fillId="0" borderId="0" xfId="12" applyFont="1"/>
    <xf numFmtId="2" fontId="36" fillId="2" borderId="0" xfId="12" applyNumberFormat="1" applyFont="1" applyFill="1" applyAlignment="1">
      <alignment horizontal="center" vertical="center" wrapText="1"/>
    </xf>
    <xf numFmtId="0" fontId="40" fillId="2" borderId="0" xfId="12" applyFont="1" applyFill="1"/>
    <xf numFmtId="0" fontId="37" fillId="2" borderId="0" xfId="12" applyFont="1" applyFill="1" applyAlignment="1">
      <alignment horizontal="center"/>
    </xf>
    <xf numFmtId="0" fontId="40" fillId="2" borderId="0" xfId="12" applyFont="1" applyFill="1" applyAlignment="1">
      <alignment horizontal="center"/>
    </xf>
    <xf numFmtId="2" fontId="38" fillId="2" borderId="8" xfId="12" applyNumberFormat="1" applyFont="1" applyFill="1" applyBorder="1" applyAlignment="1">
      <alignment horizontal="center" vertical="center" wrapText="1"/>
    </xf>
    <xf numFmtId="0" fontId="37" fillId="19" borderId="8" xfId="12" applyFont="1" applyFill="1" applyBorder="1" applyAlignment="1">
      <alignment horizontal="center" vertical="center" wrapText="1"/>
    </xf>
    <xf numFmtId="0" fontId="37" fillId="0" borderId="0" xfId="12" applyFont="1"/>
    <xf numFmtId="2" fontId="48" fillId="2" borderId="0" xfId="12" applyNumberFormat="1" applyFont="1" applyFill="1" applyAlignment="1">
      <alignment vertical="center" wrapText="1"/>
    </xf>
    <xf numFmtId="0" fontId="40" fillId="2" borderId="0" xfId="12" applyFont="1" applyFill="1" applyBorder="1" applyAlignment="1">
      <alignment horizontal="right" vertical="center" wrapText="1"/>
    </xf>
    <xf numFmtId="0" fontId="35" fillId="0" borderId="0" xfId="12" applyFont="1" applyAlignment="1">
      <alignment horizontal="center" vertical="center" wrapText="1"/>
    </xf>
    <xf numFmtId="0" fontId="40" fillId="17" borderId="0" xfId="12" applyFont="1" applyFill="1" applyBorder="1" applyAlignment="1">
      <alignment horizontal="right" vertical="center" wrapText="1"/>
    </xf>
    <xf numFmtId="0" fontId="40" fillId="14" borderId="0" xfId="12" applyFont="1" applyFill="1" applyBorder="1" applyAlignment="1">
      <alignment horizontal="right" vertical="center" wrapText="1"/>
    </xf>
    <xf numFmtId="1" fontId="40" fillId="14" borderId="0" xfId="12" applyNumberFormat="1" applyFont="1" applyFill="1" applyBorder="1" applyAlignment="1">
      <alignment horizontal="right" vertical="center" wrapText="1"/>
    </xf>
    <xf numFmtId="0" fontId="40" fillId="2" borderId="4" xfId="12" applyFont="1" applyFill="1" applyBorder="1" applyAlignment="1">
      <alignment horizontal="right" vertical="center" wrapText="1"/>
    </xf>
    <xf numFmtId="0" fontId="34" fillId="4" borderId="0" xfId="12" applyFill="1"/>
    <xf numFmtId="0" fontId="34" fillId="13" borderId="3" xfId="0" applyFont="1" applyFill="1" applyBorder="1"/>
    <xf numFmtId="0" fontId="34" fillId="13" borderId="4" xfId="0" applyFont="1" applyFill="1" applyBorder="1"/>
    <xf numFmtId="0" fontId="34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4" fillId="6" borderId="8" xfId="6" applyFill="1" applyBorder="1" applyAlignment="1">
      <alignment horizontal="center"/>
    </xf>
    <xf numFmtId="0" fontId="20" fillId="0" borderId="0" xfId="81"/>
    <xf numFmtId="0" fontId="19" fillId="0" borderId="0" xfId="82"/>
    <xf numFmtId="0" fontId="68" fillId="0" borderId="0" xfId="82" applyFont="1"/>
    <xf numFmtId="14" fontId="34" fillId="0" borderId="0" xfId="0" applyNumberFormat="1" applyFont="1"/>
    <xf numFmtId="0" fontId="0" fillId="0" borderId="8" xfId="0" applyBorder="1" applyAlignment="1">
      <alignment horizontal="center" vertical="center"/>
    </xf>
    <xf numFmtId="0" fontId="34" fillId="0" borderId="0" xfId="12"/>
    <xf numFmtId="0" fontId="34" fillId="0" borderId="0" xfId="12" applyFont="1" applyFill="1"/>
    <xf numFmtId="0" fontId="34" fillId="21" borderId="0" xfId="12" applyFill="1"/>
    <xf numFmtId="0" fontId="34" fillId="0" borderId="0" xfId="12" applyFill="1"/>
    <xf numFmtId="0" fontId="34" fillId="22" borderId="0" xfId="12" applyFill="1"/>
    <xf numFmtId="0" fontId="34" fillId="6" borderId="9" xfId="12" applyFill="1" applyBorder="1" applyAlignment="1">
      <alignment horizontal="center"/>
    </xf>
    <xf numFmtId="0" fontId="34" fillId="9" borderId="6" xfId="12" applyFont="1" applyFill="1" applyBorder="1" applyAlignment="1">
      <alignment horizontal="center"/>
    </xf>
    <xf numFmtId="0" fontId="34" fillId="6" borderId="2" xfId="12" applyFill="1" applyBorder="1" applyAlignment="1">
      <alignment horizontal="center"/>
    </xf>
    <xf numFmtId="0" fontId="34" fillId="9" borderId="5" xfId="12" applyFont="1" applyFill="1" applyBorder="1" applyAlignment="1">
      <alignment horizontal="center"/>
    </xf>
    <xf numFmtId="0" fontId="34" fillId="6" borderId="10" xfId="12" applyFill="1" applyBorder="1" applyAlignment="1">
      <alignment horizontal="center"/>
    </xf>
    <xf numFmtId="0" fontId="34" fillId="9" borderId="1" xfId="12" applyFont="1" applyFill="1" applyBorder="1" applyAlignment="1">
      <alignment horizontal="center"/>
    </xf>
    <xf numFmtId="0" fontId="34" fillId="9" borderId="13" xfId="12" applyFont="1" applyFill="1" applyBorder="1"/>
    <xf numFmtId="0" fontId="34" fillId="9" borderId="11" xfId="12" applyFont="1" applyFill="1" applyBorder="1"/>
    <xf numFmtId="2" fontId="65" fillId="8" borderId="0" xfId="0" applyNumberFormat="1" applyFont="1" applyFill="1"/>
    <xf numFmtId="0" fontId="65" fillId="8" borderId="0" xfId="0" applyFont="1" applyFill="1"/>
    <xf numFmtId="0" fontId="0" fillId="21" borderId="0" xfId="0" applyFill="1"/>
    <xf numFmtId="0" fontId="34" fillId="23" borderId="0" xfId="12" applyFill="1" applyBorder="1"/>
    <xf numFmtId="0" fontId="34" fillId="23" borderId="0" xfId="12" applyFill="1" applyBorder="1" applyAlignment="1">
      <alignment horizontal="center"/>
    </xf>
    <xf numFmtId="0" fontId="34" fillId="23" borderId="0" xfId="12" applyFont="1" applyFill="1" applyBorder="1"/>
    <xf numFmtId="0" fontId="34" fillId="23" borderId="0" xfId="12" applyFont="1" applyFill="1" applyBorder="1" applyAlignment="1">
      <alignment horizontal="center"/>
    </xf>
    <xf numFmtId="0" fontId="34" fillId="23" borderId="0" xfId="12" applyFill="1"/>
    <xf numFmtId="0" fontId="34" fillId="23" borderId="0" xfId="12" applyFont="1" applyFill="1"/>
    <xf numFmtId="0" fontId="0" fillId="23" borderId="0" xfId="0" applyFill="1"/>
    <xf numFmtId="0" fontId="34" fillId="6" borderId="0" xfId="12" applyFill="1" applyAlignment="1">
      <alignment wrapText="1"/>
    </xf>
    <xf numFmtId="0" fontId="0" fillId="22" borderId="0" xfId="0" applyFill="1"/>
    <xf numFmtId="0" fontId="34" fillId="24" borderId="0" xfId="12" applyFill="1"/>
    <xf numFmtId="0" fontId="35" fillId="24" borderId="0" xfId="12" applyFont="1" applyFill="1" applyAlignment="1">
      <alignment horizontal="center" vertical="center" wrapText="1"/>
    </xf>
    <xf numFmtId="0" fontId="34" fillId="24" borderId="0" xfId="12" applyFill="1" applyBorder="1"/>
    <xf numFmtId="0" fontId="0" fillId="24" borderId="0" xfId="0" applyFill="1" applyBorder="1"/>
    <xf numFmtId="0" fontId="0" fillId="24" borderId="0" xfId="0" applyFill="1"/>
    <xf numFmtId="0" fontId="40" fillId="11" borderId="0" xfId="12" applyFont="1" applyFill="1" applyBorder="1" applyAlignment="1">
      <alignment horizontal="right" vertical="center" wrapText="1"/>
    </xf>
    <xf numFmtId="165" fontId="69" fillId="14" borderId="0" xfId="11" applyNumberFormat="1" applyFont="1" applyFill="1" applyBorder="1" applyAlignment="1">
      <alignment horizontal="right" vertical="center" wrapText="1"/>
    </xf>
    <xf numFmtId="0" fontId="69" fillId="11" borderId="0" xfId="12" applyFont="1" applyFill="1" applyBorder="1" applyAlignment="1">
      <alignment horizontal="right" vertical="center" wrapText="1"/>
    </xf>
    <xf numFmtId="0" fontId="69" fillId="17" borderId="0" xfId="12" applyFont="1" applyFill="1" applyBorder="1" applyAlignment="1">
      <alignment horizontal="right" vertical="center" wrapText="1"/>
    </xf>
    <xf numFmtId="0" fontId="36" fillId="24" borderId="0" xfId="12" applyFont="1" applyFill="1" applyBorder="1"/>
    <xf numFmtId="0" fontId="36" fillId="24" borderId="0" xfId="0" applyFont="1" applyFill="1" applyBorder="1"/>
    <xf numFmtId="0" fontId="34" fillId="21" borderId="0" xfId="12" applyFont="1" applyFill="1"/>
    <xf numFmtId="0" fontId="34" fillId="6" borderId="8" xfId="6" applyFont="1" applyFill="1" applyBorder="1" applyAlignment="1">
      <alignment horizontal="center"/>
    </xf>
    <xf numFmtId="0" fontId="34" fillId="0" borderId="0" xfId="6" applyFont="1"/>
    <xf numFmtId="0" fontId="40" fillId="20" borderId="0" xfId="12" applyFont="1" applyFill="1" applyBorder="1" applyAlignment="1">
      <alignment horizontal="right" vertical="center" wrapText="1"/>
    </xf>
    <xf numFmtId="0" fontId="69" fillId="14" borderId="0" xfId="11" applyNumberFormat="1" applyFont="1" applyFill="1" applyBorder="1" applyAlignment="1">
      <alignment horizontal="right" vertical="center" wrapText="1"/>
    </xf>
    <xf numFmtId="0" fontId="69" fillId="18" borderId="0" xfId="11" applyNumberFormat="1" applyFont="1" applyFill="1" applyBorder="1" applyAlignment="1">
      <alignment horizontal="right" vertical="center" wrapText="1"/>
    </xf>
    <xf numFmtId="165" fontId="69" fillId="18" borderId="0" xfId="11" applyNumberFormat="1" applyFont="1" applyFill="1" applyBorder="1" applyAlignment="1">
      <alignment horizontal="right" vertical="center" wrapText="1"/>
    </xf>
    <xf numFmtId="0" fontId="15" fillId="0" borderId="0" xfId="142"/>
    <xf numFmtId="0" fontId="70" fillId="0" borderId="0" xfId="142" applyFont="1"/>
    <xf numFmtId="0" fontId="14" fillId="0" borderId="0" xfId="143"/>
    <xf numFmtId="0" fontId="67" fillId="0" borderId="8" xfId="143" applyFont="1" applyBorder="1" applyAlignment="1">
      <alignment horizontal="center" vertical="top"/>
    </xf>
    <xf numFmtId="0" fontId="13" fillId="0" borderId="0" xfId="143" applyFont="1"/>
    <xf numFmtId="2" fontId="34" fillId="0" borderId="0" xfId="12" applyNumberFormat="1" applyAlignment="1">
      <alignment horizontal="center"/>
    </xf>
    <xf numFmtId="0" fontId="34" fillId="15" borderId="0" xfId="12" applyFill="1"/>
    <xf numFmtId="0" fontId="34" fillId="9" borderId="0" xfId="12" applyFill="1"/>
    <xf numFmtId="0" fontId="34" fillId="9" borderId="0" xfId="12" applyFont="1" applyFill="1" applyAlignment="1">
      <alignment horizontal="center"/>
    </xf>
    <xf numFmtId="0" fontId="34" fillId="8" borderId="0" xfId="12" applyFill="1"/>
    <xf numFmtId="0" fontId="34" fillId="9" borderId="8" xfId="12" applyFont="1" applyFill="1" applyBorder="1" applyAlignment="1">
      <alignment horizontal="center"/>
    </xf>
    <xf numFmtId="0" fontId="34" fillId="11" borderId="8" xfId="12" applyFont="1" applyFill="1" applyBorder="1" applyAlignment="1">
      <alignment horizontal="center"/>
    </xf>
    <xf numFmtId="0" fontId="34" fillId="0" borderId="8" xfId="12" applyBorder="1" applyAlignment="1">
      <alignment horizontal="center"/>
    </xf>
    <xf numFmtId="0" fontId="34" fillId="9" borderId="18" xfId="12" applyFont="1" applyFill="1" applyBorder="1" applyAlignment="1">
      <alignment horizontal="center"/>
    </xf>
    <xf numFmtId="0" fontId="34" fillId="6" borderId="19" xfId="12" applyFill="1" applyBorder="1" applyAlignment="1">
      <alignment horizontal="center"/>
    </xf>
    <xf numFmtId="0" fontId="34" fillId="8" borderId="0" xfId="12" applyFont="1" applyFill="1"/>
    <xf numFmtId="168" fontId="0" fillId="0" borderId="0" xfId="0" applyNumberFormat="1"/>
    <xf numFmtId="0" fontId="12" fillId="0" borderId="0" xfId="142" applyFont="1"/>
    <xf numFmtId="0" fontId="40" fillId="2" borderId="16" xfId="0" applyFont="1" applyFill="1" applyBorder="1" applyAlignment="1">
      <alignment horizontal="left" vertical="top" wrapText="1"/>
    </xf>
    <xf numFmtId="0" fontId="40" fillId="2" borderId="17" xfId="0" applyFont="1" applyFill="1" applyBorder="1" applyAlignment="1">
      <alignment horizontal="left" vertical="top" wrapText="1"/>
    </xf>
    <xf numFmtId="1" fontId="14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142" applyFont="1"/>
    <xf numFmtId="0" fontId="34" fillId="0" borderId="0" xfId="12"/>
    <xf numFmtId="0" fontId="10" fillId="0" borderId="0" xfId="315"/>
    <xf numFmtId="0" fontId="68" fillId="0" borderId="0" xfId="315" applyFont="1"/>
    <xf numFmtId="0" fontId="10" fillId="0" borderId="0" xfId="368"/>
    <xf numFmtId="0" fontId="9" fillId="0" borderId="0" xfId="142" applyFont="1"/>
    <xf numFmtId="0" fontId="8" fillId="0" borderId="0" xfId="142" applyFont="1"/>
    <xf numFmtId="49" fontId="20" fillId="0" borderId="0" xfId="81" applyNumberFormat="1"/>
    <xf numFmtId="0" fontId="8" fillId="0" borderId="0" xfId="81" applyFont="1"/>
    <xf numFmtId="49" fontId="8" fillId="0" borderId="0" xfId="81" applyNumberFormat="1" applyFont="1"/>
    <xf numFmtId="0" fontId="8" fillId="0" borderId="0" xfId="82" applyFont="1"/>
    <xf numFmtId="0" fontId="18" fillId="0" borderId="0" xfId="83"/>
    <xf numFmtId="0" fontId="18" fillId="0" borderId="0" xfId="84"/>
    <xf numFmtId="0" fontId="17" fillId="0" borderId="0" xfId="85"/>
    <xf numFmtId="169" fontId="34" fillId="0" borderId="0" xfId="12" applyNumberFormat="1"/>
    <xf numFmtId="0" fontId="15" fillId="4" borderId="0" xfId="142" applyFill="1"/>
    <xf numFmtId="0" fontId="8" fillId="4" borderId="0" xfId="142" applyFont="1" applyFill="1"/>
    <xf numFmtId="0" fontId="10" fillId="0" borderId="0" xfId="325"/>
    <xf numFmtId="0" fontId="67" fillId="0" borderId="0" xfId="81" applyFont="1" applyBorder="1"/>
    <xf numFmtId="0" fontId="19" fillId="0" borderId="0" xfId="82" applyBorder="1"/>
    <xf numFmtId="0" fontId="0" fillId="0" borderId="0" xfId="0" applyBorder="1"/>
    <xf numFmtId="0" fontId="8" fillId="0" borderId="0" xfId="82" applyFont="1" applyBorder="1"/>
    <xf numFmtId="49" fontId="8" fillId="4" borderId="0" xfId="81" applyNumberFormat="1" applyFont="1" applyFill="1"/>
    <xf numFmtId="0" fontId="20" fillId="4" borderId="0" xfId="81" applyFill="1"/>
    <xf numFmtId="0" fontId="34" fillId="0" borderId="0" xfId="6" applyAlignment="1">
      <alignment horizontal="center"/>
    </xf>
    <xf numFmtId="0" fontId="34" fillId="6" borderId="0" xfId="6" applyFill="1" applyAlignment="1">
      <alignment horizontal="center" wrapText="1"/>
    </xf>
    <xf numFmtId="0" fontId="34" fillId="4" borderId="0" xfId="6" applyFill="1" applyAlignment="1">
      <alignment horizontal="center"/>
    </xf>
    <xf numFmtId="49" fontId="8" fillId="0" borderId="0" xfId="142" applyNumberFormat="1" applyFont="1"/>
    <xf numFmtId="0" fontId="34" fillId="6" borderId="0" xfId="6" applyFill="1" applyAlignment="1">
      <alignment horizontal="center"/>
    </xf>
    <xf numFmtId="0" fontId="36" fillId="24" borderId="0" xfId="12" applyFont="1" applyFill="1"/>
    <xf numFmtId="0" fontId="7" fillId="0" borderId="0" xfId="142" applyFont="1"/>
    <xf numFmtId="0" fontId="72" fillId="0" borderId="22" xfId="0" applyNumberFormat="1" applyFont="1" applyFill="1" applyBorder="1" applyAlignment="1" applyProtection="1">
      <alignment horizontal="center" vertical="center" wrapText="1"/>
    </xf>
    <xf numFmtId="0" fontId="72" fillId="0" borderId="22" xfId="0" applyNumberFormat="1" applyFont="1" applyFill="1" applyBorder="1" applyAlignment="1" applyProtection="1">
      <alignment horizontal="center"/>
    </xf>
    <xf numFmtId="0" fontId="72" fillId="0" borderId="0" xfId="0" applyNumberFormat="1" applyFont="1" applyFill="1" applyBorder="1" applyAlignment="1" applyProtection="1">
      <alignment horizontal="right"/>
    </xf>
    <xf numFmtId="0" fontId="72" fillId="0" borderId="0" xfId="0" applyNumberFormat="1" applyFont="1" applyFill="1" applyBorder="1" applyAlignment="1" applyProtection="1">
      <alignment horizontal="right" vertical="center" wrapText="1"/>
    </xf>
    <xf numFmtId="0" fontId="6" fillId="0" borderId="0" xfId="142" applyFont="1"/>
    <xf numFmtId="0" fontId="72" fillId="27" borderId="0" xfId="0" applyNumberFormat="1" applyFont="1" applyFill="1" applyBorder="1" applyAlignment="1" applyProtection="1">
      <alignment horizontal="right"/>
    </xf>
    <xf numFmtId="0" fontId="72" fillId="0" borderId="0" xfId="0" applyNumberFormat="1" applyFont="1" applyFill="1" applyBorder="1" applyAlignment="1" applyProtection="1">
      <alignment horizontal="center" vertical="center" wrapText="1"/>
    </xf>
    <xf numFmtId="49" fontId="6" fillId="0" borderId="0" xfId="142" applyNumberFormat="1" applyFont="1"/>
    <xf numFmtId="0" fontId="6" fillId="0" borderId="0" xfId="143" applyFont="1"/>
    <xf numFmtId="0" fontId="34" fillId="6" borderId="0" xfId="6" applyFill="1" applyBorder="1" applyAlignment="1">
      <alignment horizontal="center"/>
    </xf>
    <xf numFmtId="0" fontId="72" fillId="0" borderId="0" xfId="0" applyNumberFormat="1" applyFont="1" applyFill="1" applyBorder="1" applyAlignment="1" applyProtection="1">
      <alignment horizontal="center"/>
    </xf>
    <xf numFmtId="0" fontId="34" fillId="0" borderId="0" xfId="12"/>
    <xf numFmtId="0" fontId="34" fillId="0" borderId="0" xfId="12" applyFill="1"/>
    <xf numFmtId="0" fontId="34" fillId="6" borderId="8" xfId="6" applyFill="1" applyBorder="1" applyAlignment="1">
      <alignment horizontal="center"/>
    </xf>
    <xf numFmtId="0" fontId="34" fillId="21" borderId="0" xfId="12" applyFill="1"/>
    <xf numFmtId="0" fontId="5" fillId="0" borderId="0" xfId="142" applyFont="1"/>
    <xf numFmtId="0" fontId="4" fillId="0" borderId="0" xfId="142" applyFont="1"/>
    <xf numFmtId="0" fontId="3" fillId="0" borderId="0" xfId="142" applyFont="1" applyFill="1"/>
    <xf numFmtId="0" fontId="3" fillId="0" borderId="0" xfId="142" applyFont="1"/>
    <xf numFmtId="0" fontId="2" fillId="0" borderId="0" xfId="485"/>
    <xf numFmtId="0" fontId="67" fillId="0" borderId="8" xfId="485" applyFont="1" applyBorder="1" applyAlignment="1">
      <alignment horizontal="center" vertical="top"/>
    </xf>
    <xf numFmtId="168" fontId="2" fillId="0" borderId="0" xfId="485" applyNumberFormat="1"/>
    <xf numFmtId="0" fontId="67" fillId="0" borderId="8" xfId="0" applyFont="1" applyBorder="1" applyAlignment="1">
      <alignment horizontal="center" vertical="top"/>
    </xf>
    <xf numFmtId="0" fontId="34" fillId="23" borderId="0" xfId="12" applyFont="1" applyFill="1" applyBorder="1" applyAlignment="1">
      <alignment horizontal="left" vertical="top"/>
    </xf>
    <xf numFmtId="0" fontId="1" fillId="0" borderId="0" xfId="143" applyFont="1"/>
    <xf numFmtId="0" fontId="73" fillId="0" borderId="0" xfId="12" applyFont="1"/>
    <xf numFmtId="0" fontId="1" fillId="0" borderId="0" xfId="143" applyFont="1" applyAlignment="1">
      <alignment horizontal="right"/>
    </xf>
    <xf numFmtId="0" fontId="73" fillId="0" borderId="8" xfId="6" applyFont="1" applyBorder="1" applyAlignment="1">
      <alignment horizontal="center"/>
    </xf>
    <xf numFmtId="0" fontId="73" fillId="0" borderId="0" xfId="12" applyFont="1" applyAlignment="1">
      <alignment horizontal="center" vertical="center" wrapText="1"/>
    </xf>
    <xf numFmtId="0" fontId="72" fillId="0" borderId="0" xfId="0" applyNumberFormat="1" applyFont="1" applyFill="1" applyBorder="1" applyAlignment="1" applyProtection="1">
      <alignment horizontal="left"/>
    </xf>
    <xf numFmtId="0" fontId="72" fillId="0" borderId="0" xfId="0" applyNumberFormat="1" applyFont="1" applyFill="1" applyBorder="1" applyAlignment="1" applyProtection="1">
      <alignment horizontal="left" vertical="center" wrapText="1"/>
    </xf>
    <xf numFmtId="0" fontId="1" fillId="0" borderId="0" xfId="142" applyFont="1"/>
    <xf numFmtId="0" fontId="73" fillId="0" borderId="23" xfId="6" applyFont="1" applyBorder="1" applyAlignment="1">
      <alignment horizontal="center"/>
    </xf>
    <xf numFmtId="0" fontId="74" fillId="0" borderId="0" xfId="12" applyFont="1" applyAlignment="1">
      <alignment horizontal="right"/>
    </xf>
    <xf numFmtId="0" fontId="74" fillId="0" borderId="0" xfId="0" applyFont="1" applyAlignment="1">
      <alignment horizontal="right" vertical="center"/>
    </xf>
    <xf numFmtId="0" fontId="75" fillId="0" borderId="0" xfId="0" applyFont="1" applyAlignment="1">
      <alignment horizontal="right"/>
    </xf>
    <xf numFmtId="0" fontId="74" fillId="0" borderId="0" xfId="12" applyFont="1" applyAlignment="1">
      <alignment horizontal="right" vertical="center" wrapText="1"/>
    </xf>
    <xf numFmtId="0" fontId="74" fillId="0" borderId="0" xfId="12" applyFont="1" applyAlignment="1">
      <alignment horizontal="center" vertical="center" wrapText="1"/>
    </xf>
    <xf numFmtId="49" fontId="1" fillId="0" borderId="0" xfId="142" applyNumberFormat="1" applyFont="1"/>
    <xf numFmtId="49" fontId="15" fillId="0" borderId="0" xfId="142" applyNumberFormat="1"/>
    <xf numFmtId="49" fontId="72" fillId="0" borderId="0" xfId="0" applyNumberFormat="1" applyFont="1" applyFill="1" applyBorder="1" applyAlignment="1" applyProtection="1">
      <alignment horizontal="right"/>
    </xf>
  </cellXfs>
  <cellStyles count="486">
    <cellStyle name="Comma [0] 2" xfId="60" xr:uid="{00000000-0005-0000-0000-000000000000}"/>
    <cellStyle name="Comma [0] 2 2" xfId="124" xr:uid="{00000000-0005-0000-0000-000001000000}"/>
    <cellStyle name="Comma [0] 2 2 2" xfId="354" xr:uid="{FB34ADB2-1A0F-4320-8903-C035090F04EB}"/>
    <cellStyle name="Comma [0] 2 2 3" xfId="238" xr:uid="{215BE489-7525-4502-BD58-F96907261372}"/>
    <cellStyle name="Comma [0] 2 2 4" xfId="467" xr:uid="{26DBEC50-59CE-49F5-A903-D35627762A34}"/>
    <cellStyle name="Comma [0] 2 3" xfId="299" xr:uid="{7637A443-2C7B-45AF-B455-936F4D20C0A2}"/>
    <cellStyle name="Comma [0] 2 4" xfId="181" xr:uid="{684DD0F8-8F47-4D71-9E86-870F3B25AEB9}"/>
    <cellStyle name="Comma [0] 2 5" xfId="410" xr:uid="{F7A5A8F4-862D-4FFC-9272-C0DFEC224E88}"/>
    <cellStyle name="Comma [0] 3" xfId="73" xr:uid="{00000000-0005-0000-0000-000002000000}"/>
    <cellStyle name="Comma [0] 3 2" xfId="130" xr:uid="{00000000-0005-0000-0000-000003000000}"/>
    <cellStyle name="Comma [0] 3 2 2" xfId="360" xr:uid="{8344A96B-0BEE-4504-9A5E-BFB6B93B8BCB}"/>
    <cellStyle name="Comma [0] 3 2 3" xfId="244" xr:uid="{D73F5492-D73A-48DC-B975-4FAC6C2715B2}"/>
    <cellStyle name="Comma [0] 3 2 4" xfId="473" xr:uid="{5E7CACC6-EF21-4CB2-9160-0E3F08F4444E}"/>
    <cellStyle name="Comma [0] 3 3" xfId="305" xr:uid="{18D6358D-E16A-4611-A346-B2FE835FE229}"/>
    <cellStyle name="Comma [0] 3 4" xfId="187" xr:uid="{50791CC8-62ED-47D0-877A-F40908EFED23}"/>
    <cellStyle name="Comma [0] 3 5" xfId="416" xr:uid="{94EFFAAB-E0C9-4660-8CFC-7C37B4BE1C97}"/>
    <cellStyle name="Comma 2" xfId="28" xr:uid="{00000000-0005-0000-0000-000004000000}"/>
    <cellStyle name="Comma 3" xfId="29" xr:uid="{00000000-0005-0000-0000-000005000000}"/>
    <cellStyle name="Comma 4" xfId="59" xr:uid="{00000000-0005-0000-0000-000006000000}"/>
    <cellStyle name="Comma 4 2" xfId="123" xr:uid="{00000000-0005-0000-0000-000007000000}"/>
    <cellStyle name="Comma 4 2 2" xfId="353" xr:uid="{B3281FBE-153A-447A-B4AF-17C0EE7D39ED}"/>
    <cellStyle name="Comma 4 2 3" xfId="237" xr:uid="{7DE1AF28-4811-4F2F-BAA2-7BDB4FF3F4D9}"/>
    <cellStyle name="Comma 4 2 4" xfId="466" xr:uid="{2D7C6E81-C8F4-4B2A-BF53-9D25B33618E7}"/>
    <cellStyle name="Comma 4 3" xfId="298" xr:uid="{363FFAF9-37B5-43D9-860B-B72C524074A2}"/>
    <cellStyle name="Comma 4 4" xfId="180" xr:uid="{8B767745-11B4-4E8F-94F9-92FCF7445B4F}"/>
    <cellStyle name="Comma 4 5" xfId="409" xr:uid="{785AB1C4-4F6B-4B32-9973-3CF35142A091}"/>
    <cellStyle name="Comma 5" xfId="70" xr:uid="{00000000-0005-0000-0000-000008000000}"/>
    <cellStyle name="Comma 5 2" xfId="127" xr:uid="{00000000-0005-0000-0000-000009000000}"/>
    <cellStyle name="Comma 5 2 2" xfId="357" xr:uid="{EED07ADA-1D50-475F-B72D-87D09DAB8435}"/>
    <cellStyle name="Comma 5 2 3" xfId="241" xr:uid="{950FFC66-422A-4EF5-B38C-AE961FBB45FB}"/>
    <cellStyle name="Comma 5 2 4" xfId="470" xr:uid="{7EF39883-9B40-4CEE-A790-5F4855C63466}"/>
    <cellStyle name="Comma 5 3" xfId="302" xr:uid="{0CE4F52B-ED41-446F-A21E-5635704B9823}"/>
    <cellStyle name="Comma 5 4" xfId="184" xr:uid="{3A3DE1B1-B15A-4CD7-A19F-24A8B4EE2484}"/>
    <cellStyle name="Comma 5 5" xfId="413" xr:uid="{B5F540DF-BC9C-4F8F-A9E7-F34E21C170C0}"/>
    <cellStyle name="Comma 6" xfId="72" xr:uid="{00000000-0005-0000-0000-00000A000000}"/>
    <cellStyle name="Comma 6 2" xfId="129" xr:uid="{00000000-0005-0000-0000-00000B000000}"/>
    <cellStyle name="Comma 6 2 2" xfId="359" xr:uid="{57C6F394-6976-4ADE-985F-B4F8E35E7FA1}"/>
    <cellStyle name="Comma 6 2 3" xfId="243" xr:uid="{948FF81E-5A44-4A0D-9039-FC1B9A6BF08C}"/>
    <cellStyle name="Comma 6 2 4" xfId="472" xr:uid="{25E1EEC3-B222-4C91-B23F-83F02E116057}"/>
    <cellStyle name="Comma 6 3" xfId="304" xr:uid="{7B02569E-8A6B-4CC0-95ED-B27230A3CDEA}"/>
    <cellStyle name="Comma 6 4" xfId="186" xr:uid="{5514641B-F0AF-4DDF-9582-84FB0A25B780}"/>
    <cellStyle name="Comma 6 5" xfId="415" xr:uid="{23BA9C20-C71F-4FDE-9484-9972321209B7}"/>
    <cellStyle name="Comma0" xfId="1" xr:uid="{00000000-0005-0000-0000-00000C000000}"/>
    <cellStyle name="Currency 2" xfId="13" xr:uid="{00000000-0005-0000-0000-00000D000000}"/>
    <cellStyle name="Currency 3" xfId="68" xr:uid="{00000000-0005-0000-0000-00000E000000}"/>
    <cellStyle name="Currency 3 2" xfId="125" xr:uid="{00000000-0005-0000-0000-00000F000000}"/>
    <cellStyle name="Currency 3 2 2" xfId="355" xr:uid="{487661B6-753D-4C90-AB93-F7B86A126919}"/>
    <cellStyle name="Currency 3 2 3" xfId="239" xr:uid="{B84EE61D-551A-43C3-AF8A-723081A03B50}"/>
    <cellStyle name="Currency 3 2 4" xfId="468" xr:uid="{E0A55B72-E0F7-42EA-85AC-2515E978C8C8}"/>
    <cellStyle name="Currency 3 3" xfId="300" xr:uid="{5ED846C8-6E1D-415A-88EE-CF508B3AA601}"/>
    <cellStyle name="Currency 3 4" xfId="182" xr:uid="{497C0675-A830-4B05-ACBD-163E308E1FC4}"/>
    <cellStyle name="Currency 3 5" xfId="411" xr:uid="{F17B56E5-81E8-4BAD-B889-2D0C785FE4BA}"/>
    <cellStyle name="Currency 4" xfId="74" xr:uid="{00000000-0005-0000-0000-000010000000}"/>
    <cellStyle name="Currency 4 2" xfId="131" xr:uid="{00000000-0005-0000-0000-000011000000}"/>
    <cellStyle name="Currency 4 2 2" xfId="361" xr:uid="{75375396-4878-4BF5-99F8-01EC035A5896}"/>
    <cellStyle name="Currency 4 2 3" xfId="245" xr:uid="{52E56691-12C2-48A8-8FC6-166B995C5AC5}"/>
    <cellStyle name="Currency 4 2 4" xfId="474" xr:uid="{BF8EC4CF-05ED-4345-BCD5-809EF3FB1ADC}"/>
    <cellStyle name="Currency 4 3" xfId="306" xr:uid="{25791FDA-41E3-488C-8906-2DAB08013398}"/>
    <cellStyle name="Currency 4 4" xfId="188" xr:uid="{D3E95907-CE83-45A3-A019-3BD4B3F05ED1}"/>
    <cellStyle name="Currency 4 5" xfId="417" xr:uid="{E8DB38D9-DA94-4435-A8F7-E79BC313197D}"/>
    <cellStyle name="Currency 5" xfId="260" xr:uid="{A1049337-B75C-413D-B705-7DFE85C00BDE}"/>
    <cellStyle name="Currency0" xfId="2" xr:uid="{00000000-0005-0000-0000-000012000000}"/>
    <cellStyle name="Date" xfId="3" xr:uid="{00000000-0005-0000-0000-000013000000}"/>
    <cellStyle name="Fixed" xfId="4" xr:uid="{00000000-0005-0000-0000-000014000000}"/>
    <cellStyle name="Hyperlink" xfId="25" builtinId="8"/>
    <cellStyle name="Hyperlink 2" xfId="61" xr:uid="{00000000-0005-0000-0000-000016000000}"/>
    <cellStyle name="Hyperlink 3" xfId="62" xr:uid="{00000000-0005-0000-0000-000017000000}"/>
    <cellStyle name="Normal" xfId="0" builtinId="0"/>
    <cellStyle name="Normal 10" xfId="30" xr:uid="{00000000-0005-0000-0000-000019000000}"/>
    <cellStyle name="Normal 10 2" xfId="95" xr:uid="{00000000-0005-0000-0000-00001A000000}"/>
    <cellStyle name="Normal 10 2 2" xfId="325" xr:uid="{CC5960B0-1B8A-4A60-A765-B46403B9FEC6}"/>
    <cellStyle name="Normal 10 2 3" xfId="209" xr:uid="{2F890A37-E538-4245-B3E1-F416C34D0311}"/>
    <cellStyle name="Normal 10 2 4" xfId="438" xr:uid="{1E5F8371-52C9-4F25-98D9-655A9EB37117}"/>
    <cellStyle name="Normal 10 3" xfId="270" xr:uid="{52C9515E-22E2-4395-991C-BDCCDD090B2F}"/>
    <cellStyle name="Normal 10 4" xfId="152" xr:uid="{747BFF3B-54EE-4D2F-A1AB-A50211CE5CCB}"/>
    <cellStyle name="Normal 10 5" xfId="381" xr:uid="{7E1C840D-4EB8-41B2-97C8-2B54A3DC6A9C}"/>
    <cellStyle name="Normal 11" xfId="57" xr:uid="{00000000-0005-0000-0000-00001B000000}"/>
    <cellStyle name="Normal 11 2" xfId="77" xr:uid="{00000000-0005-0000-0000-00001C000000}"/>
    <cellStyle name="Normal 11 2 2" xfId="134" xr:uid="{00000000-0005-0000-0000-00001D000000}"/>
    <cellStyle name="Normal 11 2 2 2" xfId="364" xr:uid="{79F9B3A7-983A-422A-9328-FBF40A747044}"/>
    <cellStyle name="Normal 11 2 2 3" xfId="248" xr:uid="{A3518648-3545-4006-ABF5-818BE9469D6F}"/>
    <cellStyle name="Normal 11 2 2 4" xfId="477" xr:uid="{7D2C75D8-AF74-456E-AA0C-EDC766ABBF8E}"/>
    <cellStyle name="Normal 11 2 3" xfId="309" xr:uid="{061A9362-4EC2-4DE6-A20B-70A557D79863}"/>
    <cellStyle name="Normal 11 2 4" xfId="191" xr:uid="{752F27E0-1B10-4908-AD8E-7CEE07563351}"/>
    <cellStyle name="Normal 11 2 5" xfId="420" xr:uid="{2D1FC80C-C004-452C-A544-E5F61AE6AF1F}"/>
    <cellStyle name="Normal 11 3" xfId="121" xr:uid="{00000000-0005-0000-0000-00001E000000}"/>
    <cellStyle name="Normal 11 3 2" xfId="351" xr:uid="{325990AE-0B7E-4102-98B3-2D90DB689B67}"/>
    <cellStyle name="Normal 11 3 3" xfId="235" xr:uid="{002F3D65-AD97-429D-89F6-772C108736E2}"/>
    <cellStyle name="Normal 11 3 4" xfId="464" xr:uid="{3707D34F-415D-48B9-A7F6-6E0B8CE7F32C}"/>
    <cellStyle name="Normal 11 4" xfId="296" xr:uid="{CB28C5B1-E1CD-443B-966A-89605FF36BC9}"/>
    <cellStyle name="Normal 11 5" xfId="178" xr:uid="{43E41E49-7D1E-4694-AA24-432AB892C706}"/>
    <cellStyle name="Normal 11 6" xfId="407" xr:uid="{19DA3A10-0F63-4795-B19B-42C9EF9C5051}"/>
    <cellStyle name="Normal 12" xfId="58" xr:uid="{00000000-0005-0000-0000-00001F000000}"/>
    <cellStyle name="Normal 12 2" xfId="122" xr:uid="{00000000-0005-0000-0000-000020000000}"/>
    <cellStyle name="Normal 12 2 2" xfId="352" xr:uid="{B7D708AC-7B0D-40C7-BB45-D6BE2E4F66D5}"/>
    <cellStyle name="Normal 12 2 3" xfId="236" xr:uid="{8A20FD02-498A-45E1-9FDE-803221DB7430}"/>
    <cellStyle name="Normal 12 2 4" xfId="465" xr:uid="{4868A408-DE66-4F68-AD80-69A51C90C91B}"/>
    <cellStyle name="Normal 12 3" xfId="297" xr:uid="{F2465807-4EF8-41D3-95F5-B5C9D408D4AF}"/>
    <cellStyle name="Normal 12 4" xfId="179" xr:uid="{8DA23C74-C861-4A35-A7EB-64C999681D5E}"/>
    <cellStyle name="Normal 12 5" xfId="408" xr:uid="{B27AFF85-063C-4763-B048-BE638B2FDFE5}"/>
    <cellStyle name="Normal 13" xfId="20" xr:uid="{00000000-0005-0000-0000-000021000000}"/>
    <cellStyle name="Normal 13 2" xfId="31" xr:uid="{00000000-0005-0000-0000-000022000000}"/>
    <cellStyle name="Normal 13 2 2" xfId="32" xr:uid="{00000000-0005-0000-0000-000023000000}"/>
    <cellStyle name="Normal 13 2 2 2" xfId="97" xr:uid="{00000000-0005-0000-0000-000024000000}"/>
    <cellStyle name="Normal 13 2 2 2 2" xfId="327" xr:uid="{8BE572AD-8E57-4E60-B147-28153B8E8524}"/>
    <cellStyle name="Normal 13 2 2 2 3" xfId="211" xr:uid="{5ADFCA9D-683F-45A7-AA0B-E6AA2ECAB018}"/>
    <cellStyle name="Normal 13 2 2 2 4" xfId="440" xr:uid="{60E69F6E-1CF7-48FF-A377-4AB751347699}"/>
    <cellStyle name="Normal 13 2 2 3" xfId="272" xr:uid="{7C13E263-7904-4C74-84EE-92A757221412}"/>
    <cellStyle name="Normal 13 2 2 4" xfId="154" xr:uid="{9CE0082D-7E0E-4420-8784-AB9CF929FB85}"/>
    <cellStyle name="Normal 13 2 2 5" xfId="383" xr:uid="{FDC51AAB-E5F5-4DBA-8FC9-E376B6E3BBE1}"/>
    <cellStyle name="Normal 13 2 3" xfId="96" xr:uid="{00000000-0005-0000-0000-000025000000}"/>
    <cellStyle name="Normal 13 2 3 2" xfId="326" xr:uid="{7C63F0F5-5BAA-4CAD-9C18-3293024CCD42}"/>
    <cellStyle name="Normal 13 2 3 3" xfId="210" xr:uid="{AED650DE-ADED-4356-8366-30541C2F40A4}"/>
    <cellStyle name="Normal 13 2 3 4" xfId="439" xr:uid="{FD9AB398-4223-4FE1-BFB2-5D6C35725A37}"/>
    <cellStyle name="Normal 13 2 4" xfId="271" xr:uid="{E775B099-7A41-4D0A-A5A4-3D2193D39BAB}"/>
    <cellStyle name="Normal 13 2 5" xfId="153" xr:uid="{3490C717-D427-46BB-97FF-D6AA8E6A2786}"/>
    <cellStyle name="Normal 13 2 6" xfId="382" xr:uid="{1CDA694A-A415-43A3-82E4-4449FD1D29D3}"/>
    <cellStyle name="Normal 13 3" xfId="33" xr:uid="{00000000-0005-0000-0000-000026000000}"/>
    <cellStyle name="Normal 13 3 2" xfId="98" xr:uid="{00000000-0005-0000-0000-000027000000}"/>
    <cellStyle name="Normal 13 3 2 2" xfId="328" xr:uid="{4C322737-28A9-420F-9E91-D7D476FA7E03}"/>
    <cellStyle name="Normal 13 3 2 3" xfId="212" xr:uid="{85B79112-38D2-4ABA-9BBA-CD1CF51D9E14}"/>
    <cellStyle name="Normal 13 3 2 4" xfId="441" xr:uid="{271ACE51-CCDB-4079-BAAF-BE9E2D42619F}"/>
    <cellStyle name="Normal 13 3 3" xfId="273" xr:uid="{FF1C3D76-BD57-45AA-9A6E-A09D81CAD7E5}"/>
    <cellStyle name="Normal 13 3 4" xfId="155" xr:uid="{639EC943-32E5-4DF5-B995-7A006DEEB806}"/>
    <cellStyle name="Normal 13 3 5" xfId="384" xr:uid="{2D785668-3B90-490F-9D99-72E199065C86}"/>
    <cellStyle name="Normal 13 4" xfId="91" xr:uid="{00000000-0005-0000-0000-000028000000}"/>
    <cellStyle name="Normal 13 4 2" xfId="321" xr:uid="{2C3414EB-FAFB-4D38-B58B-F2420D9151B7}"/>
    <cellStyle name="Normal 13 4 3" xfId="205" xr:uid="{240DD6F4-8690-48FC-BC4D-38179C7A03A7}"/>
    <cellStyle name="Normal 13 4 4" xfId="434" xr:uid="{EEA75455-5134-48A3-89B5-331E634BD7BF}"/>
    <cellStyle name="Normal 13 5" xfId="266" xr:uid="{6671CED2-1E59-4BD7-B6D3-C3D9C0101D8B}"/>
    <cellStyle name="Normal 13 6" xfId="148" xr:uid="{20D93F7C-4D8A-479B-B8CB-95ADAD982595}"/>
    <cellStyle name="Normal 13 7" xfId="377" xr:uid="{EA4F1A71-4579-49E7-9254-C7589B090055}"/>
    <cellStyle name="Normal 14" xfId="21" xr:uid="{00000000-0005-0000-0000-000029000000}"/>
    <cellStyle name="Normal 14 2" xfId="34" xr:uid="{00000000-0005-0000-0000-00002A000000}"/>
    <cellStyle name="Normal 14 2 2" xfId="35" xr:uid="{00000000-0005-0000-0000-00002B000000}"/>
    <cellStyle name="Normal 14 2 2 2" xfId="100" xr:uid="{00000000-0005-0000-0000-00002C000000}"/>
    <cellStyle name="Normal 14 2 2 2 2" xfId="330" xr:uid="{63C8AABD-AEAD-4839-B620-7164B20CAC00}"/>
    <cellStyle name="Normal 14 2 2 2 3" xfId="214" xr:uid="{1A6B11A6-781C-47FC-B4FF-C0BA669C8D77}"/>
    <cellStyle name="Normal 14 2 2 2 4" xfId="443" xr:uid="{F1A453BF-757F-4F41-BDE9-04B50827C55D}"/>
    <cellStyle name="Normal 14 2 2 3" xfId="275" xr:uid="{09D344A3-444C-44C3-AD17-30F715BFDAD6}"/>
    <cellStyle name="Normal 14 2 2 4" xfId="157" xr:uid="{3707EDB0-53EF-4CD6-B78F-A5803B748399}"/>
    <cellStyle name="Normal 14 2 2 5" xfId="386" xr:uid="{DE0AA81C-CF65-40ED-81E2-840A63B8535A}"/>
    <cellStyle name="Normal 14 2 3" xfId="99" xr:uid="{00000000-0005-0000-0000-00002D000000}"/>
    <cellStyle name="Normal 14 2 3 2" xfId="329" xr:uid="{5E98FB69-FEF8-4F85-9A18-DF027C3479DF}"/>
    <cellStyle name="Normal 14 2 3 3" xfId="213" xr:uid="{5623DCBD-0395-44AA-9474-3DC73FD0C8C8}"/>
    <cellStyle name="Normal 14 2 3 4" xfId="442" xr:uid="{E0530E17-D4CF-4A4D-A387-201775774A6B}"/>
    <cellStyle name="Normal 14 2 4" xfId="274" xr:uid="{AD0C61D2-3301-40A2-8C22-424358EFAB29}"/>
    <cellStyle name="Normal 14 2 5" xfId="156" xr:uid="{A2197AB8-EEF2-4EED-BFF7-204BE0611DBD}"/>
    <cellStyle name="Normal 14 2 6" xfId="385" xr:uid="{811F8024-00A1-46C8-8D39-2B94ABBC535B}"/>
    <cellStyle name="Normal 14 3" xfId="36" xr:uid="{00000000-0005-0000-0000-00002E000000}"/>
    <cellStyle name="Normal 14 3 2" xfId="101" xr:uid="{00000000-0005-0000-0000-00002F000000}"/>
    <cellStyle name="Normal 14 3 2 2" xfId="331" xr:uid="{1544FA23-7244-4CE4-AEA8-C1EF859BA5DF}"/>
    <cellStyle name="Normal 14 3 2 3" xfId="215" xr:uid="{3FE11892-FACD-4F53-9EA0-24B827F79084}"/>
    <cellStyle name="Normal 14 3 2 4" xfId="444" xr:uid="{C7D02EB1-01F4-493B-916F-B4158D69A42D}"/>
    <cellStyle name="Normal 14 3 3" xfId="276" xr:uid="{8FABA8AD-C9E8-4D17-9E49-806920D4D21B}"/>
    <cellStyle name="Normal 14 3 4" xfId="158" xr:uid="{396D8D75-0BCA-43DF-B06A-7F80A6E35274}"/>
    <cellStyle name="Normal 14 3 5" xfId="387" xr:uid="{6328C2E5-C3EE-4881-A4A9-86F9C7368D0B}"/>
    <cellStyle name="Normal 14 4" xfId="92" xr:uid="{00000000-0005-0000-0000-000030000000}"/>
    <cellStyle name="Normal 14 4 2" xfId="322" xr:uid="{BF7F2E9B-6186-418D-9C05-2638BB514857}"/>
    <cellStyle name="Normal 14 4 3" xfId="206" xr:uid="{103DEBD3-7DE8-4889-986C-10509F0C9C39}"/>
    <cellStyle name="Normal 14 4 4" xfId="435" xr:uid="{9BC20DF5-DFF7-43CD-9283-B1F9F6F2B5C7}"/>
    <cellStyle name="Normal 14 5" xfId="267" xr:uid="{B9D28C27-6534-4D76-B9FA-A92AE6C22174}"/>
    <cellStyle name="Normal 14 6" xfId="149" xr:uid="{C458C2BB-400F-4AD4-8E2A-B63D311983BB}"/>
    <cellStyle name="Normal 14 7" xfId="378" xr:uid="{186E6D8B-BB7C-4CA8-8DB6-B3873E158B3D}"/>
    <cellStyle name="Normal 15" xfId="71" xr:uid="{00000000-0005-0000-0000-000031000000}"/>
    <cellStyle name="Normal 15 2" xfId="128" xr:uid="{00000000-0005-0000-0000-000032000000}"/>
    <cellStyle name="Normal 15 2 2" xfId="358" xr:uid="{8881EC81-6A4D-412A-A61B-43C1689BA3A0}"/>
    <cellStyle name="Normal 15 2 3" xfId="242" xr:uid="{15F27E0D-7C14-4E40-BF08-A7EE5C923C51}"/>
    <cellStyle name="Normal 15 2 4" xfId="471" xr:uid="{ABD7602F-6C23-4105-A0B3-26FA7367C0FC}"/>
    <cellStyle name="Normal 15 3" xfId="303" xr:uid="{0F1227EA-0A25-4FF8-A83B-4A4B4EA02D62}"/>
    <cellStyle name="Normal 15 4" xfId="185" xr:uid="{24D57CA4-AEF9-4B7D-A1D9-1ACB01316EDD}"/>
    <cellStyle name="Normal 15 5" xfId="414" xr:uid="{D06F690C-8824-45D6-B733-53301230C21D}"/>
    <cellStyle name="Normal 16" xfId="76" xr:uid="{00000000-0005-0000-0000-000033000000}"/>
    <cellStyle name="Normal 16 2" xfId="133" xr:uid="{00000000-0005-0000-0000-000034000000}"/>
    <cellStyle name="Normal 16 2 2" xfId="363" xr:uid="{D0475567-5C5D-4B4B-B17C-64E7D86F4ABD}"/>
    <cellStyle name="Normal 16 2 3" xfId="247" xr:uid="{34D7A7A0-ACEB-407F-9C62-C8B614DF22BB}"/>
    <cellStyle name="Normal 16 2 4" xfId="476" xr:uid="{DA2DBC5D-1F3A-40F3-A4D9-9E43F2917872}"/>
    <cellStyle name="Normal 16 3" xfId="308" xr:uid="{83A976AB-7124-4286-A9B4-765816071432}"/>
    <cellStyle name="Normal 16 4" xfId="190" xr:uid="{BE9CBA78-5117-4EF9-9778-5891AAFEB4FF}"/>
    <cellStyle name="Normal 16 5" xfId="419" xr:uid="{1AD96D86-AA0D-488D-B33F-B3DA211C690B}"/>
    <cellStyle name="Normal 17" xfId="78" xr:uid="{00000000-0005-0000-0000-000035000000}"/>
    <cellStyle name="Normal 17 2" xfId="135" xr:uid="{00000000-0005-0000-0000-000036000000}"/>
    <cellStyle name="Normal 17 2 2" xfId="365" xr:uid="{CEA07B1E-BF37-4F2C-94D3-E8E9C5E84A21}"/>
    <cellStyle name="Normal 17 2 3" xfId="249" xr:uid="{5DBEAC09-A715-4897-A6E2-F90C2E20AE68}"/>
    <cellStyle name="Normal 17 2 4" xfId="478" xr:uid="{4B3651C6-6FDF-48ED-9930-09479A166E78}"/>
    <cellStyle name="Normal 17 3" xfId="310" xr:uid="{81129FAD-50E1-4B19-8D89-002D1C253EF5}"/>
    <cellStyle name="Normal 17 4" xfId="192" xr:uid="{184FC48A-0DAF-4211-B13C-388B67229F05}"/>
    <cellStyle name="Normal 17 5" xfId="421" xr:uid="{61912572-C9FA-4CA4-BA4E-242559AEE9A8}"/>
    <cellStyle name="Normal 18" xfId="79" xr:uid="{00000000-0005-0000-0000-000037000000}"/>
    <cellStyle name="Normal 18 2" xfId="136" xr:uid="{00000000-0005-0000-0000-000038000000}"/>
    <cellStyle name="Normal 18 2 2" xfId="366" xr:uid="{C032996B-C539-4C38-9B7E-9C066CB6EB2C}"/>
    <cellStyle name="Normal 18 2 3" xfId="250" xr:uid="{F9CF0E58-0188-4BF0-88CE-33B9266ADCB4}"/>
    <cellStyle name="Normal 18 2 4" xfId="479" xr:uid="{C9718763-723F-409C-9CF0-A269B12BA715}"/>
    <cellStyle name="Normal 18 3" xfId="311" xr:uid="{6E9A03B6-A391-4CAC-B286-6A2DA8ACFA67}"/>
    <cellStyle name="Normal 18 4" xfId="193" xr:uid="{94782A3D-A812-44CD-99DA-2012298423BC}"/>
    <cellStyle name="Normal 18 5" xfId="422" xr:uid="{AF977E46-FCCD-45A3-A7D8-6D3A1A82A632}"/>
    <cellStyle name="Normal 19" xfId="22" xr:uid="{00000000-0005-0000-0000-000039000000}"/>
    <cellStyle name="Normal 19 2" xfId="37" xr:uid="{00000000-0005-0000-0000-00003A000000}"/>
    <cellStyle name="Normal 19 2 2" xfId="38" xr:uid="{00000000-0005-0000-0000-00003B000000}"/>
    <cellStyle name="Normal 19 2 2 2" xfId="103" xr:uid="{00000000-0005-0000-0000-00003C000000}"/>
    <cellStyle name="Normal 19 2 2 2 2" xfId="333" xr:uid="{303CDE10-3E2E-4AC4-A120-8CFB567E3B9E}"/>
    <cellStyle name="Normal 19 2 2 2 3" xfId="217" xr:uid="{DCEDA92A-18D1-41EC-AC4D-7C816D1E1431}"/>
    <cellStyle name="Normal 19 2 2 2 4" xfId="446" xr:uid="{E5D9D961-ECD2-4FF4-A97A-E299C6CECBED}"/>
    <cellStyle name="Normal 19 2 2 3" xfId="278" xr:uid="{1B02810F-2A25-47B2-8EF8-D481EBFF566F}"/>
    <cellStyle name="Normal 19 2 2 4" xfId="160" xr:uid="{26F36F90-1362-45B5-82D5-5C8D661CA85A}"/>
    <cellStyle name="Normal 19 2 2 5" xfId="389" xr:uid="{D714CA4A-E3D1-4FE9-9479-A8AE346D1F0E}"/>
    <cellStyle name="Normal 19 2 3" xfId="102" xr:uid="{00000000-0005-0000-0000-00003D000000}"/>
    <cellStyle name="Normal 19 2 3 2" xfId="332" xr:uid="{3B2AB44D-1042-47AD-AF4D-0E8E04D98E7C}"/>
    <cellStyle name="Normal 19 2 3 3" xfId="216" xr:uid="{73686C09-DACB-479B-8A2F-EB30531EA862}"/>
    <cellStyle name="Normal 19 2 3 4" xfId="445" xr:uid="{E209155B-E7CA-4487-B2CD-A1EDE7570117}"/>
    <cellStyle name="Normal 19 2 4" xfId="277" xr:uid="{FAA8C5AB-4C66-462B-93AE-8467A4E8431E}"/>
    <cellStyle name="Normal 19 2 5" xfId="159" xr:uid="{35973F1E-F115-4EF8-A4E1-A66A50AB408B}"/>
    <cellStyle name="Normal 19 2 6" xfId="388" xr:uid="{A003B345-B717-409F-8B40-720F34E39C81}"/>
    <cellStyle name="Normal 19 3" xfId="39" xr:uid="{00000000-0005-0000-0000-00003E000000}"/>
    <cellStyle name="Normal 19 3 2" xfId="104" xr:uid="{00000000-0005-0000-0000-00003F000000}"/>
    <cellStyle name="Normal 19 3 2 2" xfId="334" xr:uid="{B0F819C5-65CC-437F-AAB8-8374D6BE15F6}"/>
    <cellStyle name="Normal 19 3 2 3" xfId="218" xr:uid="{7A09881D-9A72-4A52-AF7B-6E19A11FCAEE}"/>
    <cellStyle name="Normal 19 3 2 4" xfId="447" xr:uid="{4BEA44BC-BDDE-4D8B-AB0B-A510EA906F09}"/>
    <cellStyle name="Normal 19 3 3" xfId="279" xr:uid="{BE052E8A-CCB1-4D38-96DA-5E650ACB7AFB}"/>
    <cellStyle name="Normal 19 3 4" xfId="161" xr:uid="{9E12671D-B52D-497C-AD91-6AB2EF8AC7E6}"/>
    <cellStyle name="Normal 19 3 5" xfId="390" xr:uid="{0A479D4B-EC71-4F70-96DD-1A57D48D1CA3}"/>
    <cellStyle name="Normal 19 4" xfId="93" xr:uid="{00000000-0005-0000-0000-000040000000}"/>
    <cellStyle name="Normal 19 4 2" xfId="323" xr:uid="{2776B17F-8977-4123-B01C-D75E813C2BF9}"/>
    <cellStyle name="Normal 19 4 3" xfId="207" xr:uid="{99CDF592-2059-4FF1-A076-C188C249DAC5}"/>
    <cellStyle name="Normal 19 4 4" xfId="436" xr:uid="{D7805B55-E4D0-463C-86AA-080C71286960}"/>
    <cellStyle name="Normal 19 5" xfId="268" xr:uid="{19745EE7-6C2D-48C6-AD11-916C212A796F}"/>
    <cellStyle name="Normal 19 6" xfId="150" xr:uid="{B1130265-1647-4584-ABC4-6CEE37B5EB80}"/>
    <cellStyle name="Normal 19 7" xfId="379" xr:uid="{38529D22-3BF4-41EE-96D8-B4A3E9513F11}"/>
    <cellStyle name="Normal 2" xfId="5" xr:uid="{00000000-0005-0000-0000-000041000000}"/>
    <cellStyle name="Normal 2 2" xfId="12" xr:uid="{00000000-0005-0000-0000-000042000000}"/>
    <cellStyle name="Normal 2 3" xfId="16" xr:uid="{00000000-0005-0000-0000-000043000000}"/>
    <cellStyle name="Normal 2 4" xfId="63" xr:uid="{00000000-0005-0000-0000-000044000000}"/>
    <cellStyle name="Normal 2 5" xfId="64" xr:uid="{00000000-0005-0000-0000-000045000000}"/>
    <cellStyle name="Normal 20" xfId="80" xr:uid="{00000000-0005-0000-0000-000046000000}"/>
    <cellStyle name="Normal 20 2" xfId="137" xr:uid="{00000000-0005-0000-0000-000047000000}"/>
    <cellStyle name="Normal 20 2 2" xfId="367" xr:uid="{EAC2863D-2BF2-42FA-9339-22F30FE7A6BD}"/>
    <cellStyle name="Normal 20 2 3" xfId="251" xr:uid="{F907EB96-B9AB-45B3-A773-2FE7630030A4}"/>
    <cellStyle name="Normal 20 2 4" xfId="480" xr:uid="{15703725-7717-4951-B756-7B51C20B939F}"/>
    <cellStyle name="Normal 20 3" xfId="312" xr:uid="{FFAFED74-1FDD-444E-B222-42EDFF275710}"/>
    <cellStyle name="Normal 20 4" xfId="194" xr:uid="{3D087671-083E-49E2-AFCE-4F78764BC0AE}"/>
    <cellStyle name="Normal 20 5" xfId="423" xr:uid="{87E05439-2400-4FEE-B76C-53A2221B66DB}"/>
    <cellStyle name="Normal 21" xfId="81" xr:uid="{00000000-0005-0000-0000-000048000000}"/>
    <cellStyle name="Normal 21 2" xfId="138" xr:uid="{00000000-0005-0000-0000-000049000000}"/>
    <cellStyle name="Normal 21 2 2" xfId="368" xr:uid="{087A6341-F796-4F08-8F89-631E8A2736D3}"/>
    <cellStyle name="Normal 21 2 3" xfId="252" xr:uid="{026D183C-31E5-42B6-9A30-392CDFDE5D84}"/>
    <cellStyle name="Normal 21 2 4" xfId="481" xr:uid="{FFD1F81C-85A7-443E-B4CD-9970E2A892EF}"/>
    <cellStyle name="Normal 21 3" xfId="258" xr:uid="{6A79E06A-32EB-412F-AC4B-6B5D320DC9B4}"/>
    <cellStyle name="Normal 21 4" xfId="195" xr:uid="{9E0BDA92-BDE5-4837-9022-E2D649453078}"/>
    <cellStyle name="Normal 21 5" xfId="424" xr:uid="{24245FA2-928B-424F-94D2-16E5896A1D09}"/>
    <cellStyle name="Normal 22" xfId="82" xr:uid="{00000000-0005-0000-0000-00004A000000}"/>
    <cellStyle name="Normal 22 2" xfId="84" xr:uid="{00000000-0005-0000-0000-00004B000000}"/>
    <cellStyle name="Normal 22 2 2" xfId="85" xr:uid="{00000000-0005-0000-0000-00004C000000}"/>
    <cellStyle name="Normal 22 2 2 2" xfId="315" xr:uid="{4793F9AF-915E-44D2-BBEB-7BACE8DA0362}"/>
    <cellStyle name="Normal 22 2 2 3" xfId="199" xr:uid="{E9C6D6C5-0E32-434F-97FC-64CF1FD81AC8}"/>
    <cellStyle name="Normal 22 2 2 4" xfId="428" xr:uid="{72372642-C1DA-4908-AB05-3698D3D29E2C}"/>
    <cellStyle name="Normal 22 2 3" xfId="141" xr:uid="{00000000-0005-0000-0000-00004D000000}"/>
    <cellStyle name="Normal 22 2 3 2" xfId="371" xr:uid="{9036B1BE-7D41-4E49-81D0-C2B210667D6A}"/>
    <cellStyle name="Normal 22 2 3 3" xfId="255" xr:uid="{F9B295A6-0F67-479A-A9A6-B6496E3BD299}"/>
    <cellStyle name="Normal 22 2 3 4" xfId="484" xr:uid="{93A2DAFF-2678-4666-A5AA-C7B813AC97B5}"/>
    <cellStyle name="Normal 22 2 4" xfId="314" xr:uid="{40C41680-D463-4F25-9631-7F70ABD9F30C}"/>
    <cellStyle name="Normal 22 2 5" xfId="198" xr:uid="{A12B4289-C1B4-42F0-A179-BE1A6559F1CC}"/>
    <cellStyle name="Normal 22 2 6" xfId="427" xr:uid="{BA0A3DD0-BFB7-4C11-9BAD-117A1E1C68DF}"/>
    <cellStyle name="Normal 22 3" xfId="139" xr:uid="{00000000-0005-0000-0000-00004E000000}"/>
    <cellStyle name="Normal 22 3 2" xfId="369" xr:uid="{B40E3696-4183-4369-83C7-F3A53A24D274}"/>
    <cellStyle name="Normal 22 3 3" xfId="253" xr:uid="{BA026DC5-4093-4474-A96D-EC612DEC504A}"/>
    <cellStyle name="Normal 22 3 4" xfId="482" xr:uid="{10C82184-EB58-4FE5-A6D4-97DCF02F39C1}"/>
    <cellStyle name="Normal 22 4" xfId="259" xr:uid="{3E0AFEDB-634D-4004-B2D0-BDD438171539}"/>
    <cellStyle name="Normal 22 5" xfId="196" xr:uid="{A2BC628A-3E3E-4CE1-A69E-98E9B57111A8}"/>
    <cellStyle name="Normal 22 6" xfId="425" xr:uid="{B2D63654-EFA2-4D86-B6C1-BBAB1BF1E0DC}"/>
    <cellStyle name="Normal 23" xfId="83" xr:uid="{00000000-0005-0000-0000-00004F000000}"/>
    <cellStyle name="Normal 23 2" xfId="86" xr:uid="{00000000-0005-0000-0000-000050000000}"/>
    <cellStyle name="Normal 23 2 2" xfId="316" xr:uid="{5D1C3931-7E9B-4F91-9A4E-55EA5A577C4A}"/>
    <cellStyle name="Normal 23 2 3" xfId="200" xr:uid="{C775ACF1-A559-4BF8-89A9-C1185A54D4B5}"/>
    <cellStyle name="Normal 23 2 4" xfId="429" xr:uid="{B9A6BB6A-53F7-43F7-8197-F48C0E826693}"/>
    <cellStyle name="Normal 23 3" xfId="140" xr:uid="{00000000-0005-0000-0000-000051000000}"/>
    <cellStyle name="Normal 23 3 2" xfId="370" xr:uid="{4984FD7B-4659-47BE-95A6-86E4703C4CE7}"/>
    <cellStyle name="Normal 23 3 3" xfId="254" xr:uid="{C14A7C64-F18B-4F78-AC63-4537C2E0FB7F}"/>
    <cellStyle name="Normal 23 3 4" xfId="483" xr:uid="{D8D1CDB3-D56F-4AC0-999F-2EBF01E8CCF3}"/>
    <cellStyle name="Normal 23 4" xfId="313" xr:uid="{E3B00016-B992-429C-AB8B-7C6052F62267}"/>
    <cellStyle name="Normal 23 5" xfId="197" xr:uid="{580F4C0B-BE0A-405E-A246-18CD36387975}"/>
    <cellStyle name="Normal 23 6" xfId="426" xr:uid="{11BF936D-B755-4F2C-9EA5-917740C25DEA}"/>
    <cellStyle name="Normal 24" xfId="142" xr:uid="{00000000-0005-0000-0000-000052000000}"/>
    <cellStyle name="Normal 24 2" xfId="372" xr:uid="{74AACEDB-7ED9-45AA-8C05-8C1A16812F16}"/>
    <cellStyle name="Normal 24 3" xfId="256" xr:uid="{1439C4CC-3C3E-41DE-AFD5-044731C7D45B}"/>
    <cellStyle name="Normal 25" xfId="143" xr:uid="{00000000-0005-0000-0000-000053000000}"/>
    <cellStyle name="Normal 25 2" xfId="257" xr:uid="{51A59625-B3CC-48A6-A3DF-0CB68AF2FECD}"/>
    <cellStyle name="Normal 26" xfId="485" xr:uid="{CFD22223-37F2-4F30-B048-29179E9770D2}"/>
    <cellStyle name="Normal 3" xfId="6" xr:uid="{00000000-0005-0000-0000-000054000000}"/>
    <cellStyle name="Normal 4" xfId="7" xr:uid="{00000000-0005-0000-0000-000055000000}"/>
    <cellStyle name="Normal 4 2" xfId="17" xr:uid="{00000000-0005-0000-0000-000056000000}"/>
    <cellStyle name="Normal 4 2 2" xfId="40" xr:uid="{00000000-0005-0000-0000-000057000000}"/>
    <cellStyle name="Normal 4 2 2 2" xfId="41" xr:uid="{00000000-0005-0000-0000-000058000000}"/>
    <cellStyle name="Normal 4 2 2 2 2" xfId="106" xr:uid="{00000000-0005-0000-0000-000059000000}"/>
    <cellStyle name="Normal 4 2 2 2 2 2" xfId="336" xr:uid="{AC8C9281-B18C-4211-A7B1-9E673FF786C4}"/>
    <cellStyle name="Normal 4 2 2 2 2 3" xfId="220" xr:uid="{6CED2108-48B5-4674-8BED-26A7757ED700}"/>
    <cellStyle name="Normal 4 2 2 2 2 4" xfId="449" xr:uid="{2D2897BF-C758-4BE7-A8AA-92ECD81A9EB8}"/>
    <cellStyle name="Normal 4 2 2 2 3" xfId="281" xr:uid="{D7D18CC9-85A0-49E5-96D3-26DB250EB03E}"/>
    <cellStyle name="Normal 4 2 2 2 4" xfId="163" xr:uid="{71A90267-CD91-4D6F-ABE6-6A7C9E7A20BB}"/>
    <cellStyle name="Normal 4 2 2 2 5" xfId="392" xr:uid="{1A85A68D-6B2C-4192-A834-C4436268CFC2}"/>
    <cellStyle name="Normal 4 2 2 3" xfId="105" xr:uid="{00000000-0005-0000-0000-00005A000000}"/>
    <cellStyle name="Normal 4 2 2 3 2" xfId="335" xr:uid="{9A290864-617A-4B0D-A696-8762055BE0EB}"/>
    <cellStyle name="Normal 4 2 2 3 3" xfId="219" xr:uid="{48879C27-51B8-4EB7-B9D0-9C13565E0249}"/>
    <cellStyle name="Normal 4 2 2 3 4" xfId="448" xr:uid="{180A3024-B000-45F4-B491-4B6937211EEA}"/>
    <cellStyle name="Normal 4 2 2 4" xfId="280" xr:uid="{16D8C616-FF5E-4E84-9156-C13BD3E3DCC5}"/>
    <cellStyle name="Normal 4 2 2 5" xfId="162" xr:uid="{3A628017-8A76-4010-A917-B3212C6EE34E}"/>
    <cellStyle name="Normal 4 2 2 6" xfId="391" xr:uid="{0CBFA0B9-DB9A-4D0E-845C-67FDAA790550}"/>
    <cellStyle name="Normal 4 2 3" xfId="42" xr:uid="{00000000-0005-0000-0000-00005B000000}"/>
    <cellStyle name="Normal 4 2 3 2" xfId="107" xr:uid="{00000000-0005-0000-0000-00005C000000}"/>
    <cellStyle name="Normal 4 2 3 2 2" xfId="337" xr:uid="{0D14262B-7C27-4FE8-92A9-BAE0B8F79976}"/>
    <cellStyle name="Normal 4 2 3 2 3" xfId="221" xr:uid="{1232C4C8-BD5E-44DA-BAB3-DE469C3D0DCD}"/>
    <cellStyle name="Normal 4 2 3 2 4" xfId="450" xr:uid="{DF651909-6FDD-47AF-94DC-59607EB494A4}"/>
    <cellStyle name="Normal 4 2 3 3" xfId="282" xr:uid="{993E1EF5-53AF-4015-8F9A-06592E7B1E70}"/>
    <cellStyle name="Normal 4 2 3 4" xfId="164" xr:uid="{7E36ABDE-2DC1-4ED2-B1B1-4B4A927AD51D}"/>
    <cellStyle name="Normal 4 2 3 5" xfId="393" xr:uid="{34715DC0-21E8-4C82-979C-670A72B9155B}"/>
    <cellStyle name="Normal 4 2 4" xfId="89" xr:uid="{00000000-0005-0000-0000-00005D000000}"/>
    <cellStyle name="Normal 4 2 4 2" xfId="319" xr:uid="{4BAC3312-8D67-4B93-81FC-BBE1E9BF9848}"/>
    <cellStyle name="Normal 4 2 4 3" xfId="203" xr:uid="{9D500339-8336-44FD-9789-431D56D70D8F}"/>
    <cellStyle name="Normal 4 2 4 4" xfId="432" xr:uid="{0CEAC008-490A-4DF7-9BB6-CD04382E84FD}"/>
    <cellStyle name="Normal 4 2 5" xfId="264" xr:uid="{F0AA6354-E30F-42FA-B108-0AABBA7AD5C9}"/>
    <cellStyle name="Normal 4 2 6" xfId="146" xr:uid="{731140A5-3E32-4D91-8A5C-032F283BC33B}"/>
    <cellStyle name="Normal 4 2 7" xfId="375" xr:uid="{4962D22F-0ADA-4731-87B9-C9926304B2B3}"/>
    <cellStyle name="Normal 4 3" xfId="24" xr:uid="{00000000-0005-0000-0000-00005E000000}"/>
    <cellStyle name="Normal 4 3 2" xfId="43" xr:uid="{00000000-0005-0000-0000-00005F000000}"/>
    <cellStyle name="Normal 4 3 2 2" xfId="108" xr:uid="{00000000-0005-0000-0000-000060000000}"/>
    <cellStyle name="Normal 4 3 2 2 2" xfId="338" xr:uid="{6D047F67-59E0-465E-BB28-9E9B9929358A}"/>
    <cellStyle name="Normal 4 3 2 2 3" xfId="222" xr:uid="{A9D3C725-9951-4BB5-BFEA-86D21AFE6182}"/>
    <cellStyle name="Normal 4 3 2 2 4" xfId="451" xr:uid="{5543ACE0-6B12-4B71-9495-3A629897C55B}"/>
    <cellStyle name="Normal 4 3 2 3" xfId="283" xr:uid="{51DDF0B6-124A-4BF9-B8CE-942BD28057A9}"/>
    <cellStyle name="Normal 4 3 2 4" xfId="165" xr:uid="{1215C106-4932-49FF-9E05-190EF5507CB7}"/>
    <cellStyle name="Normal 4 3 2 5" xfId="394" xr:uid="{D193DA2A-AE9F-4D41-85FF-E16FB5566D5A}"/>
    <cellStyle name="Normal 4 3 3" xfId="94" xr:uid="{00000000-0005-0000-0000-000061000000}"/>
    <cellStyle name="Normal 4 3 3 2" xfId="324" xr:uid="{027A85BC-B542-410A-85C4-358B6C786FC2}"/>
    <cellStyle name="Normal 4 3 3 3" xfId="208" xr:uid="{3AF18EB4-E3D1-4D66-86CB-152B937E5722}"/>
    <cellStyle name="Normal 4 3 3 4" xfId="437" xr:uid="{94E7310D-1B0E-4EF1-B0E3-5AA2EE22E962}"/>
    <cellStyle name="Normal 4 3 4" xfId="269" xr:uid="{ADED40DF-976F-48F9-B167-256B04B5360B}"/>
    <cellStyle name="Normal 4 3 5" xfId="151" xr:uid="{25C6A410-559F-477D-AB62-286D7645A612}"/>
    <cellStyle name="Normal 4 3 6" xfId="380" xr:uid="{B789E32C-1D9C-4FCF-AE5F-011F6E84E05F}"/>
    <cellStyle name="Normal 4 4" xfId="44" xr:uid="{00000000-0005-0000-0000-000062000000}"/>
    <cellStyle name="Normal 4 4 2" xfId="45" xr:uid="{00000000-0005-0000-0000-000063000000}"/>
    <cellStyle name="Normal 4 4 2 2" xfId="110" xr:uid="{00000000-0005-0000-0000-000064000000}"/>
    <cellStyle name="Normal 4 4 2 2 2" xfId="340" xr:uid="{AC32AD70-65A7-478A-AC13-A094EC5831F1}"/>
    <cellStyle name="Normal 4 4 2 2 3" xfId="224" xr:uid="{ABDAB3A7-B194-40D0-9AE0-EC3C388530C6}"/>
    <cellStyle name="Normal 4 4 2 2 4" xfId="453" xr:uid="{0C60CA50-4D9E-474B-831D-B021996362BB}"/>
    <cellStyle name="Normal 4 4 2 3" xfId="285" xr:uid="{6DE87245-BCB3-43F1-A965-517F78714894}"/>
    <cellStyle name="Normal 4 4 2 4" xfId="167" xr:uid="{5B4835B2-64F3-4F9A-AF49-0B5839DFCB88}"/>
    <cellStyle name="Normal 4 4 2 5" xfId="396" xr:uid="{209E64E3-A612-4FD3-9A1B-F86447D6DA56}"/>
    <cellStyle name="Normal 4 4 3" xfId="109" xr:uid="{00000000-0005-0000-0000-000065000000}"/>
    <cellStyle name="Normal 4 4 3 2" xfId="339" xr:uid="{C7759CCC-B67E-4D50-9889-F9708AC32ACE}"/>
    <cellStyle name="Normal 4 4 3 3" xfId="223" xr:uid="{03EEAF9D-13FE-4183-886C-F79541E24AFF}"/>
    <cellStyle name="Normal 4 4 3 4" xfId="452" xr:uid="{EF6D9022-76CE-4C25-94C8-E94D1D64BB57}"/>
    <cellStyle name="Normal 4 4 4" xfId="284" xr:uid="{C8BBA614-448F-4888-A307-3D92E508304E}"/>
    <cellStyle name="Normal 4 4 5" xfId="166" xr:uid="{5C7FC4C7-CA08-4795-851A-DD0FB24859EE}"/>
    <cellStyle name="Normal 4 4 6" xfId="395" xr:uid="{725A373D-D919-49CF-A6BB-18B069295EE6}"/>
    <cellStyle name="Normal 4 5" xfId="46" xr:uid="{00000000-0005-0000-0000-000066000000}"/>
    <cellStyle name="Normal 4 5 2" xfId="111" xr:uid="{00000000-0005-0000-0000-000067000000}"/>
    <cellStyle name="Normal 4 5 2 2" xfId="341" xr:uid="{013FCA27-3D05-4C17-8B46-863B0153DFAF}"/>
    <cellStyle name="Normal 4 5 2 3" xfId="225" xr:uid="{A6F9C734-6398-4864-80A2-142220A3108E}"/>
    <cellStyle name="Normal 4 5 2 4" xfId="454" xr:uid="{F8065D1D-CFDA-4FF0-B097-A563171B97CE}"/>
    <cellStyle name="Normal 4 5 3" xfId="286" xr:uid="{8BD5A1DF-1CC2-4F0F-BB82-617C6118C252}"/>
    <cellStyle name="Normal 4 5 4" xfId="168" xr:uid="{AE415954-CDEA-4D46-B93D-6FEB7491A434}"/>
    <cellStyle name="Normal 4 5 5" xfId="397" xr:uid="{C0473E73-54E6-4CC7-82D2-C7F326ABAE3C}"/>
    <cellStyle name="Normal 4 6" xfId="87" xr:uid="{00000000-0005-0000-0000-000068000000}"/>
    <cellStyle name="Normal 4 6 2" xfId="317" xr:uid="{E9FA61D8-4319-457D-B879-00510F6E9D84}"/>
    <cellStyle name="Normal 4 6 3" xfId="201" xr:uid="{94A42BEA-B91E-46F9-91C9-08A76297E545}"/>
    <cellStyle name="Normal 4 6 4" xfId="430" xr:uid="{74D447A9-A428-438D-AE29-52A3EEACB4F2}"/>
    <cellStyle name="Normal 4 7" xfId="261" xr:uid="{98A2E66E-0A09-4281-B54D-F737EBBD717D}"/>
    <cellStyle name="Normal 4 8" xfId="144" xr:uid="{B91A6876-EF9A-451A-83BE-21AE274FAB30}"/>
    <cellStyle name="Normal 4 9" xfId="373" xr:uid="{AB5F96F5-84C1-4C68-BCCD-F6D679AA6B8B}"/>
    <cellStyle name="Normal 5" xfId="8" xr:uid="{00000000-0005-0000-0000-000069000000}"/>
    <cellStyle name="Normal 5 2" xfId="18" xr:uid="{00000000-0005-0000-0000-00006A000000}"/>
    <cellStyle name="Normal 5 2 2" xfId="47" xr:uid="{00000000-0005-0000-0000-00006B000000}"/>
    <cellStyle name="Normal 5 2 2 2" xfId="48" xr:uid="{00000000-0005-0000-0000-00006C000000}"/>
    <cellStyle name="Normal 5 2 2 2 2" xfId="113" xr:uid="{00000000-0005-0000-0000-00006D000000}"/>
    <cellStyle name="Normal 5 2 2 2 2 2" xfId="343" xr:uid="{81F4D3C2-37E5-48D6-A9E2-6612BBC8B9D6}"/>
    <cellStyle name="Normal 5 2 2 2 2 3" xfId="227" xr:uid="{2FD4E8F5-95B7-4F95-B04D-60A70736B535}"/>
    <cellStyle name="Normal 5 2 2 2 2 4" xfId="456" xr:uid="{2624BC41-EA06-4EA1-A169-C00FCC18B467}"/>
    <cellStyle name="Normal 5 2 2 2 3" xfId="288" xr:uid="{85351F6F-CEB0-4F79-805D-269D70E4A9EF}"/>
    <cellStyle name="Normal 5 2 2 2 4" xfId="170" xr:uid="{5F060626-99AF-43E9-B0CA-0B03117CB019}"/>
    <cellStyle name="Normal 5 2 2 2 5" xfId="399" xr:uid="{8CD34DF6-2B75-49E2-912A-BAA39BB7A59D}"/>
    <cellStyle name="Normal 5 2 2 3" xfId="112" xr:uid="{00000000-0005-0000-0000-00006E000000}"/>
    <cellStyle name="Normal 5 2 2 3 2" xfId="342" xr:uid="{0F4A927A-9AF7-4031-8EAB-88B7A6B6FE47}"/>
    <cellStyle name="Normal 5 2 2 3 3" xfId="226" xr:uid="{609902B2-B092-4FA2-81F5-0DEB5DEB594D}"/>
    <cellStyle name="Normal 5 2 2 3 4" xfId="455" xr:uid="{FEA3BEDE-BF86-46A7-BF3D-2DC5B7CB5704}"/>
    <cellStyle name="Normal 5 2 2 4" xfId="287" xr:uid="{32B99EA2-357C-4F20-BD56-21F4072BF998}"/>
    <cellStyle name="Normal 5 2 2 5" xfId="169" xr:uid="{D8753DBC-6173-40A6-9DC6-C29E5B6A49AC}"/>
    <cellStyle name="Normal 5 2 2 6" xfId="398" xr:uid="{A5311D82-6295-4723-8786-C20BC76B56C8}"/>
    <cellStyle name="Normal 5 2 3" xfId="49" xr:uid="{00000000-0005-0000-0000-00006F000000}"/>
    <cellStyle name="Normal 5 2 3 2" xfId="114" xr:uid="{00000000-0005-0000-0000-000070000000}"/>
    <cellStyle name="Normal 5 2 3 2 2" xfId="344" xr:uid="{02014936-4127-49F3-B77C-C60E7EC5529F}"/>
    <cellStyle name="Normal 5 2 3 2 3" xfId="228" xr:uid="{F7457EC3-ABD0-44BE-8F7B-CA8624D58EDE}"/>
    <cellStyle name="Normal 5 2 3 2 4" xfId="457" xr:uid="{6CB2C660-F08D-488D-8E1F-092666FBAAB6}"/>
    <cellStyle name="Normal 5 2 3 3" xfId="289" xr:uid="{715D18F6-9B0E-49EB-BC56-8804ACB647F8}"/>
    <cellStyle name="Normal 5 2 3 4" xfId="171" xr:uid="{1B316ED3-6BAD-4E29-9D5D-109A29ED4036}"/>
    <cellStyle name="Normal 5 2 3 5" xfId="400" xr:uid="{B60BFAB4-A040-4445-B808-CD7B30C8420B}"/>
    <cellStyle name="Normal 5 2 4" xfId="65" xr:uid="{00000000-0005-0000-0000-000071000000}"/>
    <cellStyle name="Normal 5 2 5" xfId="90" xr:uid="{00000000-0005-0000-0000-000072000000}"/>
    <cellStyle name="Normal 5 2 5 2" xfId="320" xr:uid="{C23D8F40-4E1E-4337-AA9C-2487B2E5C4F0}"/>
    <cellStyle name="Normal 5 2 5 3" xfId="204" xr:uid="{30D7D1C6-BB7E-46EE-92D2-647951281328}"/>
    <cellStyle name="Normal 5 2 5 4" xfId="433" xr:uid="{28AFB50F-BF10-4211-84E6-E6C06942726A}"/>
    <cellStyle name="Normal 5 2 6" xfId="265" xr:uid="{C3CBBE89-AC06-432A-8830-0AE4F101ED34}"/>
    <cellStyle name="Normal 5 2 7" xfId="147" xr:uid="{9535CB89-5E26-44A0-B3A2-DEBF835AEBA2}"/>
    <cellStyle name="Normal 5 2 8" xfId="376" xr:uid="{18B535A9-88D2-4667-A375-97989402ECF4}"/>
    <cellStyle name="Normal 5 3" xfId="50" xr:uid="{00000000-0005-0000-0000-000073000000}"/>
    <cellStyle name="Normal 5 3 2" xfId="51" xr:uid="{00000000-0005-0000-0000-000074000000}"/>
    <cellStyle name="Normal 5 3 2 2" xfId="116" xr:uid="{00000000-0005-0000-0000-000075000000}"/>
    <cellStyle name="Normal 5 3 2 2 2" xfId="346" xr:uid="{B86B1709-EB76-4D1E-B991-3C89990C89B8}"/>
    <cellStyle name="Normal 5 3 2 2 3" xfId="230" xr:uid="{803264A7-E9D3-4EBB-B4BA-225F630D4E31}"/>
    <cellStyle name="Normal 5 3 2 2 4" xfId="459" xr:uid="{90ADAE0D-DF5C-4EE2-84D4-69648FE1A766}"/>
    <cellStyle name="Normal 5 3 2 3" xfId="291" xr:uid="{3B39D9EA-89D1-4977-8525-7EB2490251E5}"/>
    <cellStyle name="Normal 5 3 2 4" xfId="173" xr:uid="{44437019-2349-44EB-986D-178B28FB0334}"/>
    <cellStyle name="Normal 5 3 2 5" xfId="402" xr:uid="{B08131BC-B5C3-486F-B179-5D031B35ED44}"/>
    <cellStyle name="Normal 5 3 3" xfId="115" xr:uid="{00000000-0005-0000-0000-000076000000}"/>
    <cellStyle name="Normal 5 3 3 2" xfId="345" xr:uid="{D7340747-77E9-45F8-8E43-26A7AEDF5F7B}"/>
    <cellStyle name="Normal 5 3 3 3" xfId="229" xr:uid="{4A1AADCA-2D88-44EE-AB80-635AB0D729EB}"/>
    <cellStyle name="Normal 5 3 3 4" xfId="458" xr:uid="{3D3FACE6-7D1A-4B75-89A7-3A5256629484}"/>
    <cellStyle name="Normal 5 3 4" xfId="290" xr:uid="{CBDB7A5C-149F-4F25-8947-2ADEBC528978}"/>
    <cellStyle name="Normal 5 3 5" xfId="172" xr:uid="{C528586B-9A66-4EFD-B58A-C6D15C83C83D}"/>
    <cellStyle name="Normal 5 3 6" xfId="401" xr:uid="{87F17F94-34BA-4D0A-9F26-A344C66E3D3F}"/>
    <cellStyle name="Normal 5 4" xfId="52" xr:uid="{00000000-0005-0000-0000-000077000000}"/>
    <cellStyle name="Normal 5 4 2" xfId="117" xr:uid="{00000000-0005-0000-0000-000078000000}"/>
    <cellStyle name="Normal 5 4 2 2" xfId="347" xr:uid="{E82765E3-5E65-451F-9F28-53C66F7EA8BC}"/>
    <cellStyle name="Normal 5 4 2 3" xfId="231" xr:uid="{23A50C96-6EF4-45D1-9890-FACE07C087CF}"/>
    <cellStyle name="Normal 5 4 2 4" xfId="460" xr:uid="{832747F7-8B57-4E11-A255-C53F4A0C50F3}"/>
    <cellStyle name="Normal 5 4 3" xfId="292" xr:uid="{17CD62B3-8A41-4D0C-839A-21395EBA1034}"/>
    <cellStyle name="Normal 5 4 4" xfId="174" xr:uid="{BCCCADC8-8C53-4E19-B9C8-ABCE1561BAF3}"/>
    <cellStyle name="Normal 5 4 5" xfId="403" xr:uid="{AEE4D471-7113-479E-BCCC-ABBF1B9AB831}"/>
    <cellStyle name="Normal 5 5" xfId="88" xr:uid="{00000000-0005-0000-0000-000079000000}"/>
    <cellStyle name="Normal 5 5 2" xfId="318" xr:uid="{878F750A-D593-44C0-A370-8DCB4B9E79A3}"/>
    <cellStyle name="Normal 5 5 3" xfId="202" xr:uid="{D21C26E5-E729-42B9-B6F8-88654F48A2CC}"/>
    <cellStyle name="Normal 5 5 4" xfId="431" xr:uid="{14DDF3C7-AE1D-4B18-A1B6-4CD9E943722D}"/>
    <cellStyle name="Normal 5 6" xfId="262" xr:uid="{C66F7917-CA70-4865-A8BD-28B9119796E7}"/>
    <cellStyle name="Normal 5 7" xfId="145" xr:uid="{B77BEBC5-CB13-4B7C-972B-56D3AC7F8292}"/>
    <cellStyle name="Normal 5 8" xfId="374" xr:uid="{3575E136-BAC4-4AF1-A520-95994BF0D11E}"/>
    <cellStyle name="Normal 6" xfId="26" xr:uid="{00000000-0005-0000-0000-00007A000000}"/>
    <cellStyle name="Normal 6 2" xfId="66" xr:uid="{00000000-0005-0000-0000-00007B000000}"/>
    <cellStyle name="Normal 7" xfId="27" xr:uid="{00000000-0005-0000-0000-00007C000000}"/>
    <cellStyle name="Normal 8" xfId="53" xr:uid="{00000000-0005-0000-0000-00007D000000}"/>
    <cellStyle name="Normal 8 2" xfId="54" xr:uid="{00000000-0005-0000-0000-00007E000000}"/>
    <cellStyle name="Normal 8 2 2" xfId="119" xr:uid="{00000000-0005-0000-0000-00007F000000}"/>
    <cellStyle name="Normal 8 2 2 2" xfId="349" xr:uid="{C35C4816-F2D0-42A0-B8EA-F944A08A6291}"/>
    <cellStyle name="Normal 8 2 2 3" xfId="233" xr:uid="{8C193657-7D88-4D76-95A2-DB968582BECC}"/>
    <cellStyle name="Normal 8 2 2 4" xfId="462" xr:uid="{ECE58D7D-F47E-4419-BAF3-F377E1ACE26E}"/>
    <cellStyle name="Normal 8 2 3" xfId="294" xr:uid="{C8B7645E-04B3-4BBB-9275-1D06B46EA36F}"/>
    <cellStyle name="Normal 8 2 4" xfId="176" xr:uid="{D067009E-4796-433A-97A0-950D8E73DD3F}"/>
    <cellStyle name="Normal 8 2 5" xfId="405" xr:uid="{23EA9F2B-158E-4963-82CA-4F5E8037F2DF}"/>
    <cellStyle name="Normal 8 3" xfId="118" xr:uid="{00000000-0005-0000-0000-000080000000}"/>
    <cellStyle name="Normal 8 3 2" xfId="348" xr:uid="{200B20DB-89CB-47EF-92CF-6EBD85F62320}"/>
    <cellStyle name="Normal 8 3 3" xfId="232" xr:uid="{CF99B5E7-9458-4657-B014-FBADC4A1AE42}"/>
    <cellStyle name="Normal 8 3 4" xfId="461" xr:uid="{B23D957A-D89B-4347-B8D6-D1560F778110}"/>
    <cellStyle name="Normal 8 4" xfId="293" xr:uid="{35EF82B6-4138-4314-A859-13BB7FD30663}"/>
    <cellStyle name="Normal 8 5" xfId="175" xr:uid="{3B4A5A21-981A-41E3-B499-1959F42ECCFF}"/>
    <cellStyle name="Normal 8 6" xfId="404" xr:uid="{03471E26-4C0D-4F26-959F-3A18E7584462}"/>
    <cellStyle name="Normal 9" xfId="55" xr:uid="{00000000-0005-0000-0000-000081000000}"/>
    <cellStyle name="Normal 9 2" xfId="120" xr:uid="{00000000-0005-0000-0000-000082000000}"/>
    <cellStyle name="Normal 9 2 2" xfId="350" xr:uid="{0CE5FE2E-8937-49F4-A05B-D3F5358D6642}"/>
    <cellStyle name="Normal 9 2 3" xfId="234" xr:uid="{4A51C707-2E0B-4E6E-B8D3-A9C8FF6F25D6}"/>
    <cellStyle name="Normal 9 2 4" xfId="463" xr:uid="{1EBD7D55-2623-4389-B536-1D36AB5DFCAA}"/>
    <cellStyle name="Normal 9 3" xfId="295" xr:uid="{685BDCF8-72F0-4DFC-BCC1-B043F03D1317}"/>
    <cellStyle name="Normal 9 4" xfId="177" xr:uid="{398E8723-04F1-46F8-B521-99D873A0DB77}"/>
    <cellStyle name="Normal 9 5" xfId="406" xr:uid="{88DE337E-4C78-4734-B6C8-B2C85E720EED}"/>
    <cellStyle name="Normal_ETCALCTEST" xfId="9" xr:uid="{00000000-0005-0000-0000-000083000000}"/>
    <cellStyle name="Normal_ETO-05" xfId="10" xr:uid="{00000000-0005-0000-0000-000084000000}"/>
    <cellStyle name="Percent" xfId="11" builtinId="5"/>
    <cellStyle name="Percent 2" xfId="14" xr:uid="{00000000-0005-0000-0000-000086000000}"/>
    <cellStyle name="Percent 3" xfId="69" xr:uid="{00000000-0005-0000-0000-000087000000}"/>
    <cellStyle name="Percent 3 2" xfId="126" xr:uid="{00000000-0005-0000-0000-000088000000}"/>
    <cellStyle name="Percent 3 2 2" xfId="356" xr:uid="{C680B6F0-94D3-4F47-BA10-90F57532F2B9}"/>
    <cellStyle name="Percent 3 2 3" xfId="240" xr:uid="{520BB7A3-62A4-45BA-8314-B664774903E5}"/>
    <cellStyle name="Percent 3 2 4" xfId="469" xr:uid="{C76688F1-A721-4F2E-AC31-81E3F448B44B}"/>
    <cellStyle name="Percent 3 3" xfId="301" xr:uid="{49341E37-E284-4F28-A827-EAF069E1E669}"/>
    <cellStyle name="Percent 3 4" xfId="183" xr:uid="{2D63648B-1CD5-4858-9723-08457BCC3AB1}"/>
    <cellStyle name="Percent 3 5" xfId="412" xr:uid="{CF24DAC9-8287-461F-9807-F0E1DBCD8739}"/>
    <cellStyle name="Percent 4" xfId="75" xr:uid="{00000000-0005-0000-0000-000089000000}"/>
    <cellStyle name="Percent 4 2" xfId="132" xr:uid="{00000000-0005-0000-0000-00008A000000}"/>
    <cellStyle name="Percent 4 2 2" xfId="362" xr:uid="{68C1F28A-ED6B-4E6C-9B0E-607BD8E0226F}"/>
    <cellStyle name="Percent 4 2 3" xfId="246" xr:uid="{8141AD12-DAE4-4195-BC35-99C17A114EA8}"/>
    <cellStyle name="Percent 4 2 4" xfId="475" xr:uid="{F5E874EF-AE55-4B6D-A950-096C89EF9C3E}"/>
    <cellStyle name="Percent 4 3" xfId="307" xr:uid="{E757039F-C849-4302-A5FE-473EF83379B7}"/>
    <cellStyle name="Percent 4 4" xfId="189" xr:uid="{2F38DED1-D030-45A5-B4B5-265480C9E073}"/>
    <cellStyle name="Percent 4 5" xfId="418" xr:uid="{A4F86C90-B04F-4A43-881B-AABCB08A034C}"/>
    <cellStyle name="Percent 5" xfId="263" xr:uid="{30D77A02-E694-4170-B654-D68F9E318649}"/>
    <cellStyle name="Style 1" xfId="67" xr:uid="{00000000-0005-0000-0000-00008B000000}"/>
    <cellStyle name="표준 2" xfId="15" xr:uid="{00000000-0005-0000-0000-00008C000000}"/>
    <cellStyle name="표준 3" xfId="19" xr:uid="{00000000-0005-0000-0000-00008D000000}"/>
    <cellStyle name="표준 3 2" xfId="56" xr:uid="{00000000-0005-0000-0000-00008E000000}"/>
    <cellStyle name="표준 4" xfId="23" xr:uid="{00000000-0005-0000-0000-00008F00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numRef>
              <c:f>Neutron_probe_measurements!#REF!</c:f>
            </c:num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68580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B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B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B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B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B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167640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B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B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B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B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B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B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23</xdr:row>
          <xdr:rowOff>83820</xdr:rowOff>
        </xdr:from>
        <xdr:to>
          <xdr:col>8</xdr:col>
          <xdr:colOff>228600</xdr:colOff>
          <xdr:row>26</xdr:row>
          <xdr:rowOff>144780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B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C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C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C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D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D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D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D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D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198120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D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D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D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D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D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D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D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E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E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E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0F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0F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0F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0F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0F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0F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0F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0F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0F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0F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0F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0F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0F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6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6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6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6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6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6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7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7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8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8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9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9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A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A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B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B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C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C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6640625" defaultRowHeight="13.2"/>
  <cols>
    <col min="1" max="4" width="14.6640625" style="152" customWidth="1"/>
    <col min="5" max="5" width="23.44140625" style="152" customWidth="1"/>
    <col min="6" max="6" width="8.6640625" style="152"/>
    <col min="7" max="7" width="9.109375" style="152" customWidth="1"/>
    <col min="8" max="8" width="11.109375" style="152" customWidth="1"/>
    <col min="9" max="9" width="8.6640625" style="152"/>
    <col min="10" max="10" width="10" style="152" customWidth="1"/>
    <col min="11" max="12" width="8.6640625" style="152"/>
    <col min="13" max="13" width="9.109375" style="152" customWidth="1"/>
    <col min="14" max="19" width="8.6640625" style="152"/>
    <col min="20" max="20" width="15.109375" style="152" bestFit="1" customWidth="1"/>
    <col min="21" max="16384" width="8.6640625" style="152"/>
  </cols>
  <sheetData>
    <row r="1" spans="1:20">
      <c r="A1" s="201"/>
      <c r="B1" s="202"/>
      <c r="C1" s="203" t="s">
        <v>412</v>
      </c>
      <c r="D1" s="202"/>
      <c r="E1" s="162" t="s">
        <v>354</v>
      </c>
      <c r="F1" s="161">
        <v>50</v>
      </c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</row>
    <row r="2" spans="1:20">
      <c r="A2" s="205" t="s">
        <v>74</v>
      </c>
      <c r="B2" s="206">
        <v>1</v>
      </c>
      <c r="C2" s="206">
        <v>2</v>
      </c>
      <c r="D2" s="206">
        <v>3</v>
      </c>
      <c r="E2" s="160" t="s">
        <v>355</v>
      </c>
      <c r="F2" s="159">
        <v>50</v>
      </c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S2" s="152">
        <v>2</v>
      </c>
      <c r="T2" s="124" t="s">
        <v>281</v>
      </c>
    </row>
    <row r="3" spans="1:20">
      <c r="A3" s="207">
        <v>1</v>
      </c>
      <c r="B3" s="207"/>
      <c r="C3" s="207">
        <f ca="1">NORMINV(RAND(),0.35,0.03)</f>
        <v>0.34864970797013556</v>
      </c>
      <c r="D3" s="207"/>
      <c r="E3" s="160" t="s">
        <v>329</v>
      </c>
      <c r="F3" s="159">
        <v>6</v>
      </c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T3" s="124" t="s">
        <v>282</v>
      </c>
    </row>
    <row r="4" spans="1:20">
      <c r="A4" s="207">
        <v>2</v>
      </c>
      <c r="B4" s="207"/>
      <c r="C4" s="207">
        <f t="shared" ref="C4:C67" ca="1" si="0">NORMINV(RAND(),0.35,0.03)</f>
        <v>0.35855600876532595</v>
      </c>
      <c r="D4" s="207"/>
      <c r="E4" s="160" t="s">
        <v>221</v>
      </c>
      <c r="F4" s="159">
        <v>74</v>
      </c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</row>
    <row r="5" spans="1:20">
      <c r="A5" s="207">
        <v>3</v>
      </c>
      <c r="B5" s="207"/>
      <c r="C5" s="207">
        <f t="shared" ca="1" si="0"/>
        <v>0.31377605197542474</v>
      </c>
      <c r="D5" s="207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</row>
    <row r="6" spans="1:20" ht="13.8" thickBot="1">
      <c r="A6" s="207">
        <v>4</v>
      </c>
      <c r="B6" s="207"/>
      <c r="C6" s="207">
        <f t="shared" ca="1" si="0"/>
        <v>0.35121747028001515</v>
      </c>
      <c r="D6" s="207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</row>
    <row r="7" spans="1:20">
      <c r="A7" s="207">
        <v>5</v>
      </c>
      <c r="B7" s="207"/>
      <c r="C7" s="207">
        <f t="shared" ca="1" si="0"/>
        <v>0.37132478853486622</v>
      </c>
      <c r="D7" s="207"/>
      <c r="E7" s="162" t="s">
        <v>224</v>
      </c>
      <c r="F7" s="161" t="b">
        <v>0</v>
      </c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</row>
    <row r="8" spans="1:20">
      <c r="A8" s="207">
        <v>6</v>
      </c>
      <c r="B8" s="207"/>
      <c r="C8" s="207">
        <f t="shared" ca="1" si="0"/>
        <v>0.37926342652939504</v>
      </c>
      <c r="D8" s="207"/>
      <c r="E8" s="160" t="s">
        <v>225</v>
      </c>
      <c r="F8" s="159">
        <v>0.85</v>
      </c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</row>
    <row r="9" spans="1:20">
      <c r="A9" s="207">
        <v>7</v>
      </c>
      <c r="B9" s="207"/>
      <c r="C9" s="207">
        <f t="shared" ca="1" si="0"/>
        <v>0.3207927009031471</v>
      </c>
      <c r="D9" s="207"/>
      <c r="E9" s="160" t="s">
        <v>226</v>
      </c>
      <c r="F9" s="159">
        <v>0.12</v>
      </c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</row>
    <row r="10" spans="1:20">
      <c r="A10" s="207">
        <v>8</v>
      </c>
      <c r="B10" s="207"/>
      <c r="C10" s="207">
        <f t="shared" ca="1" si="0"/>
        <v>0.33050537689929799</v>
      </c>
      <c r="D10" s="207"/>
      <c r="E10" s="160" t="s">
        <v>227</v>
      </c>
      <c r="F10" s="159">
        <v>87</v>
      </c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</row>
    <row r="11" spans="1:20">
      <c r="A11" s="207">
        <v>9</v>
      </c>
      <c r="B11" s="207"/>
      <c r="C11" s="207">
        <f t="shared" ca="1" si="0"/>
        <v>0.34935129839776657</v>
      </c>
      <c r="D11" s="207"/>
      <c r="E11" s="160" t="s">
        <v>356</v>
      </c>
      <c r="F11" s="159">
        <v>1</v>
      </c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</row>
    <row r="12" spans="1:20" ht="13.8" thickBot="1">
      <c r="A12" s="207">
        <v>10</v>
      </c>
      <c r="B12" s="207"/>
      <c r="C12" s="207">
        <f t="shared" ca="1" si="0"/>
        <v>0.39005150537163502</v>
      </c>
      <c r="D12" s="207"/>
      <c r="E12" s="158" t="s">
        <v>357</v>
      </c>
      <c r="F12" s="157">
        <v>12</v>
      </c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</row>
    <row r="13" spans="1:20">
      <c r="A13" s="207">
        <v>11</v>
      </c>
      <c r="B13" s="207"/>
      <c r="C13" s="207">
        <f t="shared" ca="1" si="0"/>
        <v>0.33387001797510335</v>
      </c>
      <c r="D13" s="207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</row>
    <row r="14" spans="1:20" ht="13.8" thickBot="1">
      <c r="A14" s="207">
        <v>12</v>
      </c>
      <c r="B14" s="207"/>
      <c r="C14" s="207">
        <f t="shared" ca="1" si="0"/>
        <v>0.3529778329247939</v>
      </c>
      <c r="D14" s="207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</row>
    <row r="15" spans="1:20" ht="13.8" thickBot="1">
      <c r="A15" s="207">
        <v>13</v>
      </c>
      <c r="B15" s="207"/>
      <c r="C15" s="207">
        <f t="shared" ca="1" si="0"/>
        <v>0.39058706254900166</v>
      </c>
      <c r="D15" s="207"/>
      <c r="E15" s="208" t="s">
        <v>358</v>
      </c>
      <c r="F15" s="209">
        <v>50</v>
      </c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</row>
    <row r="16" spans="1:20" ht="13.8" thickBot="1">
      <c r="A16" s="207">
        <v>14</v>
      </c>
      <c r="B16" s="207"/>
      <c r="C16" s="207">
        <f t="shared" ca="1" si="0"/>
        <v>0.36076472740093124</v>
      </c>
      <c r="D16" s="207"/>
      <c r="E16" s="208" t="s">
        <v>359</v>
      </c>
      <c r="F16" s="209">
        <v>50</v>
      </c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</row>
    <row r="17" spans="1:17" ht="13.8" thickBot="1">
      <c r="A17" s="207">
        <v>15</v>
      </c>
      <c r="B17" s="207"/>
      <c r="C17" s="207">
        <f t="shared" ca="1" si="0"/>
        <v>0.34850592280378306</v>
      </c>
      <c r="D17" s="207"/>
      <c r="E17" s="208" t="s">
        <v>228</v>
      </c>
      <c r="F17" s="209">
        <v>71</v>
      </c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</row>
    <row r="18" spans="1:17" ht="13.8" thickBot="1">
      <c r="A18" s="207">
        <v>16</v>
      </c>
      <c r="B18" s="207"/>
      <c r="C18" s="207">
        <f t="shared" ca="1" si="0"/>
        <v>0.32203951725753127</v>
      </c>
      <c r="D18" s="207"/>
      <c r="E18" s="208" t="s">
        <v>229</v>
      </c>
      <c r="F18" s="209">
        <v>95</v>
      </c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</row>
    <row r="19" spans="1:17" ht="13.8" thickBot="1">
      <c r="A19" s="207">
        <v>17</v>
      </c>
      <c r="B19" s="207"/>
      <c r="C19" s="207">
        <f t="shared" ca="1" si="0"/>
        <v>0.35745829084148051</v>
      </c>
      <c r="D19" s="207"/>
      <c r="E19" s="204"/>
      <c r="F19" s="204"/>
      <c r="G19" s="204"/>
      <c r="H19" s="111" t="s">
        <v>389</v>
      </c>
      <c r="I19" s="112" t="b">
        <v>1</v>
      </c>
      <c r="J19" s="111" t="s">
        <v>390</v>
      </c>
      <c r="K19" s="112" t="b">
        <v>1</v>
      </c>
      <c r="L19" s="111" t="s">
        <v>391</v>
      </c>
      <c r="M19" s="112" t="b">
        <v>1</v>
      </c>
      <c r="N19" s="111" t="s">
        <v>392</v>
      </c>
      <c r="O19" s="112" t="b">
        <v>1</v>
      </c>
      <c r="P19" s="204"/>
      <c r="Q19" s="204"/>
    </row>
    <row r="20" spans="1:17" ht="13.8" thickBot="1">
      <c r="A20" s="207">
        <v>18</v>
      </c>
      <c r="B20" s="207"/>
      <c r="C20" s="207">
        <f t="shared" ca="1" si="0"/>
        <v>0.30607074015610897</v>
      </c>
      <c r="D20" s="207"/>
      <c r="E20" s="204"/>
      <c r="F20" s="204"/>
      <c r="G20" s="204"/>
      <c r="H20" s="164" t="s">
        <v>386</v>
      </c>
      <c r="I20" s="72"/>
      <c r="J20" s="164" t="s">
        <v>388</v>
      </c>
      <c r="K20" s="72"/>
      <c r="L20" s="164" t="s">
        <v>267</v>
      </c>
      <c r="M20" s="72"/>
      <c r="N20" s="163" t="s">
        <v>387</v>
      </c>
      <c r="O20" s="72"/>
      <c r="P20" s="204"/>
      <c r="Q20" s="204"/>
    </row>
    <row r="21" spans="1:17">
      <c r="A21" s="207">
        <v>19</v>
      </c>
      <c r="B21" s="207"/>
      <c r="C21" s="207">
        <f t="shared" ca="1" si="0"/>
        <v>0.36142130276078904</v>
      </c>
      <c r="D21" s="207"/>
      <c r="E21" s="210" t="s">
        <v>231</v>
      </c>
      <c r="F21" s="204"/>
      <c r="G21" s="204"/>
      <c r="H21" s="162" t="s">
        <v>362</v>
      </c>
      <c r="I21" s="161">
        <v>0.15049999999999999</v>
      </c>
      <c r="J21" s="162" t="s">
        <v>366</v>
      </c>
      <c r="K21" s="161">
        <v>1.0018100000000001</v>
      </c>
      <c r="L21" s="162" t="s">
        <v>374</v>
      </c>
      <c r="M21" s="161">
        <v>6.9004999999999997E-2</v>
      </c>
      <c r="N21" s="162" t="s">
        <v>380</v>
      </c>
      <c r="O21" s="161">
        <v>0.25</v>
      </c>
      <c r="P21" s="204"/>
      <c r="Q21" s="204"/>
    </row>
    <row r="22" spans="1:17">
      <c r="A22" s="207">
        <v>20</v>
      </c>
      <c r="B22" s="207"/>
      <c r="C22" s="207">
        <f t="shared" ca="1" si="0"/>
        <v>0.36850018560484937</v>
      </c>
      <c r="D22" s="207"/>
      <c r="E22" s="210" t="s">
        <v>280</v>
      </c>
      <c r="F22" s="204"/>
      <c r="G22" s="204"/>
      <c r="H22" s="160" t="s">
        <v>363</v>
      </c>
      <c r="I22" s="159">
        <v>1.8466</v>
      </c>
      <c r="J22" s="160" t="s">
        <v>367</v>
      </c>
      <c r="K22" s="159">
        <v>-1.4240999999999999</v>
      </c>
      <c r="L22" s="160" t="s">
        <v>375</v>
      </c>
      <c r="M22" s="159">
        <v>0.39547300000000002</v>
      </c>
      <c r="N22" s="160" t="s">
        <v>381</v>
      </c>
      <c r="O22" s="159">
        <v>1.1499999999999999</v>
      </c>
      <c r="P22" s="204"/>
      <c r="Q22" s="204"/>
    </row>
    <row r="23" spans="1:17">
      <c r="A23" s="207">
        <v>21</v>
      </c>
      <c r="B23" s="207"/>
      <c r="C23" s="207">
        <f t="shared" ca="1" si="0"/>
        <v>0.401604556561512</v>
      </c>
      <c r="D23" s="207"/>
      <c r="E23" s="204"/>
      <c r="F23" s="204"/>
      <c r="G23" s="204"/>
      <c r="H23" s="160" t="s">
        <v>364</v>
      </c>
      <c r="I23" s="159">
        <v>-0.75860000000000005</v>
      </c>
      <c r="J23" s="160" t="s">
        <v>368</v>
      </c>
      <c r="K23" s="159">
        <v>0.78661999999999999</v>
      </c>
      <c r="L23" s="160" t="s">
        <v>376</v>
      </c>
      <c r="M23" s="159">
        <v>0.251251</v>
      </c>
      <c r="N23" s="160" t="s">
        <v>382</v>
      </c>
      <c r="O23" s="159">
        <v>0</v>
      </c>
      <c r="P23" s="204"/>
      <c r="Q23" s="204"/>
    </row>
    <row r="24" spans="1:17">
      <c r="A24" s="207">
        <v>22</v>
      </c>
      <c r="B24" s="207"/>
      <c r="C24" s="207">
        <f t="shared" ca="1" si="0"/>
        <v>0.37047805307270582</v>
      </c>
      <c r="D24" s="207"/>
      <c r="E24" s="204"/>
      <c r="F24" s="204"/>
      <c r="G24" s="204"/>
      <c r="H24" s="160" t="s">
        <v>365</v>
      </c>
      <c r="I24" s="159">
        <v>0</v>
      </c>
      <c r="J24" s="160" t="s">
        <v>369</v>
      </c>
      <c r="K24" s="159">
        <v>-0.42804999999999999</v>
      </c>
      <c r="L24" s="160" t="s">
        <v>377</v>
      </c>
      <c r="M24" s="159">
        <v>0</v>
      </c>
      <c r="N24" s="160" t="s">
        <v>383</v>
      </c>
      <c r="O24" s="159">
        <v>0</v>
      </c>
      <c r="P24" s="204"/>
      <c r="Q24" s="204"/>
    </row>
    <row r="25" spans="1:17">
      <c r="A25" s="207">
        <v>23</v>
      </c>
      <c r="B25" s="207"/>
      <c r="C25" s="207">
        <f t="shared" ca="1" si="0"/>
        <v>0.28390077810220038</v>
      </c>
      <c r="D25" s="207"/>
      <c r="E25" s="204"/>
      <c r="F25" s="204"/>
      <c r="G25" s="204"/>
      <c r="H25" s="160" t="s">
        <v>370</v>
      </c>
      <c r="I25" s="159">
        <v>1.25</v>
      </c>
      <c r="J25" s="160" t="s">
        <v>372</v>
      </c>
      <c r="K25" s="159">
        <v>1</v>
      </c>
      <c r="L25" s="160" t="s">
        <v>379</v>
      </c>
      <c r="M25" s="159">
        <v>0.7</v>
      </c>
      <c r="N25" s="160" t="s">
        <v>384</v>
      </c>
      <c r="O25" s="159">
        <v>1.4</v>
      </c>
      <c r="P25" s="204"/>
      <c r="Q25" s="204"/>
    </row>
    <row r="26" spans="1:17" ht="13.8" thickBot="1">
      <c r="A26" s="207">
        <v>24</v>
      </c>
      <c r="B26" s="207"/>
      <c r="C26" s="207">
        <f t="shared" ca="1" si="0"/>
        <v>0.34473883361458985</v>
      </c>
      <c r="D26" s="207"/>
      <c r="E26" s="204"/>
      <c r="F26" s="204"/>
      <c r="G26" s="204"/>
      <c r="H26" s="158" t="s">
        <v>371</v>
      </c>
      <c r="I26" s="157">
        <v>0.15</v>
      </c>
      <c r="J26" s="158" t="s">
        <v>373</v>
      </c>
      <c r="K26" s="157">
        <v>0.01</v>
      </c>
      <c r="L26" s="158" t="s">
        <v>378</v>
      </c>
      <c r="M26" s="157">
        <v>0.05</v>
      </c>
      <c r="N26" s="158" t="s">
        <v>385</v>
      </c>
      <c r="O26" s="157">
        <v>0.25</v>
      </c>
      <c r="P26" s="204"/>
      <c r="Q26" s="204"/>
    </row>
    <row r="27" spans="1:17">
      <c r="A27" s="207">
        <v>25</v>
      </c>
      <c r="B27" s="207"/>
      <c r="C27" s="207">
        <f t="shared" ca="1" si="0"/>
        <v>0.3791041005485517</v>
      </c>
      <c r="D27" s="207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</row>
    <row r="28" spans="1:17">
      <c r="A28" s="207">
        <v>26</v>
      </c>
      <c r="B28" s="207"/>
      <c r="C28" s="207">
        <f t="shared" ca="1" si="0"/>
        <v>0.29537017541285854</v>
      </c>
      <c r="D28" s="207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</row>
    <row r="29" spans="1:17">
      <c r="A29" s="207">
        <v>27</v>
      </c>
      <c r="B29" s="207"/>
      <c r="C29" s="207">
        <f t="shared" ca="1" si="0"/>
        <v>0.36781648903643277</v>
      </c>
      <c r="D29" s="207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</row>
    <row r="30" spans="1:17">
      <c r="A30" s="207">
        <v>28</v>
      </c>
      <c r="B30" s="207"/>
      <c r="C30" s="207">
        <f t="shared" ca="1" si="0"/>
        <v>0.33386188218596941</v>
      </c>
      <c r="D30" s="207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</row>
    <row r="31" spans="1:17">
      <c r="A31" s="207">
        <v>29</v>
      </c>
      <c r="B31" s="207"/>
      <c r="C31" s="207">
        <f t="shared" ca="1" si="0"/>
        <v>0.36826162683835356</v>
      </c>
      <c r="D31" s="207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</row>
    <row r="32" spans="1:17">
      <c r="A32" s="207">
        <v>30</v>
      </c>
      <c r="B32" s="207"/>
      <c r="C32" s="207">
        <f t="shared" ca="1" si="0"/>
        <v>0.29703650469459542</v>
      </c>
      <c r="D32" s="207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</row>
    <row r="33" spans="1:17">
      <c r="A33" s="207">
        <v>31</v>
      </c>
      <c r="B33" s="207"/>
      <c r="C33" s="207">
        <f t="shared" ca="1" si="0"/>
        <v>0.36985350527579985</v>
      </c>
      <c r="D33" s="207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</row>
    <row r="34" spans="1:17">
      <c r="A34" s="207">
        <v>32</v>
      </c>
      <c r="B34" s="207"/>
      <c r="C34" s="207">
        <f t="shared" ca="1" si="0"/>
        <v>0.35797026836128748</v>
      </c>
      <c r="D34" s="207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</row>
    <row r="35" spans="1:17">
      <c r="A35" s="207">
        <v>33</v>
      </c>
      <c r="B35" s="207"/>
      <c r="C35" s="207">
        <f t="shared" ca="1" si="0"/>
        <v>0.33045810751135257</v>
      </c>
      <c r="D35" s="207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  <c r="Q35" s="204"/>
    </row>
    <row r="36" spans="1:17">
      <c r="A36" s="207">
        <v>34</v>
      </c>
      <c r="B36" s="207"/>
      <c r="C36" s="207">
        <f t="shared" ca="1" si="0"/>
        <v>0.37561660611828096</v>
      </c>
      <c r="D36" s="207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</row>
    <row r="37" spans="1:17">
      <c r="A37" s="207">
        <v>35</v>
      </c>
      <c r="B37" s="207"/>
      <c r="C37" s="207">
        <f t="shared" ca="1" si="0"/>
        <v>0.34626410884145209</v>
      </c>
      <c r="D37" s="207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</row>
    <row r="38" spans="1:17">
      <c r="A38" s="207">
        <v>36</v>
      </c>
      <c r="B38" s="207"/>
      <c r="C38" s="207">
        <f t="shared" ca="1" si="0"/>
        <v>0.37708598772234597</v>
      </c>
      <c r="D38" s="207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</row>
    <row r="39" spans="1:17">
      <c r="A39" s="207">
        <v>37</v>
      </c>
      <c r="B39" s="207"/>
      <c r="C39" s="207">
        <f t="shared" ca="1" si="0"/>
        <v>0.34787677573466835</v>
      </c>
      <c r="D39" s="207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  <c r="Q39" s="204"/>
    </row>
    <row r="40" spans="1:17">
      <c r="A40" s="207">
        <v>38</v>
      </c>
      <c r="B40" s="207"/>
      <c r="C40" s="207">
        <f t="shared" ca="1" si="0"/>
        <v>0.34723933124695883</v>
      </c>
      <c r="D40" s="207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4"/>
      <c r="P40" s="204"/>
      <c r="Q40" s="204"/>
    </row>
    <row r="41" spans="1:17">
      <c r="A41" s="207">
        <v>39</v>
      </c>
      <c r="B41" s="207"/>
      <c r="C41" s="207">
        <f t="shared" ca="1" si="0"/>
        <v>0.31101751365692387</v>
      </c>
      <c r="D41" s="207"/>
      <c r="E41" s="204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  <c r="Q41" s="204"/>
    </row>
    <row r="42" spans="1:17">
      <c r="A42" s="207">
        <v>40</v>
      </c>
      <c r="B42" s="207"/>
      <c r="C42" s="207">
        <f t="shared" ca="1" si="0"/>
        <v>0.32909285161336294</v>
      </c>
      <c r="D42" s="207"/>
      <c r="E42" s="204"/>
      <c r="F42" s="204"/>
      <c r="G42" s="204"/>
      <c r="H42" s="204"/>
      <c r="I42" s="204"/>
      <c r="J42" s="204"/>
      <c r="K42" s="204"/>
      <c r="L42" s="204"/>
      <c r="M42" s="204"/>
      <c r="N42" s="204"/>
      <c r="O42" s="204"/>
      <c r="P42" s="204"/>
      <c r="Q42" s="204"/>
    </row>
    <row r="43" spans="1:17">
      <c r="A43" s="207">
        <v>41</v>
      </c>
      <c r="B43" s="207"/>
      <c r="C43" s="207">
        <f t="shared" ca="1" si="0"/>
        <v>0.34536024835458512</v>
      </c>
      <c r="D43" s="207"/>
      <c r="E43" s="204"/>
      <c r="F43" s="204"/>
      <c r="G43" s="204"/>
      <c r="H43" s="204"/>
      <c r="I43" s="204"/>
      <c r="J43" s="204"/>
      <c r="K43" s="204"/>
      <c r="L43" s="204"/>
      <c r="M43" s="204"/>
      <c r="N43" s="204"/>
      <c r="O43" s="204"/>
      <c r="P43" s="204"/>
      <c r="Q43" s="204"/>
    </row>
    <row r="44" spans="1:17">
      <c r="A44" s="207">
        <v>42</v>
      </c>
      <c r="B44" s="207"/>
      <c r="C44" s="207">
        <f t="shared" ca="1" si="0"/>
        <v>0.37222792824856293</v>
      </c>
      <c r="D44" s="207"/>
      <c r="E44" s="204"/>
      <c r="F44" s="204"/>
      <c r="G44" s="204"/>
      <c r="H44" s="204"/>
      <c r="I44" s="204"/>
      <c r="J44" s="204"/>
      <c r="K44" s="204"/>
      <c r="L44" s="204"/>
      <c r="M44" s="204"/>
      <c r="N44" s="204"/>
      <c r="O44" s="204"/>
      <c r="P44" s="204"/>
      <c r="Q44" s="204"/>
    </row>
    <row r="45" spans="1:17">
      <c r="A45" s="207">
        <v>43</v>
      </c>
      <c r="B45" s="207"/>
      <c r="C45" s="207">
        <f t="shared" ca="1" si="0"/>
        <v>0.36956444263317673</v>
      </c>
      <c r="D45" s="207"/>
      <c r="E45" s="204"/>
      <c r="F45" s="204"/>
      <c r="G45" s="204"/>
      <c r="H45" s="204"/>
      <c r="I45" s="204"/>
      <c r="J45" s="204"/>
      <c r="K45" s="204"/>
      <c r="L45" s="204"/>
      <c r="M45" s="204"/>
      <c r="N45" s="204"/>
      <c r="O45" s="204"/>
      <c r="P45" s="204"/>
      <c r="Q45" s="204"/>
    </row>
    <row r="46" spans="1:17">
      <c r="A46" s="207">
        <v>44</v>
      </c>
      <c r="B46" s="207"/>
      <c r="C46" s="207">
        <f t="shared" ca="1" si="0"/>
        <v>0.31968575469853988</v>
      </c>
      <c r="D46" s="207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</row>
    <row r="47" spans="1:17">
      <c r="A47" s="207">
        <v>45</v>
      </c>
      <c r="B47" s="207"/>
      <c r="C47" s="207">
        <f t="shared" ca="1" si="0"/>
        <v>0.34017913192209592</v>
      </c>
      <c r="D47" s="207"/>
      <c r="E47" s="204"/>
      <c r="F47" s="204"/>
      <c r="G47" s="204"/>
      <c r="H47" s="204"/>
      <c r="I47" s="204"/>
      <c r="J47" s="204"/>
      <c r="K47" s="204"/>
      <c r="L47" s="204"/>
      <c r="M47" s="204"/>
      <c r="N47" s="204"/>
      <c r="O47" s="204"/>
      <c r="P47" s="204"/>
      <c r="Q47" s="204"/>
    </row>
    <row r="48" spans="1:17">
      <c r="A48" s="207">
        <v>46</v>
      </c>
      <c r="B48" s="207"/>
      <c r="C48" s="207">
        <f t="shared" ca="1" si="0"/>
        <v>0.34295910067908675</v>
      </c>
      <c r="D48" s="207"/>
      <c r="E48" s="204"/>
      <c r="F48" s="204"/>
      <c r="G48" s="204"/>
      <c r="H48" s="204"/>
      <c r="I48" s="204"/>
      <c r="J48" s="204"/>
      <c r="K48" s="204"/>
      <c r="L48" s="204"/>
      <c r="M48" s="204"/>
      <c r="N48" s="204"/>
      <c r="O48" s="204"/>
      <c r="P48" s="204"/>
      <c r="Q48" s="204"/>
    </row>
    <row r="49" spans="1:17">
      <c r="A49" s="207">
        <v>47</v>
      </c>
      <c r="B49" s="207"/>
      <c r="C49" s="207">
        <f t="shared" ca="1" si="0"/>
        <v>0.3522114711281833</v>
      </c>
      <c r="D49" s="207"/>
      <c r="E49" s="204"/>
      <c r="F49" s="204"/>
      <c r="G49" s="204"/>
      <c r="H49" s="204"/>
      <c r="I49" s="204"/>
      <c r="J49" s="204"/>
      <c r="K49" s="204"/>
      <c r="L49" s="204"/>
      <c r="M49" s="204"/>
      <c r="N49" s="204"/>
      <c r="O49" s="204"/>
      <c r="P49" s="204"/>
      <c r="Q49" s="204"/>
    </row>
    <row r="50" spans="1:17">
      <c r="A50" s="207">
        <v>48</v>
      </c>
      <c r="B50" s="207"/>
      <c r="C50" s="207">
        <f t="shared" ca="1" si="0"/>
        <v>0.34194880025597951</v>
      </c>
      <c r="D50" s="207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  <c r="Q50" s="204"/>
    </row>
    <row r="51" spans="1:17">
      <c r="A51" s="207">
        <v>49</v>
      </c>
      <c r="B51" s="207"/>
      <c r="C51" s="207">
        <f t="shared" ca="1" si="0"/>
        <v>0.3620410045528285</v>
      </c>
      <c r="D51" s="207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</row>
    <row r="52" spans="1:17">
      <c r="A52" s="207">
        <v>50</v>
      </c>
      <c r="B52" s="207"/>
      <c r="C52" s="207">
        <f t="shared" ca="1" si="0"/>
        <v>0.37445042133642775</v>
      </c>
      <c r="D52" s="207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</row>
    <row r="53" spans="1:17">
      <c r="A53" s="207">
        <v>51</v>
      </c>
      <c r="B53" s="207"/>
      <c r="C53" s="207">
        <f t="shared" ca="1" si="0"/>
        <v>0.35414211109045329</v>
      </c>
      <c r="D53" s="207"/>
      <c r="E53" s="204"/>
      <c r="F53" s="204"/>
      <c r="G53" s="204"/>
      <c r="H53" s="204"/>
      <c r="I53" s="204"/>
      <c r="J53" s="204"/>
      <c r="K53" s="204"/>
      <c r="L53" s="204"/>
      <c r="M53" s="204"/>
      <c r="N53" s="204"/>
      <c r="O53" s="204"/>
      <c r="P53" s="204"/>
      <c r="Q53" s="204"/>
    </row>
    <row r="54" spans="1:17">
      <c r="A54" s="207">
        <v>52</v>
      </c>
      <c r="B54" s="207"/>
      <c r="C54" s="207">
        <f t="shared" ca="1" si="0"/>
        <v>0.36017283604469502</v>
      </c>
      <c r="D54" s="207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</row>
    <row r="55" spans="1:17">
      <c r="A55" s="207">
        <v>53</v>
      </c>
      <c r="B55" s="207"/>
      <c r="C55" s="207">
        <f t="shared" ca="1" si="0"/>
        <v>0.33861868224802172</v>
      </c>
      <c r="D55" s="207"/>
      <c r="E55" s="204"/>
      <c r="F55" s="204"/>
      <c r="G55" s="204"/>
      <c r="H55" s="204"/>
      <c r="I55" s="204"/>
      <c r="J55" s="204"/>
      <c r="K55" s="204"/>
      <c r="L55" s="204"/>
      <c r="M55" s="204"/>
      <c r="N55" s="204"/>
      <c r="O55" s="204"/>
      <c r="P55" s="204"/>
      <c r="Q55" s="204"/>
    </row>
    <row r="56" spans="1:17">
      <c r="A56" s="207">
        <v>54</v>
      </c>
      <c r="B56" s="207"/>
      <c r="C56" s="207">
        <f t="shared" ca="1" si="0"/>
        <v>0.29881527915459105</v>
      </c>
      <c r="D56" s="207"/>
      <c r="E56" s="204"/>
      <c r="F56" s="204"/>
      <c r="G56" s="204"/>
      <c r="H56" s="204"/>
      <c r="I56" s="204"/>
      <c r="J56" s="204"/>
      <c r="K56" s="204"/>
      <c r="L56" s="204"/>
      <c r="M56" s="204"/>
      <c r="N56" s="204"/>
      <c r="O56" s="204"/>
      <c r="P56" s="204"/>
      <c r="Q56" s="204"/>
    </row>
    <row r="57" spans="1:17">
      <c r="A57" s="207">
        <v>55</v>
      </c>
      <c r="B57" s="207"/>
      <c r="C57" s="207">
        <f t="shared" ca="1" si="0"/>
        <v>0.36595862005573027</v>
      </c>
      <c r="D57" s="207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4"/>
      <c r="P57" s="204"/>
      <c r="Q57" s="204"/>
    </row>
    <row r="58" spans="1:17">
      <c r="A58" s="207">
        <v>56</v>
      </c>
      <c r="B58" s="207"/>
      <c r="C58" s="207">
        <f t="shared" ca="1" si="0"/>
        <v>0.37111603873534027</v>
      </c>
      <c r="D58" s="207"/>
      <c r="E58" s="204"/>
      <c r="F58" s="204"/>
      <c r="G58" s="204"/>
      <c r="H58" s="204"/>
      <c r="I58" s="204"/>
      <c r="J58" s="204"/>
      <c r="K58" s="204"/>
      <c r="L58" s="204"/>
      <c r="M58" s="204"/>
      <c r="N58" s="204"/>
      <c r="O58" s="204"/>
      <c r="P58" s="204"/>
      <c r="Q58" s="204"/>
    </row>
    <row r="59" spans="1:17">
      <c r="A59" s="207">
        <v>57</v>
      </c>
      <c r="B59" s="207"/>
      <c r="C59" s="207">
        <f t="shared" ca="1" si="0"/>
        <v>0.33313039369402131</v>
      </c>
      <c r="D59" s="207"/>
      <c r="E59" s="204"/>
      <c r="F59" s="204"/>
      <c r="G59" s="204"/>
      <c r="H59" s="204"/>
      <c r="I59" s="204"/>
      <c r="J59" s="204"/>
      <c r="K59" s="204"/>
      <c r="L59" s="204"/>
      <c r="M59" s="204"/>
      <c r="N59" s="204"/>
      <c r="O59" s="204"/>
      <c r="P59" s="204"/>
      <c r="Q59" s="204"/>
    </row>
    <row r="60" spans="1:17">
      <c r="A60" s="207">
        <v>58</v>
      </c>
      <c r="B60" s="207"/>
      <c r="C60" s="207">
        <f t="shared" ca="1" si="0"/>
        <v>0.35247929810730022</v>
      </c>
      <c r="D60" s="207"/>
      <c r="E60" s="204"/>
      <c r="F60" s="204"/>
      <c r="G60" s="204"/>
      <c r="H60" s="204"/>
      <c r="I60" s="204"/>
      <c r="J60" s="204"/>
      <c r="K60" s="204"/>
      <c r="L60" s="204"/>
      <c r="M60" s="204"/>
      <c r="N60" s="204"/>
      <c r="O60" s="204"/>
      <c r="P60" s="204"/>
      <c r="Q60" s="204"/>
    </row>
    <row r="61" spans="1:17">
      <c r="A61" s="207">
        <v>59</v>
      </c>
      <c r="B61" s="207"/>
      <c r="C61" s="207">
        <f t="shared" ca="1" si="0"/>
        <v>0.331003787591575</v>
      </c>
      <c r="D61" s="207"/>
      <c r="E61" s="204"/>
      <c r="F61" s="204"/>
      <c r="G61" s="204"/>
      <c r="H61" s="204"/>
      <c r="I61" s="204"/>
      <c r="J61" s="204"/>
      <c r="K61" s="204"/>
      <c r="L61" s="204"/>
      <c r="M61" s="204"/>
      <c r="N61" s="204"/>
      <c r="O61" s="204"/>
      <c r="P61" s="204"/>
      <c r="Q61" s="204"/>
    </row>
    <row r="62" spans="1:17">
      <c r="A62" s="207">
        <v>60</v>
      </c>
      <c r="B62" s="207"/>
      <c r="C62" s="207">
        <f t="shared" ca="1" si="0"/>
        <v>0.37145919180999165</v>
      </c>
      <c r="D62" s="207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</row>
    <row r="63" spans="1:17">
      <c r="A63" s="207">
        <v>61</v>
      </c>
      <c r="B63" s="207"/>
      <c r="C63" s="207">
        <f t="shared" ca="1" si="0"/>
        <v>0.38098290421581449</v>
      </c>
      <c r="D63" s="207"/>
      <c r="E63" s="204"/>
      <c r="F63" s="204"/>
      <c r="G63" s="204"/>
      <c r="H63" s="204"/>
      <c r="I63" s="204"/>
      <c r="J63" s="204"/>
      <c r="K63" s="204"/>
      <c r="L63" s="204"/>
      <c r="M63" s="204"/>
      <c r="N63" s="204"/>
      <c r="O63" s="204"/>
      <c r="P63" s="204"/>
      <c r="Q63" s="204"/>
    </row>
    <row r="64" spans="1:17">
      <c r="A64" s="207">
        <v>62</v>
      </c>
      <c r="B64" s="207"/>
      <c r="C64" s="207">
        <f t="shared" ca="1" si="0"/>
        <v>0.36231691740316102</v>
      </c>
      <c r="D64" s="207"/>
      <c r="E64" s="204"/>
      <c r="F64" s="204"/>
      <c r="G64" s="204"/>
      <c r="H64" s="204"/>
      <c r="I64" s="204"/>
      <c r="J64" s="204"/>
      <c r="K64" s="204"/>
      <c r="L64" s="204"/>
      <c r="M64" s="204"/>
      <c r="N64" s="204"/>
      <c r="O64" s="204"/>
      <c r="P64" s="204"/>
      <c r="Q64" s="204"/>
    </row>
    <row r="65" spans="1:17">
      <c r="A65" s="207">
        <v>63</v>
      </c>
      <c r="B65" s="207"/>
      <c r="C65" s="207">
        <f t="shared" ca="1" si="0"/>
        <v>0.36502402898761566</v>
      </c>
      <c r="D65" s="207"/>
      <c r="E65" s="204"/>
      <c r="F65" s="204"/>
      <c r="G65" s="204"/>
      <c r="H65" s="204"/>
      <c r="I65" s="204"/>
      <c r="J65" s="204"/>
      <c r="K65" s="204"/>
      <c r="L65" s="204"/>
      <c r="M65" s="204"/>
      <c r="N65" s="204"/>
      <c r="O65" s="204"/>
      <c r="P65" s="204"/>
      <c r="Q65" s="204"/>
    </row>
    <row r="66" spans="1:17">
      <c r="A66" s="207">
        <v>64</v>
      </c>
      <c r="B66" s="207"/>
      <c r="C66" s="207">
        <f t="shared" ca="1" si="0"/>
        <v>0.34162061972206936</v>
      </c>
      <c r="D66" s="207"/>
      <c r="E66" s="204"/>
      <c r="F66" s="204"/>
      <c r="G66" s="204"/>
      <c r="H66" s="204"/>
      <c r="I66" s="204"/>
      <c r="J66" s="204"/>
      <c r="K66" s="204"/>
      <c r="L66" s="204"/>
      <c r="M66" s="204"/>
      <c r="N66" s="204"/>
      <c r="O66" s="204"/>
      <c r="P66" s="204"/>
      <c r="Q66" s="204"/>
    </row>
    <row r="67" spans="1:17">
      <c r="A67" s="207">
        <v>65</v>
      </c>
      <c r="B67" s="207"/>
      <c r="C67" s="207">
        <f t="shared" ca="1" si="0"/>
        <v>0.28175292550033387</v>
      </c>
      <c r="D67" s="207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4"/>
      <c r="P67" s="204"/>
      <c r="Q67" s="204"/>
    </row>
    <row r="68" spans="1:17">
      <c r="A68" s="207">
        <v>66</v>
      </c>
      <c r="B68" s="207"/>
      <c r="C68" s="207">
        <f t="shared" ref="C68:C131" ca="1" si="1">NORMINV(RAND(),0.35,0.03)</f>
        <v>0.27532544212586219</v>
      </c>
      <c r="D68" s="207"/>
      <c r="E68" s="204"/>
      <c r="F68" s="204"/>
      <c r="G68" s="204"/>
      <c r="H68" s="204"/>
      <c r="I68" s="204"/>
      <c r="J68" s="204"/>
      <c r="K68" s="204"/>
      <c r="L68" s="204"/>
      <c r="M68" s="204"/>
      <c r="N68" s="204"/>
      <c r="O68" s="204"/>
      <c r="P68" s="204"/>
      <c r="Q68" s="204"/>
    </row>
    <row r="69" spans="1:17">
      <c r="A69" s="207">
        <v>67</v>
      </c>
      <c r="B69" s="207"/>
      <c r="C69" s="207">
        <f t="shared" ca="1" si="1"/>
        <v>0.29074448560295202</v>
      </c>
      <c r="D69" s="207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</row>
    <row r="70" spans="1:17">
      <c r="A70" s="207">
        <v>68</v>
      </c>
      <c r="B70" s="207"/>
      <c r="C70" s="207">
        <f t="shared" ca="1" si="1"/>
        <v>0.34153987869831259</v>
      </c>
      <c r="D70" s="207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</row>
    <row r="71" spans="1:17">
      <c r="A71" s="207">
        <v>69</v>
      </c>
      <c r="B71" s="207"/>
      <c r="C71" s="207">
        <f t="shared" ca="1" si="1"/>
        <v>0.32204631606400458</v>
      </c>
      <c r="D71" s="207"/>
      <c r="E71" s="204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</row>
    <row r="72" spans="1:17">
      <c r="A72" s="207">
        <v>70</v>
      </c>
      <c r="B72" s="207"/>
      <c r="C72" s="207">
        <f t="shared" ca="1" si="1"/>
        <v>0.33317590172366607</v>
      </c>
      <c r="D72" s="207"/>
      <c r="E72" s="204"/>
      <c r="F72" s="204"/>
      <c r="G72" s="204"/>
      <c r="H72" s="204"/>
      <c r="I72" s="204"/>
      <c r="J72" s="204"/>
      <c r="K72" s="204"/>
      <c r="L72" s="204"/>
      <c r="M72" s="204"/>
      <c r="N72" s="204"/>
      <c r="O72" s="204"/>
      <c r="P72" s="204"/>
      <c r="Q72" s="204"/>
    </row>
    <row r="73" spans="1:17">
      <c r="A73" s="207">
        <v>71</v>
      </c>
      <c r="B73" s="207"/>
      <c r="C73" s="207">
        <f t="shared" ca="1" si="1"/>
        <v>0.301594114231999</v>
      </c>
      <c r="D73" s="207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Q73" s="204"/>
    </row>
    <row r="74" spans="1:17">
      <c r="A74" s="207">
        <v>72</v>
      </c>
      <c r="B74" s="207"/>
      <c r="C74" s="207">
        <f t="shared" ca="1" si="1"/>
        <v>0.36561285117947934</v>
      </c>
      <c r="D74" s="207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</row>
    <row r="75" spans="1:17">
      <c r="A75" s="207">
        <v>73</v>
      </c>
      <c r="B75" s="207"/>
      <c r="C75" s="207">
        <f t="shared" ca="1" si="1"/>
        <v>0.39288050976361744</v>
      </c>
      <c r="D75" s="207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Q75" s="204"/>
    </row>
    <row r="76" spans="1:17">
      <c r="A76" s="207">
        <v>74</v>
      </c>
      <c r="B76" s="207"/>
      <c r="C76" s="207">
        <f t="shared" ca="1" si="1"/>
        <v>0.40280388009746909</v>
      </c>
      <c r="D76" s="207"/>
      <c r="E76" s="204"/>
      <c r="F76" s="204"/>
      <c r="G76" s="204"/>
      <c r="H76" s="204"/>
      <c r="I76" s="204"/>
      <c r="J76" s="204"/>
      <c r="K76" s="204"/>
      <c r="L76" s="204"/>
      <c r="M76" s="204"/>
      <c r="N76" s="204"/>
      <c r="O76" s="204"/>
      <c r="P76" s="204"/>
      <c r="Q76" s="204"/>
    </row>
    <row r="77" spans="1:17">
      <c r="A77" s="207">
        <v>75</v>
      </c>
      <c r="B77" s="207"/>
      <c r="C77" s="207">
        <f t="shared" ca="1" si="1"/>
        <v>0.42521342658944794</v>
      </c>
      <c r="D77" s="207"/>
      <c r="E77" s="204"/>
      <c r="F77" s="204"/>
      <c r="G77" s="204"/>
      <c r="H77" s="204"/>
      <c r="I77" s="204"/>
      <c r="J77" s="204"/>
      <c r="K77" s="204"/>
      <c r="L77" s="204"/>
      <c r="M77" s="204"/>
      <c r="N77" s="204"/>
      <c r="O77" s="204"/>
      <c r="P77" s="204"/>
      <c r="Q77" s="204"/>
    </row>
    <row r="78" spans="1:17">
      <c r="A78" s="207">
        <v>76</v>
      </c>
      <c r="B78" s="207"/>
      <c r="C78" s="207">
        <f t="shared" ca="1" si="1"/>
        <v>0.35541816755620026</v>
      </c>
      <c r="D78" s="207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</row>
    <row r="79" spans="1:17">
      <c r="A79" s="207">
        <v>77</v>
      </c>
      <c r="B79" s="207"/>
      <c r="C79" s="207">
        <f t="shared" ca="1" si="1"/>
        <v>0.36354380286595978</v>
      </c>
      <c r="D79" s="207"/>
      <c r="E79" s="204"/>
      <c r="F79" s="204"/>
      <c r="G79" s="204"/>
      <c r="H79" s="204"/>
      <c r="I79" s="204"/>
      <c r="J79" s="204"/>
      <c r="K79" s="204"/>
      <c r="L79" s="204"/>
      <c r="M79" s="204"/>
      <c r="N79" s="204"/>
      <c r="O79" s="204"/>
      <c r="P79" s="204"/>
      <c r="Q79" s="204"/>
    </row>
    <row r="80" spans="1:17">
      <c r="A80" s="207">
        <v>78</v>
      </c>
      <c r="B80" s="207"/>
      <c r="C80" s="207">
        <f t="shared" ca="1" si="1"/>
        <v>0.33362937589021313</v>
      </c>
      <c r="D80" s="207"/>
      <c r="E80" s="204"/>
      <c r="F80" s="204"/>
      <c r="G80" s="204"/>
      <c r="H80" s="204"/>
      <c r="I80" s="204"/>
      <c r="J80" s="204"/>
      <c r="K80" s="204"/>
      <c r="L80" s="204"/>
      <c r="M80" s="204"/>
      <c r="N80" s="204"/>
      <c r="O80" s="204"/>
      <c r="P80" s="204"/>
      <c r="Q80" s="204"/>
    </row>
    <row r="81" spans="1:17">
      <c r="A81" s="207">
        <v>79</v>
      </c>
      <c r="B81" s="207"/>
      <c r="C81" s="207">
        <f t="shared" ca="1" si="1"/>
        <v>0.37253165861388793</v>
      </c>
      <c r="D81" s="207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04"/>
    </row>
    <row r="82" spans="1:17">
      <c r="A82" s="207">
        <v>80</v>
      </c>
      <c r="B82" s="207"/>
      <c r="C82" s="207">
        <f t="shared" ca="1" si="1"/>
        <v>0.35002328935068788</v>
      </c>
      <c r="D82" s="207"/>
      <c r="E82" s="204"/>
      <c r="F82" s="204"/>
      <c r="G82" s="204"/>
      <c r="H82" s="204"/>
      <c r="I82" s="204"/>
      <c r="J82" s="204"/>
      <c r="K82" s="204"/>
      <c r="L82" s="204"/>
      <c r="M82" s="204"/>
      <c r="N82" s="204"/>
      <c r="O82" s="204"/>
      <c r="P82" s="204"/>
      <c r="Q82" s="204"/>
    </row>
    <row r="83" spans="1:17">
      <c r="A83" s="207">
        <v>81</v>
      </c>
      <c r="B83" s="207"/>
      <c r="C83" s="207">
        <f t="shared" ca="1" si="1"/>
        <v>0.33185457946125818</v>
      </c>
      <c r="D83" s="207"/>
      <c r="E83" s="204"/>
      <c r="F83" s="204"/>
      <c r="G83" s="204"/>
      <c r="H83" s="204"/>
      <c r="I83" s="204"/>
      <c r="J83" s="204"/>
      <c r="K83" s="204"/>
      <c r="L83" s="204"/>
      <c r="M83" s="204"/>
      <c r="N83" s="204"/>
      <c r="O83" s="204"/>
      <c r="P83" s="204"/>
      <c r="Q83" s="204"/>
    </row>
    <row r="84" spans="1:17">
      <c r="A84" s="207">
        <v>82</v>
      </c>
      <c r="B84" s="207"/>
      <c r="C84" s="207">
        <f t="shared" ca="1" si="1"/>
        <v>0.37318752608002698</v>
      </c>
      <c r="D84" s="207"/>
      <c r="E84" s="204"/>
      <c r="F84" s="204"/>
      <c r="G84" s="204"/>
      <c r="H84" s="204"/>
      <c r="I84" s="204"/>
      <c r="J84" s="204"/>
      <c r="K84" s="204"/>
      <c r="L84" s="204"/>
      <c r="M84" s="204"/>
      <c r="N84" s="204"/>
      <c r="O84" s="204"/>
      <c r="P84" s="204"/>
      <c r="Q84" s="204"/>
    </row>
    <row r="85" spans="1:17">
      <c r="A85" s="207">
        <v>83</v>
      </c>
      <c r="B85" s="207"/>
      <c r="C85" s="207">
        <f t="shared" ca="1" si="1"/>
        <v>0.36211510358303695</v>
      </c>
      <c r="D85" s="207"/>
      <c r="E85" s="204"/>
      <c r="F85" s="204"/>
      <c r="G85" s="204"/>
      <c r="H85" s="204"/>
      <c r="I85" s="204"/>
      <c r="J85" s="204"/>
      <c r="K85" s="204"/>
      <c r="L85" s="204"/>
      <c r="M85" s="204"/>
      <c r="N85" s="204"/>
      <c r="O85" s="204"/>
      <c r="P85" s="204"/>
      <c r="Q85" s="204"/>
    </row>
    <row r="86" spans="1:17">
      <c r="A86" s="207">
        <v>84</v>
      </c>
      <c r="B86" s="207"/>
      <c r="C86" s="207">
        <f t="shared" ca="1" si="1"/>
        <v>0.38928428252594272</v>
      </c>
      <c r="D86" s="207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</row>
    <row r="87" spans="1:17">
      <c r="A87" s="207">
        <v>85</v>
      </c>
      <c r="B87" s="207"/>
      <c r="C87" s="207">
        <f t="shared" ca="1" si="1"/>
        <v>0.35678764210892489</v>
      </c>
      <c r="D87" s="207"/>
      <c r="E87" s="204"/>
      <c r="F87" s="204"/>
      <c r="G87" s="204"/>
      <c r="H87" s="204"/>
      <c r="I87" s="204"/>
      <c r="J87" s="204"/>
      <c r="K87" s="204"/>
      <c r="L87" s="204"/>
      <c r="M87" s="204"/>
      <c r="N87" s="204"/>
      <c r="O87" s="204"/>
      <c r="P87" s="204"/>
      <c r="Q87" s="204"/>
    </row>
    <row r="88" spans="1:17">
      <c r="A88" s="207">
        <v>86</v>
      </c>
      <c r="B88" s="207"/>
      <c r="C88" s="207">
        <f t="shared" ca="1" si="1"/>
        <v>0.35906826345506893</v>
      </c>
      <c r="D88" s="207"/>
      <c r="E88" s="204"/>
      <c r="F88" s="204"/>
      <c r="G88" s="204"/>
      <c r="H88" s="204"/>
      <c r="I88" s="204"/>
      <c r="J88" s="204"/>
      <c r="K88" s="204"/>
      <c r="L88" s="204"/>
      <c r="M88" s="204"/>
      <c r="N88" s="204"/>
      <c r="O88" s="204"/>
      <c r="P88" s="204"/>
      <c r="Q88" s="204"/>
    </row>
    <row r="89" spans="1:17">
      <c r="A89" s="207">
        <v>87</v>
      </c>
      <c r="B89" s="207"/>
      <c r="C89" s="207">
        <f t="shared" ca="1" si="1"/>
        <v>0.32920781318005532</v>
      </c>
      <c r="D89" s="207"/>
      <c r="E89" s="204"/>
      <c r="F89" s="204"/>
      <c r="G89" s="204"/>
      <c r="H89" s="204"/>
      <c r="I89" s="204"/>
      <c r="J89" s="204"/>
      <c r="K89" s="204"/>
      <c r="L89" s="204"/>
      <c r="M89" s="204"/>
      <c r="N89" s="204"/>
      <c r="O89" s="204"/>
      <c r="P89" s="204"/>
      <c r="Q89" s="204"/>
    </row>
    <row r="90" spans="1:17">
      <c r="A90" s="207">
        <v>88</v>
      </c>
      <c r="B90" s="207"/>
      <c r="C90" s="207">
        <f t="shared" ca="1" si="1"/>
        <v>0.31519935775885982</v>
      </c>
      <c r="D90" s="207"/>
      <c r="E90" s="204"/>
      <c r="F90" s="204"/>
      <c r="G90" s="204"/>
      <c r="H90" s="204"/>
      <c r="I90" s="204"/>
      <c r="J90" s="204"/>
      <c r="K90" s="204"/>
      <c r="L90" s="204"/>
      <c r="M90" s="204"/>
      <c r="N90" s="204"/>
      <c r="O90" s="204"/>
      <c r="P90" s="204"/>
      <c r="Q90" s="204"/>
    </row>
    <row r="91" spans="1:17">
      <c r="A91" s="207">
        <v>89</v>
      </c>
      <c r="B91" s="207"/>
      <c r="C91" s="207">
        <f t="shared" ca="1" si="1"/>
        <v>0.37177522175875966</v>
      </c>
      <c r="D91" s="207"/>
      <c r="E91" s="204"/>
      <c r="F91" s="204"/>
      <c r="G91" s="204"/>
      <c r="H91" s="204"/>
      <c r="I91" s="204"/>
      <c r="J91" s="204"/>
      <c r="K91" s="204"/>
      <c r="L91" s="204"/>
      <c r="M91" s="204"/>
      <c r="N91" s="204"/>
      <c r="O91" s="204"/>
      <c r="P91" s="204"/>
      <c r="Q91" s="204"/>
    </row>
    <row r="92" spans="1:17">
      <c r="A92" s="207">
        <v>90</v>
      </c>
      <c r="B92" s="207"/>
      <c r="C92" s="207">
        <f t="shared" ca="1" si="1"/>
        <v>0.36132031285052513</v>
      </c>
      <c r="D92" s="207"/>
      <c r="E92" s="204"/>
      <c r="F92" s="204"/>
      <c r="G92" s="204"/>
      <c r="H92" s="204"/>
      <c r="I92" s="204"/>
      <c r="J92" s="204"/>
      <c r="K92" s="204"/>
      <c r="L92" s="204"/>
      <c r="M92" s="204"/>
      <c r="N92" s="204"/>
      <c r="O92" s="204"/>
      <c r="P92" s="204"/>
      <c r="Q92" s="204"/>
    </row>
    <row r="93" spans="1:17">
      <c r="A93" s="207">
        <v>91</v>
      </c>
      <c r="B93" s="207"/>
      <c r="C93" s="207">
        <f t="shared" ca="1" si="1"/>
        <v>0.35947313649364471</v>
      </c>
      <c r="D93" s="207"/>
      <c r="E93" s="204"/>
      <c r="F93" s="204"/>
      <c r="G93" s="204"/>
      <c r="H93" s="204"/>
      <c r="I93" s="204"/>
      <c r="J93" s="204"/>
      <c r="K93" s="204"/>
      <c r="L93" s="204"/>
      <c r="M93" s="204"/>
      <c r="N93" s="204"/>
      <c r="O93" s="204"/>
      <c r="P93" s="204"/>
      <c r="Q93" s="204"/>
    </row>
    <row r="94" spans="1:17">
      <c r="A94" s="207">
        <v>92</v>
      </c>
      <c r="B94" s="207"/>
      <c r="C94" s="207">
        <f t="shared" ca="1" si="1"/>
        <v>0.3176769328458906</v>
      </c>
      <c r="D94" s="207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4"/>
      <c r="P94" s="204"/>
      <c r="Q94" s="204"/>
    </row>
    <row r="95" spans="1:17">
      <c r="A95" s="207">
        <v>93</v>
      </c>
      <c r="B95" s="207"/>
      <c r="C95" s="207">
        <f t="shared" ca="1" si="1"/>
        <v>0.29668608195915591</v>
      </c>
      <c r="D95" s="207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4"/>
      <c r="P95" s="204"/>
      <c r="Q95" s="204"/>
    </row>
    <row r="96" spans="1:17">
      <c r="A96" s="207">
        <v>94</v>
      </c>
      <c r="B96" s="207"/>
      <c r="C96" s="207">
        <f t="shared" ca="1" si="1"/>
        <v>0.35199220136604847</v>
      </c>
      <c r="D96" s="207"/>
      <c r="E96" s="204"/>
      <c r="F96" s="204"/>
      <c r="G96" s="204"/>
      <c r="H96" s="204"/>
      <c r="I96" s="204"/>
      <c r="J96" s="204"/>
      <c r="K96" s="204"/>
      <c r="L96" s="204"/>
      <c r="M96" s="204"/>
      <c r="N96" s="204"/>
      <c r="O96" s="204"/>
      <c r="P96" s="204"/>
      <c r="Q96" s="204"/>
    </row>
    <row r="97" spans="1:17">
      <c r="A97" s="207">
        <v>95</v>
      </c>
      <c r="B97" s="207"/>
      <c r="C97" s="207">
        <f t="shared" ca="1" si="1"/>
        <v>0.3678977086183926</v>
      </c>
      <c r="D97" s="207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  <c r="P97" s="204"/>
      <c r="Q97" s="204"/>
    </row>
    <row r="98" spans="1:17">
      <c r="A98" s="207">
        <v>96</v>
      </c>
      <c r="B98" s="207"/>
      <c r="C98" s="207">
        <f t="shared" ca="1" si="1"/>
        <v>0.32551842440072037</v>
      </c>
      <c r="D98" s="207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  <c r="P98" s="204"/>
      <c r="Q98" s="204"/>
    </row>
    <row r="99" spans="1:17">
      <c r="A99" s="207">
        <v>97</v>
      </c>
      <c r="B99" s="207"/>
      <c r="C99" s="207">
        <f t="shared" ca="1" si="1"/>
        <v>0.39209619560844811</v>
      </c>
      <c r="D99" s="207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  <c r="P99" s="204"/>
      <c r="Q99" s="204"/>
    </row>
    <row r="100" spans="1:17">
      <c r="A100" s="207">
        <v>98</v>
      </c>
      <c r="B100" s="207"/>
      <c r="C100" s="207">
        <f t="shared" ca="1" si="1"/>
        <v>0.33680696343595967</v>
      </c>
      <c r="D100" s="207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  <c r="P100" s="204"/>
      <c r="Q100" s="204"/>
    </row>
    <row r="101" spans="1:17">
      <c r="A101" s="207">
        <v>99</v>
      </c>
      <c r="B101" s="207"/>
      <c r="C101" s="207">
        <f t="shared" ca="1" si="1"/>
        <v>0.32474441830740114</v>
      </c>
      <c r="D101" s="207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  <c r="P101" s="204"/>
      <c r="Q101" s="204"/>
    </row>
    <row r="102" spans="1:17">
      <c r="A102" s="207">
        <v>100</v>
      </c>
      <c r="B102" s="207"/>
      <c r="C102" s="207">
        <f t="shared" ca="1" si="1"/>
        <v>0.31964272493260037</v>
      </c>
      <c r="D102" s="207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  <c r="P102" s="204"/>
      <c r="Q102" s="204"/>
    </row>
    <row r="103" spans="1:17">
      <c r="A103" s="207">
        <v>101</v>
      </c>
      <c r="B103" s="207"/>
      <c r="C103" s="207">
        <f t="shared" ca="1" si="1"/>
        <v>0.28999899615572683</v>
      </c>
      <c r="D103" s="207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</row>
    <row r="104" spans="1:17">
      <c r="A104" s="207">
        <v>102</v>
      </c>
      <c r="B104" s="207"/>
      <c r="C104" s="207">
        <f t="shared" ca="1" si="1"/>
        <v>0.30908200711100658</v>
      </c>
      <c r="D104" s="207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  <c r="P104" s="204"/>
      <c r="Q104" s="204"/>
    </row>
    <row r="105" spans="1:17">
      <c r="A105" s="207">
        <v>103</v>
      </c>
      <c r="B105" s="207"/>
      <c r="C105" s="207">
        <f t="shared" ca="1" si="1"/>
        <v>0.34885875209634815</v>
      </c>
      <c r="D105" s="207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  <c r="P105" s="204"/>
      <c r="Q105" s="204"/>
    </row>
    <row r="106" spans="1:17">
      <c r="A106" s="207">
        <v>104</v>
      </c>
      <c r="B106" s="207"/>
      <c r="C106" s="207">
        <f t="shared" ca="1" si="1"/>
        <v>0.40230666016074784</v>
      </c>
      <c r="D106" s="207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  <c r="P106" s="204"/>
      <c r="Q106" s="204"/>
    </row>
    <row r="107" spans="1:17">
      <c r="A107" s="207">
        <v>105</v>
      </c>
      <c r="B107" s="207"/>
      <c r="C107" s="207">
        <f t="shared" ca="1" si="1"/>
        <v>0.36959737075129906</v>
      </c>
      <c r="D107" s="207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  <c r="P107" s="204"/>
      <c r="Q107" s="204"/>
    </row>
    <row r="108" spans="1:17">
      <c r="A108" s="207">
        <v>106</v>
      </c>
      <c r="B108" s="207"/>
      <c r="C108" s="207">
        <f t="shared" ca="1" si="1"/>
        <v>0.35484621243491271</v>
      </c>
      <c r="D108" s="207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  <c r="P108" s="204"/>
      <c r="Q108" s="204"/>
    </row>
    <row r="109" spans="1:17">
      <c r="A109" s="207">
        <v>107</v>
      </c>
      <c r="B109" s="207"/>
      <c r="C109" s="207">
        <f t="shared" ca="1" si="1"/>
        <v>0.36321109547018327</v>
      </c>
      <c r="D109" s="207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  <c r="P109" s="204"/>
      <c r="Q109" s="204"/>
    </row>
    <row r="110" spans="1:17">
      <c r="A110" s="207">
        <v>108</v>
      </c>
      <c r="B110" s="207"/>
      <c r="C110" s="207">
        <f t="shared" ca="1" si="1"/>
        <v>0.32379346699012612</v>
      </c>
      <c r="D110" s="207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  <c r="P110" s="204"/>
      <c r="Q110" s="204"/>
    </row>
    <row r="111" spans="1:17">
      <c r="A111" s="207">
        <v>109</v>
      </c>
      <c r="B111" s="207"/>
      <c r="C111" s="207">
        <f t="shared" ca="1" si="1"/>
        <v>0.3640515510755421</v>
      </c>
      <c r="D111" s="207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  <c r="P111" s="204"/>
      <c r="Q111" s="204"/>
    </row>
    <row r="112" spans="1:17">
      <c r="A112" s="207">
        <v>110</v>
      </c>
      <c r="B112" s="207"/>
      <c r="C112" s="207">
        <f t="shared" ca="1" si="1"/>
        <v>0.34469737546657458</v>
      </c>
      <c r="D112" s="207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  <c r="P112" s="204"/>
      <c r="Q112" s="204"/>
    </row>
    <row r="113" spans="1:17">
      <c r="A113" s="207">
        <v>111</v>
      </c>
      <c r="B113" s="207"/>
      <c r="C113" s="207">
        <f t="shared" ca="1" si="1"/>
        <v>0.36135941312052017</v>
      </c>
      <c r="D113" s="207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  <c r="P113" s="204"/>
      <c r="Q113" s="204"/>
    </row>
    <row r="114" spans="1:17">
      <c r="A114" s="207">
        <v>112</v>
      </c>
      <c r="B114" s="207"/>
      <c r="C114" s="207">
        <f t="shared" ca="1" si="1"/>
        <v>0.34086328265133664</v>
      </c>
      <c r="D114" s="207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  <c r="P114" s="204"/>
      <c r="Q114" s="204"/>
    </row>
    <row r="115" spans="1:17">
      <c r="A115" s="207">
        <v>113</v>
      </c>
      <c r="B115" s="207"/>
      <c r="C115" s="207">
        <f t="shared" ca="1" si="1"/>
        <v>0.35620610928576013</v>
      </c>
      <c r="D115" s="207"/>
      <c r="E115" s="204"/>
      <c r="F115" s="204"/>
      <c r="G115" s="204"/>
      <c r="H115" s="204"/>
      <c r="I115" s="204"/>
      <c r="J115" s="204"/>
      <c r="K115" s="204"/>
      <c r="L115" s="204"/>
      <c r="M115" s="204"/>
      <c r="N115" s="204"/>
      <c r="O115" s="204"/>
      <c r="P115" s="204"/>
      <c r="Q115" s="204"/>
    </row>
    <row r="116" spans="1:17">
      <c r="A116" s="207">
        <v>114</v>
      </c>
      <c r="B116" s="207"/>
      <c r="C116" s="207">
        <f t="shared" ca="1" si="1"/>
        <v>0.34155668967400771</v>
      </c>
      <c r="D116" s="207"/>
      <c r="E116" s="204"/>
      <c r="F116" s="204"/>
      <c r="G116" s="204"/>
      <c r="H116" s="204"/>
      <c r="I116" s="204"/>
      <c r="J116" s="204"/>
      <c r="K116" s="204"/>
      <c r="L116" s="204"/>
      <c r="M116" s="204"/>
      <c r="N116" s="204"/>
      <c r="O116" s="204"/>
      <c r="P116" s="204"/>
      <c r="Q116" s="204"/>
    </row>
    <row r="117" spans="1:17">
      <c r="A117" s="207">
        <v>115</v>
      </c>
      <c r="B117" s="207"/>
      <c r="C117" s="207">
        <f t="shared" ca="1" si="1"/>
        <v>0.40910265560494402</v>
      </c>
      <c r="D117" s="207"/>
      <c r="E117" s="204"/>
      <c r="F117" s="204"/>
      <c r="G117" s="204"/>
      <c r="H117" s="204"/>
      <c r="I117" s="204"/>
      <c r="J117" s="204"/>
      <c r="K117" s="204"/>
      <c r="L117" s="204"/>
      <c r="M117" s="204"/>
      <c r="N117" s="204"/>
      <c r="O117" s="204"/>
      <c r="P117" s="204"/>
      <c r="Q117" s="204"/>
    </row>
    <row r="118" spans="1:17">
      <c r="A118" s="207">
        <v>116</v>
      </c>
      <c r="B118" s="207"/>
      <c r="C118" s="207">
        <f t="shared" ca="1" si="1"/>
        <v>0.38385278969985465</v>
      </c>
      <c r="D118" s="207"/>
      <c r="E118" s="204"/>
      <c r="F118" s="204"/>
      <c r="G118" s="204"/>
      <c r="H118" s="204"/>
      <c r="I118" s="204"/>
      <c r="J118" s="204"/>
      <c r="K118" s="204"/>
      <c r="L118" s="204"/>
      <c r="M118" s="204"/>
      <c r="N118" s="204"/>
      <c r="O118" s="204"/>
      <c r="P118" s="204"/>
      <c r="Q118" s="204"/>
    </row>
    <row r="119" spans="1:17">
      <c r="A119" s="207">
        <v>117</v>
      </c>
      <c r="B119" s="207"/>
      <c r="C119" s="207">
        <f t="shared" ca="1" si="1"/>
        <v>0.34757625170307732</v>
      </c>
      <c r="D119" s="207"/>
      <c r="E119" s="204"/>
      <c r="F119" s="204"/>
      <c r="G119" s="204"/>
      <c r="H119" s="204"/>
      <c r="I119" s="204"/>
      <c r="J119" s="204"/>
      <c r="K119" s="204"/>
      <c r="L119" s="204"/>
      <c r="M119" s="204"/>
      <c r="N119" s="204"/>
      <c r="O119" s="204"/>
      <c r="P119" s="204"/>
      <c r="Q119" s="204"/>
    </row>
    <row r="120" spans="1:17">
      <c r="A120" s="207">
        <v>118</v>
      </c>
      <c r="B120" s="207"/>
      <c r="C120" s="207">
        <f t="shared" ca="1" si="1"/>
        <v>0.30601876698750607</v>
      </c>
      <c r="D120" s="207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</row>
    <row r="121" spans="1:17">
      <c r="A121" s="207">
        <v>119</v>
      </c>
      <c r="B121" s="207"/>
      <c r="C121" s="207">
        <f t="shared" ca="1" si="1"/>
        <v>0.3184241255987238</v>
      </c>
      <c r="D121" s="207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4"/>
      <c r="P121" s="204"/>
      <c r="Q121" s="204"/>
    </row>
    <row r="122" spans="1:17">
      <c r="A122" s="207">
        <v>120</v>
      </c>
      <c r="B122" s="207"/>
      <c r="C122" s="207">
        <f t="shared" ca="1" si="1"/>
        <v>0.3637473466682562</v>
      </c>
      <c r="D122" s="207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</row>
    <row r="123" spans="1:17">
      <c r="A123" s="207">
        <v>121</v>
      </c>
      <c r="B123" s="207"/>
      <c r="C123" s="207">
        <f t="shared" ca="1" si="1"/>
        <v>0.32570813899496809</v>
      </c>
      <c r="D123" s="207"/>
      <c r="E123" s="204"/>
      <c r="F123" s="204"/>
      <c r="G123" s="204"/>
      <c r="H123" s="204"/>
      <c r="I123" s="204"/>
      <c r="J123" s="204"/>
      <c r="K123" s="204"/>
      <c r="L123" s="204"/>
      <c r="M123" s="204"/>
      <c r="N123" s="204"/>
      <c r="O123" s="204"/>
      <c r="P123" s="204"/>
      <c r="Q123" s="204"/>
    </row>
    <row r="124" spans="1:17">
      <c r="A124" s="207">
        <v>122</v>
      </c>
      <c r="B124" s="207"/>
      <c r="C124" s="207">
        <f t="shared" ca="1" si="1"/>
        <v>0.28979058765493382</v>
      </c>
      <c r="D124" s="207"/>
      <c r="E124" s="204"/>
      <c r="F124" s="204"/>
      <c r="G124" s="204"/>
      <c r="H124" s="204"/>
      <c r="I124" s="204"/>
      <c r="J124" s="204"/>
      <c r="K124" s="204"/>
      <c r="L124" s="204"/>
      <c r="M124" s="204"/>
      <c r="N124" s="204"/>
      <c r="O124" s="204"/>
      <c r="P124" s="204"/>
      <c r="Q124" s="204"/>
    </row>
    <row r="125" spans="1:17">
      <c r="A125" s="207">
        <v>123</v>
      </c>
      <c r="B125" s="207"/>
      <c r="C125" s="207">
        <f t="shared" ca="1" si="1"/>
        <v>0.29914995306183523</v>
      </c>
      <c r="D125" s="207"/>
      <c r="E125" s="204"/>
      <c r="F125" s="204"/>
      <c r="G125" s="204"/>
      <c r="H125" s="204"/>
      <c r="I125" s="204"/>
      <c r="J125" s="204"/>
      <c r="K125" s="204"/>
      <c r="L125" s="204"/>
      <c r="M125" s="204"/>
      <c r="N125" s="204"/>
      <c r="O125" s="204"/>
      <c r="P125" s="204"/>
      <c r="Q125" s="204"/>
    </row>
    <row r="126" spans="1:17">
      <c r="A126" s="207">
        <v>124</v>
      </c>
      <c r="B126" s="207"/>
      <c r="C126" s="207">
        <f t="shared" ca="1" si="1"/>
        <v>0.38021627742292857</v>
      </c>
      <c r="D126" s="207"/>
      <c r="E126" s="204"/>
      <c r="F126" s="204"/>
      <c r="G126" s="204"/>
      <c r="H126" s="204"/>
      <c r="I126" s="204"/>
      <c r="J126" s="204"/>
      <c r="K126" s="204"/>
      <c r="L126" s="204"/>
      <c r="M126" s="204"/>
      <c r="N126" s="204"/>
      <c r="O126" s="204"/>
      <c r="P126" s="204"/>
      <c r="Q126" s="204"/>
    </row>
    <row r="127" spans="1:17">
      <c r="A127" s="207">
        <v>125</v>
      </c>
      <c r="B127" s="207"/>
      <c r="C127" s="207">
        <f t="shared" ca="1" si="1"/>
        <v>0.3389791921875141</v>
      </c>
      <c r="D127" s="207"/>
      <c r="E127" s="204"/>
      <c r="F127" s="204"/>
      <c r="G127" s="204"/>
      <c r="H127" s="204"/>
      <c r="I127" s="204"/>
      <c r="J127" s="204"/>
      <c r="K127" s="204"/>
      <c r="L127" s="204"/>
      <c r="M127" s="204"/>
      <c r="N127" s="204"/>
      <c r="O127" s="204"/>
      <c r="P127" s="204"/>
      <c r="Q127" s="204"/>
    </row>
    <row r="128" spans="1:17">
      <c r="A128" s="207">
        <v>126</v>
      </c>
      <c r="B128" s="207"/>
      <c r="C128" s="207">
        <f t="shared" ca="1" si="1"/>
        <v>0.36058273456118184</v>
      </c>
      <c r="D128" s="207"/>
      <c r="E128" s="204"/>
      <c r="F128" s="204"/>
      <c r="G128" s="204"/>
      <c r="H128" s="204"/>
      <c r="I128" s="204"/>
      <c r="J128" s="204"/>
      <c r="K128" s="204"/>
      <c r="L128" s="204"/>
      <c r="M128" s="204"/>
      <c r="N128" s="204"/>
      <c r="O128" s="204"/>
      <c r="P128" s="204"/>
      <c r="Q128" s="204"/>
    </row>
    <row r="129" spans="1:17">
      <c r="A129" s="207">
        <v>127</v>
      </c>
      <c r="B129" s="207"/>
      <c r="C129" s="207">
        <f t="shared" ca="1" si="1"/>
        <v>0.30176171806093277</v>
      </c>
      <c r="D129" s="207"/>
      <c r="E129" s="204"/>
      <c r="F129" s="204"/>
      <c r="G129" s="204"/>
      <c r="H129" s="204"/>
      <c r="I129" s="204"/>
      <c r="J129" s="204"/>
      <c r="K129" s="204"/>
      <c r="L129" s="204"/>
      <c r="M129" s="204"/>
      <c r="N129" s="204"/>
      <c r="O129" s="204"/>
      <c r="P129" s="204"/>
      <c r="Q129" s="204"/>
    </row>
    <row r="130" spans="1:17">
      <c r="A130" s="207">
        <v>128</v>
      </c>
      <c r="B130" s="207"/>
      <c r="C130" s="207">
        <f t="shared" ca="1" si="1"/>
        <v>0.36321052123209174</v>
      </c>
      <c r="D130" s="207"/>
      <c r="E130" s="204"/>
      <c r="F130" s="204"/>
      <c r="G130" s="204"/>
      <c r="H130" s="204"/>
      <c r="I130" s="204"/>
      <c r="J130" s="204"/>
      <c r="K130" s="204"/>
      <c r="L130" s="204"/>
      <c r="M130" s="204"/>
      <c r="N130" s="204"/>
      <c r="O130" s="204"/>
      <c r="P130" s="204"/>
      <c r="Q130" s="204"/>
    </row>
    <row r="131" spans="1:17">
      <c r="A131" s="207">
        <v>129</v>
      </c>
      <c r="B131" s="207"/>
      <c r="C131" s="207">
        <f t="shared" ca="1" si="1"/>
        <v>0.38725981486722755</v>
      </c>
      <c r="D131" s="207"/>
      <c r="E131" s="204"/>
      <c r="F131" s="204"/>
      <c r="G131" s="204"/>
      <c r="H131" s="204"/>
      <c r="I131" s="204"/>
      <c r="J131" s="204"/>
      <c r="K131" s="204"/>
      <c r="L131" s="204"/>
      <c r="M131" s="204"/>
      <c r="N131" s="204"/>
      <c r="O131" s="204"/>
      <c r="P131" s="204"/>
      <c r="Q131" s="204"/>
    </row>
    <row r="132" spans="1:17">
      <c r="A132" s="207">
        <v>130</v>
      </c>
      <c r="B132" s="207"/>
      <c r="C132" s="207">
        <f t="shared" ref="C132:C195" ca="1" si="2">NORMINV(RAND(),0.35,0.03)</f>
        <v>0.36491923065908882</v>
      </c>
      <c r="D132" s="207"/>
      <c r="E132" s="204"/>
      <c r="F132" s="204"/>
      <c r="G132" s="204"/>
      <c r="H132" s="204"/>
      <c r="I132" s="204"/>
      <c r="J132" s="204"/>
      <c r="K132" s="204"/>
      <c r="L132" s="204"/>
      <c r="M132" s="204"/>
      <c r="N132" s="204"/>
      <c r="O132" s="204"/>
      <c r="P132" s="204"/>
      <c r="Q132" s="204"/>
    </row>
    <row r="133" spans="1:17">
      <c r="A133" s="207">
        <v>131</v>
      </c>
      <c r="B133" s="207"/>
      <c r="C133" s="207">
        <f t="shared" ca="1" si="2"/>
        <v>0.3811819986509582</v>
      </c>
      <c r="D133" s="207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4"/>
      <c r="P133" s="204"/>
      <c r="Q133" s="204"/>
    </row>
    <row r="134" spans="1:17">
      <c r="A134" s="207">
        <v>132</v>
      </c>
      <c r="B134" s="207"/>
      <c r="C134" s="207">
        <f t="shared" ca="1" si="2"/>
        <v>0.33334767691759865</v>
      </c>
      <c r="D134" s="207"/>
      <c r="E134" s="204"/>
      <c r="F134" s="204"/>
      <c r="G134" s="204"/>
      <c r="H134" s="204"/>
      <c r="I134" s="204"/>
      <c r="J134" s="204"/>
      <c r="K134" s="204"/>
      <c r="L134" s="204"/>
      <c r="M134" s="204"/>
      <c r="N134" s="204"/>
      <c r="O134" s="204"/>
      <c r="P134" s="204"/>
      <c r="Q134" s="204"/>
    </row>
    <row r="135" spans="1:17">
      <c r="A135" s="207">
        <v>133</v>
      </c>
      <c r="B135" s="207"/>
      <c r="C135" s="207">
        <f t="shared" ca="1" si="2"/>
        <v>0.3125291287630938</v>
      </c>
      <c r="D135" s="207"/>
      <c r="E135" s="204"/>
      <c r="F135" s="204"/>
      <c r="G135" s="204"/>
      <c r="H135" s="204"/>
      <c r="I135" s="204"/>
      <c r="J135" s="204"/>
      <c r="K135" s="204"/>
      <c r="L135" s="204"/>
      <c r="M135" s="204"/>
      <c r="N135" s="204"/>
      <c r="O135" s="204"/>
      <c r="P135" s="204"/>
      <c r="Q135" s="204"/>
    </row>
    <row r="136" spans="1:17">
      <c r="A136" s="207">
        <v>134</v>
      </c>
      <c r="B136" s="207"/>
      <c r="C136" s="207">
        <f t="shared" ca="1" si="2"/>
        <v>0.35114404041028674</v>
      </c>
      <c r="D136" s="207"/>
      <c r="E136" s="204"/>
      <c r="F136" s="204"/>
      <c r="G136" s="204"/>
      <c r="H136" s="204"/>
      <c r="I136" s="204"/>
      <c r="J136" s="204"/>
      <c r="K136" s="204"/>
      <c r="L136" s="204"/>
      <c r="M136" s="204"/>
      <c r="N136" s="204"/>
      <c r="O136" s="204"/>
      <c r="P136" s="204"/>
      <c r="Q136" s="204"/>
    </row>
    <row r="137" spans="1:17">
      <c r="A137" s="207">
        <v>135</v>
      </c>
      <c r="B137" s="207"/>
      <c r="C137" s="207">
        <f t="shared" ca="1" si="2"/>
        <v>0.3257594602569463</v>
      </c>
      <c r="D137" s="207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</row>
    <row r="138" spans="1:17">
      <c r="A138" s="207">
        <v>136</v>
      </c>
      <c r="B138" s="207"/>
      <c r="C138" s="207">
        <f t="shared" ca="1" si="2"/>
        <v>0.42208270314723761</v>
      </c>
      <c r="D138" s="207"/>
      <c r="E138" s="204"/>
      <c r="F138" s="204"/>
      <c r="G138" s="204"/>
      <c r="H138" s="204"/>
      <c r="I138" s="204"/>
      <c r="J138" s="204"/>
      <c r="K138" s="204"/>
      <c r="L138" s="204"/>
      <c r="M138" s="204"/>
      <c r="N138" s="204"/>
      <c r="O138" s="204"/>
      <c r="P138" s="204"/>
      <c r="Q138" s="204"/>
    </row>
    <row r="139" spans="1:17">
      <c r="A139" s="207">
        <v>137</v>
      </c>
      <c r="B139" s="207"/>
      <c r="C139" s="207">
        <f t="shared" ca="1" si="2"/>
        <v>0.35001862372309039</v>
      </c>
      <c r="D139" s="207"/>
      <c r="E139" s="204"/>
      <c r="F139" s="204"/>
      <c r="G139" s="204"/>
      <c r="H139" s="204"/>
      <c r="I139" s="204"/>
      <c r="J139" s="204"/>
      <c r="K139" s="204"/>
      <c r="L139" s="204"/>
      <c r="M139" s="204"/>
      <c r="N139" s="204"/>
      <c r="O139" s="204"/>
      <c r="P139" s="204"/>
      <c r="Q139" s="204"/>
    </row>
    <row r="140" spans="1:17">
      <c r="A140" s="207">
        <v>138</v>
      </c>
      <c r="B140" s="207"/>
      <c r="C140" s="207">
        <f t="shared" ca="1" si="2"/>
        <v>0.330688639850368</v>
      </c>
      <c r="D140" s="207"/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</row>
    <row r="141" spans="1:17">
      <c r="A141" s="207">
        <v>139</v>
      </c>
      <c r="B141" s="207"/>
      <c r="C141" s="207">
        <f t="shared" ca="1" si="2"/>
        <v>0.32145559813291985</v>
      </c>
      <c r="D141" s="207"/>
      <c r="E141" s="204"/>
      <c r="F141" s="204"/>
      <c r="G141" s="204"/>
      <c r="H141" s="204"/>
      <c r="I141" s="204"/>
      <c r="J141" s="204"/>
      <c r="K141" s="204"/>
      <c r="L141" s="204"/>
      <c r="M141" s="204"/>
      <c r="N141" s="204"/>
      <c r="O141" s="204"/>
      <c r="P141" s="204"/>
      <c r="Q141" s="204"/>
    </row>
    <row r="142" spans="1:17">
      <c r="A142" s="207">
        <v>140</v>
      </c>
      <c r="B142" s="207"/>
      <c r="C142" s="207">
        <f t="shared" ca="1" si="2"/>
        <v>0.35467623735191511</v>
      </c>
      <c r="D142" s="207"/>
      <c r="E142" s="204"/>
      <c r="F142" s="204"/>
      <c r="G142" s="204"/>
      <c r="H142" s="204"/>
      <c r="I142" s="204"/>
      <c r="J142" s="204"/>
      <c r="K142" s="204"/>
      <c r="L142" s="204"/>
      <c r="M142" s="204"/>
      <c r="N142" s="204"/>
      <c r="O142" s="204"/>
      <c r="P142" s="204"/>
      <c r="Q142" s="204"/>
    </row>
    <row r="143" spans="1:17">
      <c r="A143" s="207">
        <v>141</v>
      </c>
      <c r="B143" s="207"/>
      <c r="C143" s="207">
        <f t="shared" ca="1" si="2"/>
        <v>0.2966913380224096</v>
      </c>
      <c r="D143" s="207"/>
      <c r="E143" s="204"/>
      <c r="F143" s="204"/>
      <c r="G143" s="204"/>
      <c r="H143" s="204"/>
      <c r="I143" s="204"/>
      <c r="J143" s="204"/>
      <c r="K143" s="204"/>
      <c r="L143" s="204"/>
      <c r="M143" s="204"/>
      <c r="N143" s="204"/>
      <c r="O143" s="204"/>
      <c r="P143" s="204"/>
      <c r="Q143" s="204"/>
    </row>
    <row r="144" spans="1:17">
      <c r="A144" s="207">
        <v>142</v>
      </c>
      <c r="B144" s="207"/>
      <c r="C144" s="207">
        <f t="shared" ca="1" si="2"/>
        <v>0.28535382782590357</v>
      </c>
      <c r="D144" s="207"/>
      <c r="E144" s="204"/>
      <c r="F144" s="204"/>
      <c r="G144" s="204"/>
      <c r="H144" s="204"/>
      <c r="I144" s="204"/>
      <c r="J144" s="204"/>
      <c r="K144" s="204"/>
      <c r="L144" s="204"/>
      <c r="M144" s="204"/>
      <c r="N144" s="204"/>
      <c r="O144" s="204"/>
      <c r="P144" s="204"/>
      <c r="Q144" s="204"/>
    </row>
    <row r="145" spans="1:17">
      <c r="A145" s="207">
        <v>143</v>
      </c>
      <c r="B145" s="207"/>
      <c r="C145" s="207">
        <f t="shared" ca="1" si="2"/>
        <v>0.31607932747550099</v>
      </c>
      <c r="D145" s="207"/>
      <c r="E145" s="204"/>
      <c r="F145" s="204"/>
      <c r="G145" s="204"/>
      <c r="H145" s="204"/>
      <c r="I145" s="204"/>
      <c r="J145" s="204"/>
      <c r="K145" s="204"/>
      <c r="L145" s="204"/>
      <c r="M145" s="204"/>
      <c r="N145" s="204"/>
      <c r="O145" s="204"/>
      <c r="P145" s="204"/>
      <c r="Q145" s="204"/>
    </row>
    <row r="146" spans="1:17">
      <c r="A146" s="207">
        <v>144</v>
      </c>
      <c r="B146" s="207"/>
      <c r="C146" s="207">
        <f t="shared" ca="1" si="2"/>
        <v>0.43418621228935717</v>
      </c>
      <c r="D146" s="207"/>
      <c r="E146" s="204"/>
      <c r="F146" s="204"/>
      <c r="G146" s="204"/>
      <c r="H146" s="204"/>
      <c r="I146" s="204"/>
      <c r="J146" s="204"/>
      <c r="K146" s="204"/>
      <c r="L146" s="204"/>
      <c r="M146" s="204"/>
      <c r="N146" s="204"/>
      <c r="O146" s="204"/>
      <c r="P146" s="204"/>
      <c r="Q146" s="204"/>
    </row>
    <row r="147" spans="1:17">
      <c r="A147" s="207">
        <v>145</v>
      </c>
      <c r="B147" s="207"/>
      <c r="C147" s="207">
        <f t="shared" ca="1" si="2"/>
        <v>0.33523028519718229</v>
      </c>
      <c r="D147" s="207"/>
      <c r="E147" s="204"/>
      <c r="F147" s="204"/>
      <c r="G147" s="204"/>
      <c r="H147" s="204"/>
      <c r="I147" s="204"/>
      <c r="J147" s="204"/>
      <c r="K147" s="204"/>
      <c r="L147" s="204"/>
      <c r="M147" s="204"/>
      <c r="N147" s="204"/>
      <c r="O147" s="204"/>
      <c r="P147" s="204"/>
      <c r="Q147" s="204"/>
    </row>
    <row r="148" spans="1:17">
      <c r="A148" s="207">
        <v>146</v>
      </c>
      <c r="B148" s="207"/>
      <c r="C148" s="207">
        <f t="shared" ca="1" si="2"/>
        <v>0.35751540015854211</v>
      </c>
      <c r="D148" s="207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4"/>
      <c r="P148" s="204"/>
      <c r="Q148" s="204"/>
    </row>
    <row r="149" spans="1:17">
      <c r="A149" s="207">
        <v>147</v>
      </c>
      <c r="B149" s="207"/>
      <c r="C149" s="207">
        <f t="shared" ca="1" si="2"/>
        <v>0.33249387868371655</v>
      </c>
      <c r="D149" s="207"/>
      <c r="E149" s="204"/>
      <c r="F149" s="204"/>
      <c r="G149" s="204"/>
      <c r="H149" s="204"/>
      <c r="I149" s="204"/>
      <c r="J149" s="204"/>
      <c r="K149" s="204"/>
      <c r="L149" s="204"/>
      <c r="M149" s="204"/>
      <c r="N149" s="204"/>
      <c r="O149" s="204"/>
      <c r="P149" s="204"/>
      <c r="Q149" s="204"/>
    </row>
    <row r="150" spans="1:17">
      <c r="A150" s="207">
        <v>148</v>
      </c>
      <c r="B150" s="207"/>
      <c r="C150" s="207">
        <f t="shared" ca="1" si="2"/>
        <v>0.44002232276160985</v>
      </c>
      <c r="D150" s="207"/>
      <c r="E150" s="204"/>
      <c r="F150" s="204"/>
      <c r="G150" s="204"/>
      <c r="H150" s="204"/>
      <c r="I150" s="204"/>
      <c r="J150" s="204"/>
      <c r="K150" s="204"/>
      <c r="L150" s="204"/>
      <c r="M150" s="204"/>
      <c r="N150" s="204"/>
      <c r="O150" s="204"/>
      <c r="P150" s="204"/>
      <c r="Q150" s="204"/>
    </row>
    <row r="151" spans="1:17">
      <c r="A151" s="207">
        <v>149</v>
      </c>
      <c r="B151" s="207"/>
      <c r="C151" s="207">
        <f t="shared" ca="1" si="2"/>
        <v>0.26507188507493018</v>
      </c>
      <c r="D151" s="207"/>
      <c r="E151" s="204"/>
      <c r="F151" s="204"/>
      <c r="G151" s="204"/>
      <c r="H151" s="204"/>
      <c r="I151" s="204"/>
      <c r="J151" s="204"/>
      <c r="K151" s="204"/>
      <c r="L151" s="204"/>
      <c r="M151" s="204"/>
      <c r="N151" s="204"/>
      <c r="O151" s="204"/>
      <c r="P151" s="204"/>
      <c r="Q151" s="204"/>
    </row>
    <row r="152" spans="1:17">
      <c r="A152" s="207">
        <v>150</v>
      </c>
      <c r="B152" s="207"/>
      <c r="C152" s="207">
        <f t="shared" ca="1" si="2"/>
        <v>0.3375352805130899</v>
      </c>
      <c r="D152" s="207"/>
      <c r="E152" s="204"/>
      <c r="F152" s="204"/>
      <c r="G152" s="204"/>
      <c r="H152" s="204"/>
      <c r="I152" s="204"/>
      <c r="J152" s="204"/>
      <c r="K152" s="204"/>
      <c r="L152" s="204"/>
      <c r="M152" s="204"/>
      <c r="N152" s="204"/>
      <c r="O152" s="204"/>
      <c r="P152" s="204"/>
      <c r="Q152" s="204"/>
    </row>
    <row r="153" spans="1:17">
      <c r="A153" s="207">
        <v>151</v>
      </c>
      <c r="B153" s="207"/>
      <c r="C153" s="207">
        <f t="shared" ca="1" si="2"/>
        <v>0.34369370757484274</v>
      </c>
      <c r="D153" s="207"/>
      <c r="E153" s="204"/>
      <c r="F153" s="204"/>
      <c r="G153" s="204"/>
      <c r="H153" s="204"/>
      <c r="I153" s="204"/>
      <c r="J153" s="204"/>
      <c r="K153" s="204"/>
      <c r="L153" s="204"/>
      <c r="M153" s="204"/>
      <c r="N153" s="204"/>
      <c r="O153" s="204"/>
      <c r="P153" s="204"/>
      <c r="Q153" s="204"/>
    </row>
    <row r="154" spans="1:17">
      <c r="A154" s="207">
        <v>152</v>
      </c>
      <c r="B154" s="207"/>
      <c r="C154" s="207">
        <f t="shared" ca="1" si="2"/>
        <v>0.31232577676254974</v>
      </c>
      <c r="D154" s="207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</row>
    <row r="155" spans="1:17">
      <c r="A155" s="207">
        <v>153</v>
      </c>
      <c r="B155" s="207"/>
      <c r="C155" s="207">
        <f t="shared" ca="1" si="2"/>
        <v>0.32253565240334436</v>
      </c>
      <c r="D155" s="207"/>
      <c r="E155" s="204"/>
      <c r="F155" s="204"/>
      <c r="G155" s="204"/>
      <c r="H155" s="204"/>
      <c r="I155" s="204"/>
      <c r="J155" s="204"/>
      <c r="K155" s="204"/>
      <c r="L155" s="204"/>
      <c r="M155" s="204"/>
      <c r="N155" s="204"/>
      <c r="O155" s="204"/>
      <c r="P155" s="204"/>
      <c r="Q155" s="204"/>
    </row>
    <row r="156" spans="1:17">
      <c r="A156" s="207">
        <v>154</v>
      </c>
      <c r="B156" s="207"/>
      <c r="C156" s="207">
        <f t="shared" ca="1" si="2"/>
        <v>0.35867594178928097</v>
      </c>
      <c r="D156" s="207"/>
      <c r="E156" s="204"/>
      <c r="F156" s="204"/>
      <c r="G156" s="204"/>
      <c r="H156" s="204"/>
      <c r="I156" s="204"/>
      <c r="J156" s="204"/>
      <c r="K156" s="204"/>
      <c r="L156" s="204"/>
      <c r="M156" s="204"/>
      <c r="N156" s="204"/>
      <c r="O156" s="204"/>
      <c r="P156" s="204"/>
      <c r="Q156" s="204"/>
    </row>
    <row r="157" spans="1:17">
      <c r="A157" s="207">
        <v>155</v>
      </c>
      <c r="B157" s="207"/>
      <c r="C157" s="207">
        <f t="shared" ca="1" si="2"/>
        <v>0.34334603908113642</v>
      </c>
      <c r="D157" s="207"/>
      <c r="E157" s="204"/>
      <c r="F157" s="204"/>
      <c r="G157" s="204"/>
      <c r="H157" s="204"/>
      <c r="I157" s="204"/>
      <c r="J157" s="204"/>
      <c r="K157" s="204"/>
      <c r="L157" s="204"/>
      <c r="M157" s="204"/>
      <c r="N157" s="204"/>
      <c r="O157" s="204"/>
      <c r="P157" s="204"/>
      <c r="Q157" s="204"/>
    </row>
    <row r="158" spans="1:17">
      <c r="A158" s="207">
        <v>156</v>
      </c>
      <c r="B158" s="207"/>
      <c r="C158" s="207">
        <f t="shared" ca="1" si="2"/>
        <v>0.33392677809967691</v>
      </c>
      <c r="D158" s="207"/>
      <c r="E158" s="204"/>
      <c r="F158" s="204"/>
      <c r="G158" s="204"/>
      <c r="H158" s="204"/>
      <c r="I158" s="204"/>
      <c r="J158" s="204"/>
      <c r="K158" s="204"/>
      <c r="L158" s="204"/>
      <c r="M158" s="204"/>
      <c r="N158" s="204"/>
      <c r="O158" s="204"/>
      <c r="P158" s="204"/>
      <c r="Q158" s="204"/>
    </row>
    <row r="159" spans="1:17">
      <c r="A159" s="207">
        <v>157</v>
      </c>
      <c r="B159" s="207"/>
      <c r="C159" s="207">
        <f t="shared" ca="1" si="2"/>
        <v>0.37103495567199513</v>
      </c>
      <c r="D159" s="207"/>
      <c r="E159" s="204"/>
      <c r="F159" s="204"/>
      <c r="G159" s="204"/>
      <c r="H159" s="204"/>
      <c r="I159" s="204"/>
      <c r="J159" s="204"/>
      <c r="K159" s="204"/>
      <c r="L159" s="204"/>
      <c r="M159" s="204"/>
      <c r="N159" s="204"/>
      <c r="O159" s="204"/>
      <c r="P159" s="204"/>
      <c r="Q159" s="204"/>
    </row>
    <row r="160" spans="1:17">
      <c r="A160" s="207">
        <v>158</v>
      </c>
      <c r="B160" s="207"/>
      <c r="C160" s="207">
        <f t="shared" ca="1" si="2"/>
        <v>0.36924313166645756</v>
      </c>
      <c r="D160" s="207"/>
      <c r="E160" s="204"/>
      <c r="F160" s="204"/>
      <c r="G160" s="204"/>
      <c r="H160" s="204"/>
      <c r="I160" s="204"/>
      <c r="J160" s="204"/>
      <c r="K160" s="204"/>
      <c r="L160" s="204"/>
      <c r="M160" s="204"/>
      <c r="N160" s="204"/>
      <c r="O160" s="204"/>
      <c r="P160" s="204"/>
      <c r="Q160" s="204"/>
    </row>
    <row r="161" spans="1:17">
      <c r="A161" s="207">
        <v>159</v>
      </c>
      <c r="B161" s="207"/>
      <c r="C161" s="207">
        <f t="shared" ca="1" si="2"/>
        <v>0.37302110234567448</v>
      </c>
      <c r="D161" s="207"/>
      <c r="E161" s="204"/>
      <c r="F161" s="204"/>
      <c r="G161" s="204"/>
      <c r="H161" s="204"/>
      <c r="I161" s="204"/>
      <c r="J161" s="204"/>
      <c r="K161" s="204"/>
      <c r="L161" s="204"/>
      <c r="M161" s="204"/>
      <c r="N161" s="204"/>
      <c r="O161" s="204"/>
      <c r="P161" s="204"/>
      <c r="Q161" s="204"/>
    </row>
    <row r="162" spans="1:17">
      <c r="A162" s="207">
        <v>160</v>
      </c>
      <c r="B162" s="207"/>
      <c r="C162" s="207">
        <f t="shared" ca="1" si="2"/>
        <v>0.37257866182880078</v>
      </c>
      <c r="D162" s="207"/>
      <c r="E162" s="204"/>
      <c r="F162" s="204"/>
      <c r="G162" s="204"/>
      <c r="H162" s="204"/>
      <c r="I162" s="204"/>
      <c r="J162" s="204"/>
      <c r="K162" s="204"/>
      <c r="L162" s="204"/>
      <c r="M162" s="204"/>
      <c r="N162" s="204"/>
      <c r="O162" s="204"/>
      <c r="P162" s="204"/>
      <c r="Q162" s="204"/>
    </row>
    <row r="163" spans="1:17">
      <c r="A163" s="207">
        <v>161</v>
      </c>
      <c r="B163" s="207"/>
      <c r="C163" s="207">
        <f t="shared" ca="1" si="2"/>
        <v>0.33286246764960076</v>
      </c>
      <c r="D163" s="207"/>
      <c r="E163" s="204"/>
      <c r="F163" s="204"/>
      <c r="G163" s="204"/>
      <c r="H163" s="204"/>
      <c r="I163" s="204"/>
      <c r="J163" s="204"/>
      <c r="K163" s="204"/>
      <c r="L163" s="204"/>
      <c r="M163" s="204"/>
      <c r="N163" s="204"/>
      <c r="O163" s="204"/>
      <c r="P163" s="204"/>
      <c r="Q163" s="204"/>
    </row>
    <row r="164" spans="1:17">
      <c r="A164" s="207">
        <v>162</v>
      </c>
      <c r="B164" s="207"/>
      <c r="C164" s="207">
        <f t="shared" ca="1" si="2"/>
        <v>0.34813612723417625</v>
      </c>
      <c r="D164" s="207"/>
      <c r="E164" s="204"/>
      <c r="F164" s="204"/>
      <c r="G164" s="204"/>
      <c r="H164" s="204"/>
      <c r="I164" s="204"/>
      <c r="J164" s="204"/>
      <c r="K164" s="204"/>
      <c r="L164" s="204"/>
      <c r="M164" s="204"/>
      <c r="N164" s="204"/>
      <c r="O164" s="204"/>
      <c r="P164" s="204"/>
      <c r="Q164" s="204"/>
    </row>
    <row r="165" spans="1:17">
      <c r="A165" s="207">
        <v>163</v>
      </c>
      <c r="B165" s="207"/>
      <c r="C165" s="207">
        <f t="shared" ca="1" si="2"/>
        <v>0.30638441111717474</v>
      </c>
      <c r="D165" s="207"/>
      <c r="E165" s="204"/>
      <c r="F165" s="204"/>
      <c r="G165" s="204"/>
      <c r="H165" s="204"/>
      <c r="I165" s="204"/>
      <c r="J165" s="204"/>
      <c r="K165" s="204"/>
      <c r="L165" s="204"/>
      <c r="M165" s="204"/>
      <c r="N165" s="204"/>
      <c r="O165" s="204"/>
      <c r="P165" s="204"/>
      <c r="Q165" s="204"/>
    </row>
    <row r="166" spans="1:17">
      <c r="A166" s="207">
        <v>164</v>
      </c>
      <c r="B166" s="207"/>
      <c r="C166" s="207">
        <f t="shared" ca="1" si="2"/>
        <v>0.31151011400985718</v>
      </c>
      <c r="D166" s="207"/>
      <c r="E166" s="204"/>
      <c r="F166" s="204"/>
      <c r="G166" s="204"/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</row>
    <row r="167" spans="1:17">
      <c r="A167" s="207">
        <v>165</v>
      </c>
      <c r="B167" s="207"/>
      <c r="C167" s="207">
        <f t="shared" ca="1" si="2"/>
        <v>0.37270716900613682</v>
      </c>
      <c r="D167" s="207"/>
      <c r="E167" s="204"/>
      <c r="F167" s="204"/>
      <c r="G167" s="204"/>
      <c r="H167" s="204"/>
      <c r="I167" s="204"/>
      <c r="J167" s="204"/>
      <c r="K167" s="204"/>
      <c r="L167" s="204"/>
      <c r="M167" s="204"/>
      <c r="N167" s="204"/>
      <c r="O167" s="204"/>
      <c r="P167" s="204"/>
      <c r="Q167" s="204"/>
    </row>
    <row r="168" spans="1:17">
      <c r="A168" s="207">
        <v>166</v>
      </c>
      <c r="B168" s="207"/>
      <c r="C168" s="207">
        <f t="shared" ca="1" si="2"/>
        <v>0.38396316452128731</v>
      </c>
      <c r="D168" s="207"/>
      <c r="E168" s="204"/>
      <c r="F168" s="204"/>
      <c r="G168" s="204"/>
      <c r="H168" s="204"/>
      <c r="I168" s="204"/>
      <c r="J168" s="204"/>
      <c r="K168" s="204"/>
      <c r="L168" s="204"/>
      <c r="M168" s="204"/>
      <c r="N168" s="204"/>
      <c r="O168" s="204"/>
      <c r="P168" s="204"/>
      <c r="Q168" s="204"/>
    </row>
    <row r="169" spans="1:17">
      <c r="A169" s="207">
        <v>167</v>
      </c>
      <c r="B169" s="207"/>
      <c r="C169" s="207">
        <f t="shared" ca="1" si="2"/>
        <v>0.30360000250850933</v>
      </c>
      <c r="D169" s="207"/>
      <c r="E169" s="204"/>
      <c r="F169" s="204"/>
      <c r="G169" s="204"/>
      <c r="H169" s="204"/>
      <c r="I169" s="204"/>
      <c r="J169" s="204"/>
      <c r="K169" s="204"/>
      <c r="L169" s="204"/>
      <c r="M169" s="204"/>
      <c r="N169" s="204"/>
      <c r="O169" s="204"/>
      <c r="P169" s="204"/>
      <c r="Q169" s="204"/>
    </row>
    <row r="170" spans="1:17">
      <c r="A170" s="207">
        <v>168</v>
      </c>
      <c r="B170" s="207"/>
      <c r="C170" s="207">
        <f t="shared" ca="1" si="2"/>
        <v>0.35058175814271181</v>
      </c>
      <c r="D170" s="207"/>
      <c r="E170" s="204"/>
      <c r="F170" s="204"/>
      <c r="G170" s="204"/>
      <c r="H170" s="204"/>
      <c r="I170" s="204"/>
      <c r="J170" s="204"/>
      <c r="K170" s="204"/>
      <c r="L170" s="204"/>
      <c r="M170" s="204"/>
      <c r="N170" s="204"/>
      <c r="O170" s="204"/>
      <c r="P170" s="204"/>
      <c r="Q170" s="204"/>
    </row>
    <row r="171" spans="1:17">
      <c r="A171" s="207">
        <v>169</v>
      </c>
      <c r="B171" s="207"/>
      <c r="C171" s="207">
        <f t="shared" ca="1" si="2"/>
        <v>0.33092062854652959</v>
      </c>
      <c r="D171" s="207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</row>
    <row r="172" spans="1:17">
      <c r="A172" s="207">
        <v>170</v>
      </c>
      <c r="B172" s="207"/>
      <c r="C172" s="207">
        <f t="shared" ca="1" si="2"/>
        <v>0.38192351926396467</v>
      </c>
      <c r="D172" s="207"/>
      <c r="E172" s="204"/>
      <c r="F172" s="204"/>
      <c r="G172" s="204"/>
      <c r="H172" s="204"/>
      <c r="I172" s="204"/>
      <c r="J172" s="204"/>
      <c r="K172" s="204"/>
      <c r="L172" s="204"/>
      <c r="M172" s="204"/>
      <c r="N172" s="204"/>
      <c r="O172" s="204"/>
      <c r="P172" s="204"/>
      <c r="Q172" s="204"/>
    </row>
    <row r="173" spans="1:17">
      <c r="A173" s="207">
        <v>171</v>
      </c>
      <c r="B173" s="207"/>
      <c r="C173" s="207">
        <f t="shared" ca="1" si="2"/>
        <v>0.35189617573501775</v>
      </c>
      <c r="D173" s="207"/>
      <c r="E173" s="204"/>
      <c r="F173" s="204"/>
      <c r="G173" s="204"/>
      <c r="H173" s="204"/>
      <c r="I173" s="204"/>
      <c r="J173" s="204"/>
      <c r="K173" s="204"/>
      <c r="L173" s="204"/>
      <c r="M173" s="204"/>
      <c r="N173" s="204"/>
      <c r="O173" s="204"/>
      <c r="P173" s="204"/>
      <c r="Q173" s="204"/>
    </row>
    <row r="174" spans="1:17">
      <c r="A174" s="207">
        <v>172</v>
      </c>
      <c r="B174" s="207"/>
      <c r="C174" s="207">
        <f t="shared" ca="1" si="2"/>
        <v>0.31886503162106</v>
      </c>
      <c r="D174" s="207"/>
      <c r="E174" s="204"/>
      <c r="F174" s="204"/>
      <c r="G174" s="204"/>
      <c r="H174" s="204"/>
      <c r="I174" s="204"/>
      <c r="J174" s="204"/>
      <c r="K174" s="204"/>
      <c r="L174" s="204"/>
      <c r="M174" s="204"/>
      <c r="N174" s="204"/>
      <c r="O174" s="204"/>
      <c r="P174" s="204"/>
      <c r="Q174" s="204"/>
    </row>
    <row r="175" spans="1:17">
      <c r="A175" s="207">
        <v>173</v>
      </c>
      <c r="B175" s="207"/>
      <c r="C175" s="207">
        <f t="shared" ca="1" si="2"/>
        <v>0.36646213927673371</v>
      </c>
      <c r="D175" s="207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4"/>
      <c r="P175" s="204"/>
      <c r="Q175" s="204"/>
    </row>
    <row r="176" spans="1:17">
      <c r="A176" s="207">
        <v>174</v>
      </c>
      <c r="B176" s="207"/>
      <c r="C176" s="207">
        <f t="shared" ca="1" si="2"/>
        <v>0.34156599589358266</v>
      </c>
      <c r="D176" s="207"/>
      <c r="E176" s="204"/>
      <c r="F176" s="204"/>
      <c r="G176" s="204"/>
      <c r="H176" s="204"/>
      <c r="I176" s="204"/>
      <c r="J176" s="204"/>
      <c r="K176" s="204"/>
      <c r="L176" s="204"/>
      <c r="M176" s="204"/>
      <c r="N176" s="204"/>
      <c r="O176" s="204"/>
      <c r="P176" s="204"/>
      <c r="Q176" s="204"/>
    </row>
    <row r="177" spans="1:17">
      <c r="A177" s="207">
        <v>175</v>
      </c>
      <c r="B177" s="207"/>
      <c r="C177" s="207">
        <f t="shared" ca="1" si="2"/>
        <v>0.38793889735315246</v>
      </c>
      <c r="D177" s="207"/>
      <c r="E177" s="204"/>
      <c r="F177" s="204"/>
      <c r="G177" s="204"/>
      <c r="H177" s="204"/>
      <c r="I177" s="204"/>
      <c r="J177" s="204"/>
      <c r="K177" s="204"/>
      <c r="L177" s="204"/>
      <c r="M177" s="204"/>
      <c r="N177" s="204"/>
      <c r="O177" s="204"/>
      <c r="P177" s="204"/>
      <c r="Q177" s="204"/>
    </row>
    <row r="178" spans="1:17">
      <c r="A178" s="207">
        <v>176</v>
      </c>
      <c r="B178" s="207"/>
      <c r="C178" s="207">
        <f t="shared" ca="1" si="2"/>
        <v>0.38080439467025107</v>
      </c>
      <c r="D178" s="207"/>
      <c r="E178" s="204"/>
      <c r="F178" s="204"/>
      <c r="G178" s="204"/>
      <c r="H178" s="204"/>
      <c r="I178" s="204"/>
      <c r="J178" s="204"/>
      <c r="K178" s="204"/>
      <c r="L178" s="204"/>
      <c r="M178" s="204"/>
      <c r="N178" s="204"/>
      <c r="O178" s="204"/>
      <c r="P178" s="204"/>
      <c r="Q178" s="204"/>
    </row>
    <row r="179" spans="1:17">
      <c r="A179" s="207">
        <v>177</v>
      </c>
      <c r="B179" s="207"/>
      <c r="C179" s="207">
        <f t="shared" ca="1" si="2"/>
        <v>0.36900355625001513</v>
      </c>
      <c r="D179" s="207"/>
      <c r="E179" s="204"/>
      <c r="F179" s="204"/>
      <c r="G179" s="204"/>
      <c r="H179" s="204"/>
      <c r="I179" s="204"/>
      <c r="J179" s="204"/>
      <c r="K179" s="204"/>
      <c r="L179" s="204"/>
      <c r="M179" s="204"/>
      <c r="N179" s="204"/>
      <c r="O179" s="204"/>
      <c r="P179" s="204"/>
      <c r="Q179" s="204"/>
    </row>
    <row r="180" spans="1:17">
      <c r="A180" s="207">
        <v>178</v>
      </c>
      <c r="B180" s="207"/>
      <c r="C180" s="207">
        <f t="shared" ca="1" si="2"/>
        <v>0.30225015324707893</v>
      </c>
      <c r="D180" s="207"/>
      <c r="E180" s="204"/>
      <c r="F180" s="204"/>
      <c r="G180" s="204"/>
      <c r="H180" s="204"/>
      <c r="I180" s="204"/>
      <c r="J180" s="204"/>
      <c r="K180" s="204"/>
      <c r="L180" s="204"/>
      <c r="M180" s="204"/>
      <c r="N180" s="204"/>
      <c r="O180" s="204"/>
      <c r="P180" s="204"/>
      <c r="Q180" s="204"/>
    </row>
    <row r="181" spans="1:17">
      <c r="A181" s="207">
        <v>179</v>
      </c>
      <c r="B181" s="207"/>
      <c r="C181" s="207">
        <f t="shared" ca="1" si="2"/>
        <v>0.35160348730120483</v>
      </c>
      <c r="D181" s="207"/>
      <c r="E181" s="204"/>
      <c r="F181" s="204"/>
      <c r="G181" s="204"/>
      <c r="H181" s="204"/>
      <c r="I181" s="204"/>
      <c r="J181" s="204"/>
      <c r="K181" s="204"/>
      <c r="L181" s="204"/>
      <c r="M181" s="204"/>
      <c r="N181" s="204"/>
      <c r="O181" s="204"/>
      <c r="P181" s="204"/>
      <c r="Q181" s="204"/>
    </row>
    <row r="182" spans="1:17">
      <c r="A182" s="207">
        <v>180</v>
      </c>
      <c r="B182" s="207"/>
      <c r="C182" s="207">
        <f t="shared" ca="1" si="2"/>
        <v>0.3548324242403631</v>
      </c>
      <c r="D182" s="207"/>
      <c r="E182" s="204"/>
      <c r="F182" s="204"/>
      <c r="G182" s="204"/>
      <c r="H182" s="204"/>
      <c r="I182" s="204"/>
      <c r="J182" s="204"/>
      <c r="K182" s="204"/>
      <c r="L182" s="204"/>
      <c r="M182" s="204"/>
      <c r="N182" s="204"/>
      <c r="O182" s="204"/>
      <c r="P182" s="204"/>
      <c r="Q182" s="204"/>
    </row>
    <row r="183" spans="1:17">
      <c r="A183" s="207">
        <v>181</v>
      </c>
      <c r="B183" s="207"/>
      <c r="C183" s="207">
        <f t="shared" ca="1" si="2"/>
        <v>0.26660342376696478</v>
      </c>
      <c r="D183" s="207"/>
      <c r="E183" s="204"/>
      <c r="F183" s="204"/>
      <c r="G183" s="204"/>
      <c r="H183" s="204"/>
      <c r="I183" s="204"/>
      <c r="J183" s="204"/>
      <c r="K183" s="204"/>
      <c r="L183" s="204"/>
      <c r="M183" s="204"/>
      <c r="N183" s="204"/>
      <c r="O183" s="204"/>
      <c r="P183" s="204"/>
      <c r="Q183" s="204"/>
    </row>
    <row r="184" spans="1:17">
      <c r="A184" s="207">
        <v>182</v>
      </c>
      <c r="B184" s="207"/>
      <c r="C184" s="207">
        <f t="shared" ca="1" si="2"/>
        <v>0.32493422984520154</v>
      </c>
      <c r="D184" s="207"/>
      <c r="E184" s="204"/>
      <c r="F184" s="204"/>
      <c r="G184" s="204"/>
      <c r="H184" s="204"/>
      <c r="I184" s="204"/>
      <c r="J184" s="204"/>
      <c r="K184" s="204"/>
      <c r="L184" s="204"/>
      <c r="M184" s="204"/>
      <c r="N184" s="204"/>
      <c r="O184" s="204"/>
      <c r="P184" s="204"/>
      <c r="Q184" s="204"/>
    </row>
    <row r="185" spans="1:17">
      <c r="A185" s="207">
        <v>183</v>
      </c>
      <c r="B185" s="207"/>
      <c r="C185" s="207">
        <f t="shared" ca="1" si="2"/>
        <v>0.34425291732709556</v>
      </c>
      <c r="D185" s="207"/>
      <c r="E185" s="204"/>
      <c r="F185" s="204"/>
      <c r="G185" s="204"/>
      <c r="H185" s="204"/>
      <c r="I185" s="204"/>
      <c r="J185" s="204"/>
      <c r="K185" s="204"/>
      <c r="L185" s="204"/>
      <c r="M185" s="204"/>
      <c r="N185" s="204"/>
      <c r="O185" s="204"/>
      <c r="P185" s="204"/>
      <c r="Q185" s="204"/>
    </row>
    <row r="186" spans="1:17">
      <c r="A186" s="207">
        <v>184</v>
      </c>
      <c r="B186" s="207"/>
      <c r="C186" s="207">
        <f t="shared" ca="1" si="2"/>
        <v>0.39412253436578054</v>
      </c>
      <c r="D186" s="207"/>
      <c r="E186" s="204"/>
      <c r="F186" s="204"/>
      <c r="G186" s="204"/>
      <c r="H186" s="204"/>
      <c r="I186" s="204"/>
      <c r="J186" s="204"/>
      <c r="K186" s="204"/>
      <c r="L186" s="204"/>
      <c r="M186" s="204"/>
      <c r="N186" s="204"/>
      <c r="O186" s="204"/>
      <c r="P186" s="204"/>
      <c r="Q186" s="204"/>
    </row>
    <row r="187" spans="1:17">
      <c r="A187" s="207">
        <v>185</v>
      </c>
      <c r="B187" s="207"/>
      <c r="C187" s="207">
        <f t="shared" ca="1" si="2"/>
        <v>0.27402058469328677</v>
      </c>
      <c r="D187" s="207"/>
      <c r="E187" s="204"/>
      <c r="F187" s="204"/>
      <c r="G187" s="204"/>
      <c r="H187" s="204"/>
      <c r="I187" s="204"/>
      <c r="J187" s="204"/>
      <c r="K187" s="204"/>
      <c r="L187" s="204"/>
      <c r="M187" s="204"/>
      <c r="N187" s="204"/>
      <c r="O187" s="204"/>
      <c r="P187" s="204"/>
      <c r="Q187" s="204"/>
    </row>
    <row r="188" spans="1:17">
      <c r="A188" s="207">
        <v>186</v>
      </c>
      <c r="B188" s="207"/>
      <c r="C188" s="207">
        <f t="shared" ca="1" si="2"/>
        <v>0.31574750963263626</v>
      </c>
      <c r="D188" s="207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</row>
    <row r="189" spans="1:17">
      <c r="A189" s="207">
        <v>187</v>
      </c>
      <c r="B189" s="207"/>
      <c r="C189" s="207">
        <f t="shared" ca="1" si="2"/>
        <v>0.39680824779441976</v>
      </c>
      <c r="D189" s="207"/>
      <c r="E189" s="204"/>
      <c r="F189" s="204"/>
      <c r="G189" s="204"/>
      <c r="H189" s="204"/>
      <c r="I189" s="204"/>
      <c r="J189" s="204"/>
      <c r="K189" s="204"/>
      <c r="L189" s="204"/>
      <c r="M189" s="204"/>
      <c r="N189" s="204"/>
      <c r="O189" s="204"/>
      <c r="P189" s="204"/>
      <c r="Q189" s="204"/>
    </row>
    <row r="190" spans="1:17">
      <c r="A190" s="207">
        <v>188</v>
      </c>
      <c r="B190" s="207"/>
      <c r="C190" s="207">
        <f t="shared" ca="1" si="2"/>
        <v>0.34596057739006858</v>
      </c>
      <c r="D190" s="207"/>
      <c r="E190" s="204"/>
      <c r="F190" s="204"/>
      <c r="G190" s="204"/>
      <c r="H190" s="204"/>
      <c r="I190" s="204"/>
      <c r="J190" s="204"/>
      <c r="K190" s="204"/>
      <c r="L190" s="204"/>
      <c r="M190" s="204"/>
      <c r="N190" s="204"/>
      <c r="O190" s="204"/>
      <c r="P190" s="204"/>
      <c r="Q190" s="204"/>
    </row>
    <row r="191" spans="1:17">
      <c r="A191" s="207">
        <v>189</v>
      </c>
      <c r="B191" s="207"/>
      <c r="C191" s="207">
        <f t="shared" ca="1" si="2"/>
        <v>0.39722606909544439</v>
      </c>
      <c r="D191" s="207"/>
      <c r="E191" s="204"/>
      <c r="F191" s="204"/>
      <c r="G191" s="204"/>
      <c r="H191" s="204"/>
      <c r="I191" s="204"/>
      <c r="J191" s="204"/>
      <c r="K191" s="204"/>
      <c r="L191" s="204"/>
      <c r="M191" s="204"/>
      <c r="N191" s="204"/>
      <c r="O191" s="204"/>
      <c r="P191" s="204"/>
      <c r="Q191" s="204"/>
    </row>
    <row r="192" spans="1:17">
      <c r="A192" s="207">
        <v>190</v>
      </c>
      <c r="B192" s="207"/>
      <c r="C192" s="207">
        <f t="shared" ca="1" si="2"/>
        <v>0.30475018804790838</v>
      </c>
      <c r="D192" s="207"/>
      <c r="E192" s="204"/>
      <c r="F192" s="204"/>
      <c r="G192" s="204"/>
      <c r="H192" s="204"/>
      <c r="I192" s="204"/>
      <c r="J192" s="204"/>
      <c r="K192" s="204"/>
      <c r="L192" s="204"/>
      <c r="M192" s="204"/>
      <c r="N192" s="204"/>
      <c r="O192" s="204"/>
      <c r="P192" s="204"/>
      <c r="Q192" s="204"/>
    </row>
    <row r="193" spans="1:17">
      <c r="A193" s="207">
        <v>191</v>
      </c>
      <c r="B193" s="207"/>
      <c r="C193" s="207">
        <f t="shared" ca="1" si="2"/>
        <v>0.35513147413347523</v>
      </c>
      <c r="D193" s="207"/>
      <c r="E193" s="204"/>
      <c r="F193" s="204"/>
      <c r="G193" s="204"/>
      <c r="H193" s="204"/>
      <c r="I193" s="204"/>
      <c r="J193" s="204"/>
      <c r="K193" s="204"/>
      <c r="L193" s="204"/>
      <c r="M193" s="204"/>
      <c r="N193" s="204"/>
      <c r="O193" s="204"/>
      <c r="P193" s="204"/>
      <c r="Q193" s="204"/>
    </row>
    <row r="194" spans="1:17">
      <c r="A194" s="207">
        <v>192</v>
      </c>
      <c r="B194" s="207"/>
      <c r="C194" s="207">
        <f t="shared" ca="1" si="2"/>
        <v>0.37451628972304929</v>
      </c>
      <c r="D194" s="207"/>
      <c r="E194" s="204"/>
      <c r="F194" s="204"/>
      <c r="G194" s="204"/>
      <c r="H194" s="204"/>
      <c r="I194" s="204"/>
      <c r="J194" s="204"/>
      <c r="K194" s="204"/>
      <c r="L194" s="204"/>
      <c r="M194" s="204"/>
      <c r="N194" s="204"/>
      <c r="O194" s="204"/>
      <c r="P194" s="204"/>
      <c r="Q194" s="204"/>
    </row>
    <row r="195" spans="1:17">
      <c r="A195" s="207">
        <v>193</v>
      </c>
      <c r="B195" s="207"/>
      <c r="C195" s="207">
        <f t="shared" ca="1" si="2"/>
        <v>0.36015100239213887</v>
      </c>
      <c r="D195" s="207"/>
      <c r="E195" s="204"/>
      <c r="F195" s="204"/>
      <c r="G195" s="204"/>
      <c r="H195" s="204"/>
      <c r="I195" s="204"/>
      <c r="J195" s="204"/>
      <c r="K195" s="204"/>
      <c r="L195" s="204"/>
      <c r="M195" s="204"/>
      <c r="N195" s="204"/>
      <c r="O195" s="204"/>
      <c r="P195" s="204"/>
      <c r="Q195" s="204"/>
    </row>
    <row r="196" spans="1:17">
      <c r="A196" s="207">
        <v>194</v>
      </c>
      <c r="B196" s="207"/>
      <c r="C196" s="207">
        <f t="shared" ref="C196:C259" ca="1" si="3">NORMINV(RAND(),0.35,0.03)</f>
        <v>0.43046756460075858</v>
      </c>
      <c r="D196" s="207"/>
      <c r="E196" s="204"/>
      <c r="F196" s="204"/>
      <c r="G196" s="204"/>
      <c r="H196" s="204"/>
      <c r="I196" s="204"/>
      <c r="J196" s="204"/>
      <c r="K196" s="204"/>
      <c r="L196" s="204"/>
      <c r="M196" s="204"/>
      <c r="N196" s="204"/>
      <c r="O196" s="204"/>
      <c r="P196" s="204"/>
      <c r="Q196" s="204"/>
    </row>
    <row r="197" spans="1:17">
      <c r="A197" s="207">
        <v>195</v>
      </c>
      <c r="B197" s="207"/>
      <c r="C197" s="207">
        <f t="shared" ca="1" si="3"/>
        <v>0.34780817288243038</v>
      </c>
      <c r="D197" s="207"/>
      <c r="E197" s="204"/>
      <c r="F197" s="204"/>
      <c r="G197" s="204"/>
      <c r="H197" s="204"/>
      <c r="I197" s="204"/>
      <c r="J197" s="204"/>
      <c r="K197" s="204"/>
      <c r="L197" s="204"/>
      <c r="M197" s="204"/>
      <c r="N197" s="204"/>
      <c r="O197" s="204"/>
      <c r="P197" s="204"/>
      <c r="Q197" s="204"/>
    </row>
    <row r="198" spans="1:17">
      <c r="A198" s="207">
        <v>196</v>
      </c>
      <c r="B198" s="207"/>
      <c r="C198" s="207">
        <f t="shared" ca="1" si="3"/>
        <v>0.29591760352322821</v>
      </c>
      <c r="D198" s="207"/>
      <c r="E198" s="204"/>
      <c r="F198" s="204"/>
      <c r="G198" s="204"/>
      <c r="H198" s="204"/>
      <c r="I198" s="204"/>
      <c r="J198" s="204"/>
      <c r="K198" s="204"/>
      <c r="L198" s="204"/>
      <c r="M198" s="204"/>
      <c r="N198" s="204"/>
      <c r="O198" s="204"/>
      <c r="P198" s="204"/>
      <c r="Q198" s="204"/>
    </row>
    <row r="199" spans="1:17">
      <c r="A199" s="207">
        <v>197</v>
      </c>
      <c r="B199" s="207"/>
      <c r="C199" s="207">
        <f t="shared" ca="1" si="3"/>
        <v>0.35592177226141225</v>
      </c>
      <c r="D199" s="207"/>
      <c r="E199" s="204"/>
      <c r="F199" s="204"/>
      <c r="G199" s="204"/>
      <c r="H199" s="204"/>
      <c r="I199" s="204"/>
      <c r="J199" s="204"/>
      <c r="K199" s="204"/>
      <c r="L199" s="204"/>
      <c r="M199" s="204"/>
      <c r="N199" s="204"/>
      <c r="O199" s="204"/>
      <c r="P199" s="204"/>
      <c r="Q199" s="204"/>
    </row>
    <row r="200" spans="1:17">
      <c r="A200" s="207">
        <v>198</v>
      </c>
      <c r="B200" s="207"/>
      <c r="C200" s="207">
        <f t="shared" ca="1" si="3"/>
        <v>0.34745022139893345</v>
      </c>
      <c r="D200" s="207"/>
      <c r="E200" s="204"/>
      <c r="F200" s="204"/>
      <c r="G200" s="204"/>
      <c r="H200" s="204"/>
      <c r="I200" s="204"/>
      <c r="J200" s="204"/>
      <c r="K200" s="204"/>
      <c r="L200" s="204"/>
      <c r="M200" s="204"/>
      <c r="N200" s="204"/>
      <c r="O200" s="204"/>
      <c r="P200" s="204"/>
      <c r="Q200" s="204"/>
    </row>
    <row r="201" spans="1:17">
      <c r="A201" s="207">
        <v>199</v>
      </c>
      <c r="B201" s="207"/>
      <c r="C201" s="207">
        <f t="shared" ca="1" si="3"/>
        <v>0.36093552654515754</v>
      </c>
      <c r="D201" s="207"/>
      <c r="E201" s="204"/>
      <c r="F201" s="204"/>
      <c r="G201" s="204"/>
      <c r="H201" s="204"/>
      <c r="I201" s="204"/>
      <c r="J201" s="204"/>
      <c r="K201" s="204"/>
      <c r="L201" s="204"/>
      <c r="M201" s="204"/>
      <c r="N201" s="204"/>
      <c r="O201" s="204"/>
      <c r="P201" s="204"/>
      <c r="Q201" s="204"/>
    </row>
    <row r="202" spans="1:17">
      <c r="A202" s="207">
        <v>200</v>
      </c>
      <c r="B202" s="207"/>
      <c r="C202" s="207">
        <f t="shared" ca="1" si="3"/>
        <v>0.30918833768042675</v>
      </c>
      <c r="D202" s="207"/>
      <c r="E202" s="204"/>
      <c r="F202" s="204"/>
      <c r="G202" s="204"/>
      <c r="H202" s="204"/>
      <c r="I202" s="204"/>
      <c r="J202" s="204"/>
      <c r="K202" s="204"/>
      <c r="L202" s="204"/>
      <c r="M202" s="204"/>
      <c r="N202" s="204"/>
      <c r="O202" s="204"/>
      <c r="P202" s="204"/>
      <c r="Q202" s="204"/>
    </row>
    <row r="203" spans="1:17">
      <c r="A203" s="207">
        <v>201</v>
      </c>
      <c r="B203" s="207"/>
      <c r="C203" s="207">
        <f t="shared" ca="1" si="3"/>
        <v>0.32855101814797066</v>
      </c>
      <c r="D203" s="207"/>
      <c r="E203" s="204"/>
      <c r="F203" s="204"/>
      <c r="G203" s="204"/>
      <c r="H203" s="204"/>
      <c r="I203" s="204"/>
      <c r="J203" s="204"/>
      <c r="K203" s="204"/>
      <c r="L203" s="204"/>
      <c r="M203" s="204"/>
      <c r="N203" s="204"/>
      <c r="O203" s="204"/>
      <c r="P203" s="204"/>
      <c r="Q203" s="204"/>
    </row>
    <row r="204" spans="1:17">
      <c r="A204" s="207">
        <v>202</v>
      </c>
      <c r="B204" s="207"/>
      <c r="C204" s="207">
        <f t="shared" ca="1" si="3"/>
        <v>0.35852376607362402</v>
      </c>
      <c r="D204" s="207"/>
      <c r="E204" s="204"/>
      <c r="F204" s="204"/>
      <c r="G204" s="204"/>
      <c r="H204" s="204"/>
      <c r="I204" s="204"/>
      <c r="J204" s="204"/>
      <c r="K204" s="204"/>
      <c r="L204" s="204"/>
      <c r="M204" s="204"/>
      <c r="N204" s="204"/>
      <c r="O204" s="204"/>
      <c r="P204" s="204"/>
      <c r="Q204" s="204"/>
    </row>
    <row r="205" spans="1:17">
      <c r="A205" s="207">
        <v>203</v>
      </c>
      <c r="B205" s="207"/>
      <c r="C205" s="207">
        <f t="shared" ca="1" si="3"/>
        <v>0.30499029104395003</v>
      </c>
      <c r="D205" s="207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</row>
    <row r="206" spans="1:17">
      <c r="A206" s="207">
        <v>204</v>
      </c>
      <c r="B206" s="207"/>
      <c r="C206" s="207">
        <f t="shared" ca="1" si="3"/>
        <v>0.29050922124423229</v>
      </c>
      <c r="D206" s="207"/>
      <c r="E206" s="204"/>
      <c r="F206" s="204"/>
      <c r="G206" s="204"/>
      <c r="H206" s="204"/>
      <c r="I206" s="204"/>
      <c r="J206" s="204"/>
      <c r="K206" s="204"/>
      <c r="L206" s="204"/>
      <c r="M206" s="204"/>
      <c r="N206" s="204"/>
      <c r="O206" s="204"/>
      <c r="P206" s="204"/>
      <c r="Q206" s="204"/>
    </row>
    <row r="207" spans="1:17">
      <c r="A207" s="207">
        <v>205</v>
      </c>
      <c r="B207" s="207"/>
      <c r="C207" s="207">
        <f t="shared" ca="1" si="3"/>
        <v>0.42491223131728362</v>
      </c>
      <c r="D207" s="207"/>
      <c r="E207" s="204"/>
      <c r="F207" s="204"/>
      <c r="G207" s="204"/>
      <c r="H207" s="204"/>
      <c r="I207" s="204"/>
      <c r="J207" s="204"/>
      <c r="K207" s="204"/>
      <c r="L207" s="204"/>
      <c r="M207" s="204"/>
      <c r="N207" s="204"/>
      <c r="O207" s="204"/>
      <c r="P207" s="204"/>
      <c r="Q207" s="204"/>
    </row>
    <row r="208" spans="1:17">
      <c r="A208" s="207">
        <v>206</v>
      </c>
      <c r="B208" s="207"/>
      <c r="C208" s="207">
        <f t="shared" ca="1" si="3"/>
        <v>0.39583935994353414</v>
      </c>
      <c r="D208" s="207"/>
      <c r="E208" s="204"/>
      <c r="F208" s="204"/>
      <c r="G208" s="204"/>
      <c r="H208" s="204"/>
      <c r="I208" s="204"/>
      <c r="J208" s="204"/>
      <c r="K208" s="204"/>
      <c r="L208" s="204"/>
      <c r="M208" s="204"/>
      <c r="N208" s="204"/>
      <c r="O208" s="204"/>
      <c r="P208" s="204"/>
      <c r="Q208" s="204"/>
    </row>
    <row r="209" spans="1:17">
      <c r="A209" s="207">
        <v>207</v>
      </c>
      <c r="B209" s="207"/>
      <c r="C209" s="207">
        <f t="shared" ca="1" si="3"/>
        <v>0.24157479517439862</v>
      </c>
      <c r="D209" s="207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4"/>
      <c r="P209" s="204"/>
      <c r="Q209" s="204"/>
    </row>
    <row r="210" spans="1:17">
      <c r="A210" s="207">
        <v>208</v>
      </c>
      <c r="B210" s="207"/>
      <c r="C210" s="207">
        <f t="shared" ca="1" si="3"/>
        <v>0.33857008644970454</v>
      </c>
      <c r="D210" s="207"/>
      <c r="E210" s="204"/>
      <c r="F210" s="204"/>
      <c r="G210" s="204"/>
      <c r="H210" s="204"/>
      <c r="I210" s="204"/>
      <c r="J210" s="204"/>
      <c r="K210" s="204"/>
      <c r="L210" s="204"/>
      <c r="M210" s="204"/>
      <c r="N210" s="204"/>
      <c r="O210" s="204"/>
      <c r="P210" s="204"/>
      <c r="Q210" s="204"/>
    </row>
    <row r="211" spans="1:17">
      <c r="A211" s="207">
        <v>209</v>
      </c>
      <c r="B211" s="207"/>
      <c r="C211" s="207">
        <f t="shared" ca="1" si="3"/>
        <v>0.34695111804871576</v>
      </c>
      <c r="D211" s="207"/>
      <c r="E211" s="204"/>
      <c r="F211" s="204"/>
      <c r="G211" s="204"/>
      <c r="H211" s="204"/>
      <c r="I211" s="204"/>
      <c r="J211" s="204"/>
      <c r="K211" s="204"/>
      <c r="L211" s="204"/>
      <c r="M211" s="204"/>
      <c r="N211" s="204"/>
      <c r="O211" s="204"/>
      <c r="P211" s="204"/>
      <c r="Q211" s="204"/>
    </row>
    <row r="212" spans="1:17">
      <c r="A212" s="207">
        <v>210</v>
      </c>
      <c r="B212" s="207"/>
      <c r="C212" s="207">
        <f t="shared" ca="1" si="3"/>
        <v>0.34696345407364637</v>
      </c>
      <c r="D212" s="207"/>
      <c r="E212" s="204"/>
      <c r="F212" s="204"/>
      <c r="G212" s="204"/>
      <c r="H212" s="204"/>
      <c r="I212" s="204"/>
      <c r="J212" s="204"/>
      <c r="K212" s="204"/>
      <c r="L212" s="204"/>
      <c r="M212" s="204"/>
      <c r="N212" s="204"/>
      <c r="O212" s="204"/>
      <c r="P212" s="204"/>
      <c r="Q212" s="204"/>
    </row>
    <row r="213" spans="1:17">
      <c r="A213" s="207">
        <v>211</v>
      </c>
      <c r="B213" s="207"/>
      <c r="C213" s="207">
        <f t="shared" ca="1" si="3"/>
        <v>0.39558511742914426</v>
      </c>
      <c r="D213" s="207"/>
      <c r="E213" s="204"/>
      <c r="F213" s="204"/>
      <c r="G213" s="204"/>
      <c r="H213" s="204"/>
      <c r="I213" s="204"/>
      <c r="J213" s="204"/>
      <c r="K213" s="204"/>
      <c r="L213" s="204"/>
      <c r="M213" s="204"/>
      <c r="N213" s="204"/>
      <c r="O213" s="204"/>
      <c r="P213" s="204"/>
      <c r="Q213" s="204"/>
    </row>
    <row r="214" spans="1:17">
      <c r="A214" s="207">
        <v>212</v>
      </c>
      <c r="B214" s="207"/>
      <c r="C214" s="207">
        <f t="shared" ca="1" si="3"/>
        <v>0.36887124071869781</v>
      </c>
      <c r="D214" s="207"/>
      <c r="E214" s="204"/>
      <c r="F214" s="204"/>
      <c r="G214" s="204"/>
      <c r="H214" s="204"/>
      <c r="I214" s="204"/>
      <c r="J214" s="204"/>
      <c r="K214" s="204"/>
      <c r="L214" s="204"/>
      <c r="M214" s="204"/>
      <c r="N214" s="204"/>
      <c r="O214" s="204"/>
      <c r="P214" s="204"/>
      <c r="Q214" s="204"/>
    </row>
    <row r="215" spans="1:17">
      <c r="A215" s="207">
        <v>213</v>
      </c>
      <c r="B215" s="207"/>
      <c r="C215" s="207">
        <f t="shared" ca="1" si="3"/>
        <v>0.27206401177422501</v>
      </c>
      <c r="D215" s="207"/>
      <c r="E215" s="204"/>
      <c r="F215" s="204"/>
      <c r="G215" s="204"/>
      <c r="H215" s="204"/>
      <c r="I215" s="204"/>
      <c r="J215" s="204"/>
      <c r="K215" s="204"/>
      <c r="L215" s="204"/>
      <c r="M215" s="204"/>
      <c r="N215" s="204"/>
      <c r="O215" s="204"/>
      <c r="P215" s="204"/>
      <c r="Q215" s="204"/>
    </row>
    <row r="216" spans="1:17">
      <c r="A216" s="207">
        <v>214</v>
      </c>
      <c r="B216" s="207"/>
      <c r="C216" s="207">
        <f t="shared" ca="1" si="3"/>
        <v>0.38614661724945559</v>
      </c>
      <c r="D216" s="207"/>
      <c r="E216" s="204"/>
      <c r="F216" s="204"/>
      <c r="G216" s="204"/>
      <c r="H216" s="204"/>
      <c r="I216" s="204"/>
      <c r="J216" s="204"/>
      <c r="K216" s="204"/>
      <c r="L216" s="204"/>
      <c r="M216" s="204"/>
      <c r="N216" s="204"/>
      <c r="O216" s="204"/>
      <c r="P216" s="204"/>
      <c r="Q216" s="204"/>
    </row>
    <row r="217" spans="1:17">
      <c r="A217" s="207">
        <v>215</v>
      </c>
      <c r="B217" s="207"/>
      <c r="C217" s="207">
        <f t="shared" ca="1" si="3"/>
        <v>0.34993241871616987</v>
      </c>
      <c r="D217" s="207"/>
      <c r="E217" s="204"/>
      <c r="F217" s="204"/>
      <c r="G217" s="204"/>
      <c r="H217" s="204"/>
      <c r="I217" s="204"/>
      <c r="J217" s="204"/>
      <c r="K217" s="204"/>
      <c r="L217" s="204"/>
      <c r="M217" s="204"/>
      <c r="N217" s="204"/>
      <c r="O217" s="204"/>
      <c r="P217" s="204"/>
      <c r="Q217" s="204"/>
    </row>
    <row r="218" spans="1:17">
      <c r="A218" s="207">
        <v>216</v>
      </c>
      <c r="B218" s="207"/>
      <c r="C218" s="207">
        <f t="shared" ca="1" si="3"/>
        <v>0.31186470985557246</v>
      </c>
      <c r="D218" s="207"/>
      <c r="E218" s="204"/>
      <c r="F218" s="204"/>
      <c r="G218" s="204"/>
      <c r="H218" s="204"/>
      <c r="I218" s="204"/>
      <c r="J218" s="204"/>
      <c r="K218" s="204"/>
      <c r="L218" s="204"/>
      <c r="M218" s="204"/>
      <c r="N218" s="204"/>
      <c r="O218" s="204"/>
      <c r="P218" s="204"/>
      <c r="Q218" s="204"/>
    </row>
    <row r="219" spans="1:17">
      <c r="A219" s="207">
        <v>217</v>
      </c>
      <c r="B219" s="207"/>
      <c r="C219" s="207">
        <f t="shared" ca="1" si="3"/>
        <v>0.35850925111480547</v>
      </c>
      <c r="D219" s="207"/>
      <c r="E219" s="204"/>
      <c r="F219" s="204"/>
      <c r="G219" s="204"/>
      <c r="H219" s="204"/>
      <c r="I219" s="204"/>
      <c r="J219" s="204"/>
      <c r="K219" s="204"/>
      <c r="L219" s="204"/>
      <c r="M219" s="204"/>
      <c r="N219" s="204"/>
      <c r="O219" s="204"/>
      <c r="P219" s="204"/>
      <c r="Q219" s="204"/>
    </row>
    <row r="220" spans="1:17">
      <c r="A220" s="207">
        <v>218</v>
      </c>
      <c r="B220" s="207"/>
      <c r="C220" s="207">
        <f t="shared" ca="1" si="3"/>
        <v>0.37457880395434318</v>
      </c>
      <c r="D220" s="207"/>
      <c r="E220" s="204"/>
      <c r="F220" s="204"/>
      <c r="G220" s="204"/>
      <c r="H220" s="204"/>
      <c r="I220" s="204"/>
      <c r="J220" s="204"/>
      <c r="K220" s="204"/>
      <c r="L220" s="204"/>
      <c r="M220" s="204"/>
      <c r="N220" s="204"/>
      <c r="O220" s="204"/>
      <c r="P220" s="204"/>
      <c r="Q220" s="204"/>
    </row>
    <row r="221" spans="1:17">
      <c r="A221" s="207">
        <v>219</v>
      </c>
      <c r="B221" s="207"/>
      <c r="C221" s="207">
        <f t="shared" ca="1" si="3"/>
        <v>0.35961750874417492</v>
      </c>
      <c r="D221" s="207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  <c r="O221" s="204"/>
      <c r="P221" s="204"/>
      <c r="Q221" s="204"/>
    </row>
    <row r="222" spans="1:17">
      <c r="A222" s="207">
        <v>220</v>
      </c>
      <c r="B222" s="207"/>
      <c r="C222" s="207">
        <f t="shared" ca="1" si="3"/>
        <v>0.39944238016480071</v>
      </c>
      <c r="D222" s="207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</row>
    <row r="223" spans="1:17">
      <c r="A223" s="207">
        <v>221</v>
      </c>
      <c r="B223" s="207"/>
      <c r="C223" s="207">
        <f t="shared" ca="1" si="3"/>
        <v>0.32064043789545105</v>
      </c>
      <c r="D223" s="207"/>
      <c r="E223" s="204"/>
      <c r="F223" s="204"/>
      <c r="G223" s="204"/>
      <c r="H223" s="204"/>
      <c r="I223" s="204"/>
      <c r="J223" s="204"/>
      <c r="K223" s="204"/>
      <c r="L223" s="204"/>
      <c r="M223" s="204"/>
      <c r="N223" s="204"/>
      <c r="O223" s="204"/>
      <c r="P223" s="204"/>
      <c r="Q223" s="204"/>
    </row>
    <row r="224" spans="1:17">
      <c r="A224" s="207">
        <v>222</v>
      </c>
      <c r="B224" s="207"/>
      <c r="C224" s="207">
        <f t="shared" ca="1" si="3"/>
        <v>0.3185037413425364</v>
      </c>
      <c r="D224" s="207"/>
      <c r="E224" s="204"/>
      <c r="F224" s="204"/>
      <c r="G224" s="204"/>
      <c r="H224" s="204"/>
      <c r="I224" s="204"/>
      <c r="J224" s="204"/>
      <c r="K224" s="204"/>
      <c r="L224" s="204"/>
      <c r="M224" s="204"/>
      <c r="N224" s="204"/>
      <c r="O224" s="204"/>
      <c r="P224" s="204"/>
      <c r="Q224" s="204"/>
    </row>
    <row r="225" spans="1:17">
      <c r="A225" s="207">
        <v>223</v>
      </c>
      <c r="B225" s="207"/>
      <c r="C225" s="207">
        <f t="shared" ca="1" si="3"/>
        <v>0.35334173207518521</v>
      </c>
      <c r="D225" s="207"/>
      <c r="E225" s="204"/>
      <c r="F225" s="204"/>
      <c r="G225" s="204"/>
      <c r="H225" s="204"/>
      <c r="I225" s="204"/>
      <c r="J225" s="204"/>
      <c r="K225" s="204"/>
      <c r="L225" s="204"/>
      <c r="M225" s="204"/>
      <c r="N225" s="204"/>
      <c r="O225" s="204"/>
      <c r="P225" s="204"/>
      <c r="Q225" s="204"/>
    </row>
    <row r="226" spans="1:17">
      <c r="A226" s="207">
        <v>224</v>
      </c>
      <c r="B226" s="207"/>
      <c r="C226" s="207">
        <f t="shared" ca="1" si="3"/>
        <v>0.33568994122858198</v>
      </c>
      <c r="D226" s="207"/>
      <c r="E226" s="204"/>
      <c r="F226" s="204"/>
      <c r="G226" s="204"/>
      <c r="H226" s="204"/>
      <c r="I226" s="204"/>
      <c r="J226" s="204"/>
      <c r="K226" s="204"/>
      <c r="L226" s="204"/>
      <c r="M226" s="204"/>
      <c r="N226" s="204"/>
      <c r="O226" s="204"/>
      <c r="P226" s="204"/>
      <c r="Q226" s="204"/>
    </row>
    <row r="227" spans="1:17">
      <c r="A227" s="207">
        <v>225</v>
      </c>
      <c r="B227" s="207"/>
      <c r="C227" s="207">
        <f t="shared" ca="1" si="3"/>
        <v>0.35215945370193547</v>
      </c>
      <c r="D227" s="207"/>
      <c r="E227" s="204"/>
      <c r="F227" s="204"/>
      <c r="G227" s="204"/>
      <c r="H227" s="204"/>
      <c r="I227" s="204"/>
      <c r="J227" s="204"/>
      <c r="K227" s="204"/>
      <c r="L227" s="204"/>
      <c r="M227" s="204"/>
      <c r="N227" s="204"/>
      <c r="O227" s="204"/>
      <c r="P227" s="204"/>
      <c r="Q227" s="204"/>
    </row>
    <row r="228" spans="1:17">
      <c r="A228" s="207">
        <v>226</v>
      </c>
      <c r="B228" s="207"/>
      <c r="C228" s="207">
        <f t="shared" ca="1" si="3"/>
        <v>0.38494524426921889</v>
      </c>
      <c r="D228" s="207"/>
      <c r="E228" s="204"/>
      <c r="F228" s="204"/>
      <c r="G228" s="204"/>
      <c r="H228" s="204"/>
      <c r="I228" s="204"/>
      <c r="J228" s="204"/>
      <c r="K228" s="204"/>
      <c r="L228" s="204"/>
      <c r="M228" s="204"/>
      <c r="N228" s="204"/>
      <c r="O228" s="204"/>
      <c r="P228" s="204"/>
      <c r="Q228" s="204"/>
    </row>
    <row r="229" spans="1:17">
      <c r="A229" s="207">
        <v>227</v>
      </c>
      <c r="B229" s="207"/>
      <c r="C229" s="207">
        <f t="shared" ca="1" si="3"/>
        <v>0.34679434499034295</v>
      </c>
      <c r="D229" s="207"/>
      <c r="E229" s="204"/>
      <c r="F229" s="204"/>
      <c r="G229" s="204"/>
      <c r="H229" s="204"/>
      <c r="I229" s="204"/>
      <c r="J229" s="204"/>
      <c r="K229" s="204"/>
      <c r="L229" s="204"/>
      <c r="M229" s="204"/>
      <c r="N229" s="204"/>
      <c r="O229" s="204"/>
      <c r="P229" s="204"/>
      <c r="Q229" s="204"/>
    </row>
    <row r="230" spans="1:17">
      <c r="A230" s="207">
        <v>228</v>
      </c>
      <c r="B230" s="207"/>
      <c r="C230" s="207">
        <f t="shared" ca="1" si="3"/>
        <v>0.40479345550642964</v>
      </c>
      <c r="D230" s="207"/>
      <c r="E230" s="204"/>
      <c r="F230" s="204"/>
      <c r="G230" s="204"/>
      <c r="H230" s="204"/>
      <c r="I230" s="204"/>
      <c r="J230" s="204"/>
      <c r="K230" s="204"/>
      <c r="L230" s="204"/>
      <c r="M230" s="204"/>
      <c r="N230" s="204"/>
      <c r="O230" s="204"/>
      <c r="P230" s="204"/>
      <c r="Q230" s="204"/>
    </row>
    <row r="231" spans="1:17">
      <c r="A231" s="207">
        <v>229</v>
      </c>
      <c r="B231" s="207"/>
      <c r="C231" s="207">
        <f t="shared" ca="1" si="3"/>
        <v>0.41432916718658497</v>
      </c>
      <c r="D231" s="207"/>
      <c r="E231" s="204"/>
      <c r="F231" s="204"/>
      <c r="G231" s="204"/>
      <c r="H231" s="204"/>
      <c r="I231" s="204"/>
      <c r="J231" s="204"/>
      <c r="K231" s="204"/>
      <c r="L231" s="204"/>
      <c r="M231" s="204"/>
      <c r="N231" s="204"/>
      <c r="O231" s="204"/>
      <c r="P231" s="204"/>
      <c r="Q231" s="204"/>
    </row>
    <row r="232" spans="1:17">
      <c r="A232" s="207">
        <v>230</v>
      </c>
      <c r="B232" s="207"/>
      <c r="C232" s="207">
        <f t="shared" ca="1" si="3"/>
        <v>0.31593822141320421</v>
      </c>
      <c r="D232" s="207"/>
      <c r="E232" s="204"/>
      <c r="F232" s="204"/>
      <c r="G232" s="204"/>
      <c r="H232" s="204"/>
      <c r="I232" s="204"/>
      <c r="J232" s="204"/>
      <c r="K232" s="204"/>
      <c r="L232" s="204"/>
      <c r="M232" s="204"/>
      <c r="N232" s="204"/>
      <c r="O232" s="204"/>
      <c r="P232" s="204"/>
      <c r="Q232" s="204"/>
    </row>
    <row r="233" spans="1:17">
      <c r="A233" s="207">
        <v>231</v>
      </c>
      <c r="B233" s="207"/>
      <c r="C233" s="207">
        <f t="shared" ca="1" si="3"/>
        <v>0.37491902831462565</v>
      </c>
      <c r="D233" s="207"/>
      <c r="E233" s="204"/>
      <c r="F233" s="204"/>
      <c r="G233" s="204"/>
      <c r="H233" s="204"/>
      <c r="I233" s="204"/>
      <c r="J233" s="204"/>
      <c r="K233" s="204"/>
      <c r="L233" s="204"/>
      <c r="M233" s="204"/>
      <c r="N233" s="204"/>
      <c r="O233" s="204"/>
      <c r="P233" s="204"/>
      <c r="Q233" s="204"/>
    </row>
    <row r="234" spans="1:17">
      <c r="A234" s="207">
        <v>232</v>
      </c>
      <c r="B234" s="207"/>
      <c r="C234" s="207">
        <f t="shared" ca="1" si="3"/>
        <v>0.37053483327213826</v>
      </c>
      <c r="D234" s="207"/>
      <c r="E234" s="204"/>
      <c r="F234" s="204"/>
      <c r="G234" s="204"/>
      <c r="H234" s="204"/>
      <c r="I234" s="204"/>
      <c r="J234" s="204"/>
      <c r="K234" s="204"/>
      <c r="L234" s="204"/>
      <c r="M234" s="204"/>
      <c r="N234" s="204"/>
      <c r="O234" s="204"/>
      <c r="P234" s="204"/>
      <c r="Q234" s="204"/>
    </row>
    <row r="235" spans="1:17">
      <c r="A235" s="207">
        <v>233</v>
      </c>
      <c r="B235" s="207"/>
      <c r="C235" s="207">
        <f t="shared" ca="1" si="3"/>
        <v>0.31546619632553757</v>
      </c>
      <c r="D235" s="207"/>
      <c r="E235" s="204"/>
      <c r="F235" s="204"/>
      <c r="G235" s="204"/>
      <c r="H235" s="204"/>
      <c r="I235" s="204"/>
      <c r="J235" s="204"/>
      <c r="K235" s="204"/>
      <c r="L235" s="204"/>
      <c r="M235" s="204"/>
      <c r="N235" s="204"/>
      <c r="O235" s="204"/>
      <c r="P235" s="204"/>
      <c r="Q235" s="204"/>
    </row>
    <row r="236" spans="1:17">
      <c r="A236" s="207">
        <v>234</v>
      </c>
      <c r="B236" s="207"/>
      <c r="C236" s="207">
        <f t="shared" ca="1" si="3"/>
        <v>0.37413896499955845</v>
      </c>
      <c r="D236" s="207"/>
      <c r="E236" s="204"/>
      <c r="F236" s="204"/>
      <c r="G236" s="204"/>
      <c r="H236" s="204"/>
      <c r="I236" s="204"/>
      <c r="J236" s="204"/>
      <c r="K236" s="204"/>
      <c r="L236" s="204"/>
      <c r="M236" s="204"/>
      <c r="N236" s="204"/>
      <c r="O236" s="204"/>
      <c r="P236" s="204"/>
      <c r="Q236" s="204"/>
    </row>
    <row r="237" spans="1:17">
      <c r="A237" s="207">
        <v>235</v>
      </c>
      <c r="B237" s="207"/>
      <c r="C237" s="207">
        <f t="shared" ca="1" si="3"/>
        <v>0.37432202573204459</v>
      </c>
      <c r="D237" s="207"/>
      <c r="E237" s="204"/>
      <c r="F237" s="204"/>
      <c r="G237" s="204"/>
      <c r="H237" s="204"/>
      <c r="I237" s="204"/>
      <c r="J237" s="204"/>
      <c r="K237" s="204"/>
      <c r="L237" s="204"/>
      <c r="M237" s="204"/>
      <c r="N237" s="204"/>
      <c r="O237" s="204"/>
      <c r="P237" s="204"/>
      <c r="Q237" s="204"/>
    </row>
    <row r="238" spans="1:17">
      <c r="A238" s="207">
        <v>236</v>
      </c>
      <c r="B238" s="207"/>
      <c r="C238" s="207">
        <f t="shared" ca="1" si="3"/>
        <v>0.30307276327302124</v>
      </c>
      <c r="D238" s="207"/>
      <c r="E238" s="204"/>
      <c r="F238" s="204"/>
      <c r="G238" s="204"/>
      <c r="H238" s="204"/>
      <c r="I238" s="204"/>
      <c r="J238" s="204"/>
      <c r="K238" s="204"/>
      <c r="L238" s="204"/>
      <c r="M238" s="204"/>
      <c r="N238" s="204"/>
      <c r="O238" s="204"/>
      <c r="P238" s="204"/>
      <c r="Q238" s="204"/>
    </row>
    <row r="239" spans="1:17">
      <c r="A239" s="207">
        <v>237</v>
      </c>
      <c r="B239" s="207"/>
      <c r="C239" s="207">
        <f t="shared" ca="1" si="3"/>
        <v>0.37143921275667013</v>
      </c>
      <c r="D239" s="207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</row>
    <row r="240" spans="1:17">
      <c r="A240" s="207">
        <v>238</v>
      </c>
      <c r="B240" s="207"/>
      <c r="C240" s="207">
        <f t="shared" ca="1" si="3"/>
        <v>0.33460824494662955</v>
      </c>
      <c r="D240" s="207"/>
      <c r="E240" s="204"/>
      <c r="F240" s="204"/>
      <c r="G240" s="204"/>
      <c r="H240" s="204"/>
      <c r="I240" s="204"/>
      <c r="J240" s="204"/>
      <c r="K240" s="204"/>
      <c r="L240" s="204"/>
      <c r="M240" s="204"/>
      <c r="N240" s="204"/>
      <c r="O240" s="204"/>
      <c r="P240" s="204"/>
      <c r="Q240" s="204"/>
    </row>
    <row r="241" spans="1:17">
      <c r="A241" s="207">
        <v>239</v>
      </c>
      <c r="B241" s="207"/>
      <c r="C241" s="207">
        <f t="shared" ca="1" si="3"/>
        <v>0.38104490168051719</v>
      </c>
      <c r="D241" s="207"/>
      <c r="E241" s="204"/>
      <c r="F241" s="204"/>
      <c r="G241" s="204"/>
      <c r="H241" s="204"/>
      <c r="I241" s="204"/>
      <c r="J241" s="204"/>
      <c r="K241" s="204"/>
      <c r="L241" s="204"/>
      <c r="M241" s="204"/>
      <c r="N241" s="204"/>
      <c r="O241" s="204"/>
      <c r="P241" s="204"/>
      <c r="Q241" s="204"/>
    </row>
    <row r="242" spans="1:17">
      <c r="A242" s="207">
        <v>240</v>
      </c>
      <c r="B242" s="207"/>
      <c r="C242" s="207">
        <f t="shared" ca="1" si="3"/>
        <v>0.35684267913536782</v>
      </c>
      <c r="D242" s="207"/>
      <c r="E242" s="204"/>
      <c r="F242" s="204"/>
      <c r="G242" s="204"/>
      <c r="H242" s="204"/>
      <c r="I242" s="204"/>
      <c r="J242" s="204"/>
      <c r="K242" s="204"/>
      <c r="L242" s="204"/>
      <c r="M242" s="204"/>
      <c r="N242" s="204"/>
      <c r="O242" s="204"/>
      <c r="P242" s="204"/>
      <c r="Q242" s="204"/>
    </row>
    <row r="243" spans="1:17">
      <c r="A243" s="207">
        <v>241</v>
      </c>
      <c r="B243" s="207"/>
      <c r="C243" s="207">
        <f t="shared" ca="1" si="3"/>
        <v>0.37264280333811289</v>
      </c>
      <c r="D243" s="207"/>
      <c r="E243" s="204"/>
      <c r="F243" s="204"/>
      <c r="G243" s="204"/>
      <c r="H243" s="204"/>
      <c r="I243" s="204"/>
      <c r="J243" s="204"/>
      <c r="K243" s="204"/>
      <c r="L243" s="204"/>
      <c r="M243" s="204"/>
      <c r="N243" s="204"/>
      <c r="O243" s="204"/>
      <c r="P243" s="204"/>
      <c r="Q243" s="204"/>
    </row>
    <row r="244" spans="1:17">
      <c r="A244" s="207">
        <v>242</v>
      </c>
      <c r="B244" s="207"/>
      <c r="C244" s="207">
        <f t="shared" ca="1" si="3"/>
        <v>0.39851197570255487</v>
      </c>
      <c r="D244" s="207"/>
      <c r="E244" s="204"/>
      <c r="F244" s="204"/>
      <c r="G244" s="204"/>
      <c r="H244" s="204"/>
      <c r="I244" s="204"/>
      <c r="J244" s="204"/>
      <c r="K244" s="204"/>
      <c r="L244" s="204"/>
      <c r="M244" s="204"/>
      <c r="N244" s="204"/>
      <c r="O244" s="204"/>
      <c r="P244" s="204"/>
      <c r="Q244" s="204"/>
    </row>
    <row r="245" spans="1:17">
      <c r="A245" s="207">
        <v>243</v>
      </c>
      <c r="B245" s="207"/>
      <c r="C245" s="207">
        <f t="shared" ca="1" si="3"/>
        <v>0.32154589863315786</v>
      </c>
      <c r="D245" s="207"/>
      <c r="E245" s="204"/>
      <c r="F245" s="204"/>
      <c r="G245" s="204"/>
      <c r="H245" s="204"/>
      <c r="I245" s="204"/>
      <c r="J245" s="204"/>
      <c r="K245" s="204"/>
      <c r="L245" s="204"/>
      <c r="M245" s="204"/>
      <c r="N245" s="204"/>
      <c r="O245" s="204"/>
      <c r="P245" s="204"/>
      <c r="Q245" s="204"/>
    </row>
    <row r="246" spans="1:17">
      <c r="A246" s="207">
        <v>244</v>
      </c>
      <c r="B246" s="207"/>
      <c r="C246" s="207">
        <f t="shared" ca="1" si="3"/>
        <v>0.39511074232628857</v>
      </c>
      <c r="D246" s="207"/>
      <c r="E246" s="204"/>
      <c r="F246" s="204"/>
      <c r="G246" s="204"/>
      <c r="H246" s="204"/>
      <c r="I246" s="204"/>
      <c r="J246" s="204"/>
      <c r="K246" s="204"/>
      <c r="L246" s="204"/>
      <c r="M246" s="204"/>
      <c r="N246" s="204"/>
      <c r="O246" s="204"/>
      <c r="P246" s="204"/>
      <c r="Q246" s="204"/>
    </row>
    <row r="247" spans="1:17">
      <c r="A247" s="207">
        <v>245</v>
      </c>
      <c r="B247" s="207"/>
      <c r="C247" s="207">
        <f t="shared" ca="1" si="3"/>
        <v>0.35574050932125939</v>
      </c>
      <c r="D247" s="207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4"/>
      <c r="P247" s="204"/>
      <c r="Q247" s="204"/>
    </row>
    <row r="248" spans="1:17">
      <c r="A248" s="207">
        <v>246</v>
      </c>
      <c r="B248" s="207"/>
      <c r="C248" s="207">
        <f t="shared" ca="1" si="3"/>
        <v>0.27525788944485013</v>
      </c>
      <c r="D248" s="207"/>
      <c r="E248" s="204"/>
      <c r="F248" s="204"/>
      <c r="G248" s="204"/>
      <c r="H248" s="204"/>
      <c r="I248" s="204"/>
      <c r="J248" s="204"/>
      <c r="K248" s="204"/>
      <c r="L248" s="204"/>
      <c r="M248" s="204"/>
      <c r="N248" s="204"/>
      <c r="O248" s="204"/>
      <c r="P248" s="204"/>
      <c r="Q248" s="204"/>
    </row>
    <row r="249" spans="1:17">
      <c r="A249" s="207">
        <v>247</v>
      </c>
      <c r="B249" s="207"/>
      <c r="C249" s="207">
        <f t="shared" ca="1" si="3"/>
        <v>0.38685767697910911</v>
      </c>
      <c r="D249" s="207"/>
      <c r="E249" s="204"/>
      <c r="F249" s="204"/>
      <c r="G249" s="204"/>
      <c r="H249" s="204"/>
      <c r="I249" s="204"/>
      <c r="J249" s="204"/>
      <c r="K249" s="204"/>
      <c r="L249" s="204"/>
      <c r="M249" s="204"/>
      <c r="N249" s="204"/>
      <c r="O249" s="204"/>
      <c r="P249" s="204"/>
      <c r="Q249" s="204"/>
    </row>
    <row r="250" spans="1:17">
      <c r="A250" s="207">
        <v>248</v>
      </c>
      <c r="B250" s="207"/>
      <c r="C250" s="207">
        <f t="shared" ca="1" si="3"/>
        <v>0.37697518885481335</v>
      </c>
      <c r="D250" s="207"/>
      <c r="E250" s="204"/>
      <c r="F250" s="204"/>
      <c r="G250" s="204"/>
      <c r="H250" s="204"/>
      <c r="I250" s="204"/>
      <c r="J250" s="204"/>
      <c r="K250" s="204"/>
      <c r="L250" s="204"/>
      <c r="M250" s="204"/>
      <c r="N250" s="204"/>
      <c r="O250" s="204"/>
      <c r="P250" s="204"/>
      <c r="Q250" s="204"/>
    </row>
    <row r="251" spans="1:17">
      <c r="A251" s="207">
        <v>249</v>
      </c>
      <c r="B251" s="207"/>
      <c r="C251" s="207">
        <f t="shared" ca="1" si="3"/>
        <v>0.35771885861967012</v>
      </c>
      <c r="D251" s="207"/>
      <c r="E251" s="204"/>
      <c r="F251" s="204"/>
      <c r="G251" s="204"/>
      <c r="H251" s="204"/>
      <c r="I251" s="204"/>
      <c r="J251" s="204"/>
      <c r="K251" s="204"/>
      <c r="L251" s="204"/>
      <c r="M251" s="204"/>
      <c r="N251" s="204"/>
      <c r="O251" s="204"/>
      <c r="P251" s="204"/>
      <c r="Q251" s="204"/>
    </row>
    <row r="252" spans="1:17">
      <c r="A252" s="207">
        <v>250</v>
      </c>
      <c r="B252" s="207"/>
      <c r="C252" s="207">
        <f t="shared" ca="1" si="3"/>
        <v>0.3479078713258868</v>
      </c>
      <c r="D252" s="207"/>
      <c r="E252" s="204"/>
      <c r="F252" s="204"/>
      <c r="G252" s="204"/>
      <c r="H252" s="204"/>
      <c r="I252" s="204"/>
      <c r="J252" s="204"/>
      <c r="K252" s="204"/>
      <c r="L252" s="204"/>
      <c r="M252" s="204"/>
      <c r="N252" s="204"/>
      <c r="O252" s="204"/>
      <c r="P252" s="204"/>
      <c r="Q252" s="204"/>
    </row>
    <row r="253" spans="1:17">
      <c r="A253" s="207">
        <v>251</v>
      </c>
      <c r="B253" s="207"/>
      <c r="C253" s="207">
        <f t="shared" ca="1" si="3"/>
        <v>0.4000459861070893</v>
      </c>
      <c r="D253" s="207"/>
      <c r="E253" s="204"/>
      <c r="F253" s="204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</row>
    <row r="254" spans="1:17">
      <c r="A254" s="207">
        <v>252</v>
      </c>
      <c r="B254" s="207"/>
      <c r="C254" s="207">
        <f t="shared" ca="1" si="3"/>
        <v>0.3695615370478218</v>
      </c>
      <c r="D254" s="207"/>
      <c r="E254" s="204"/>
      <c r="F254" s="204"/>
      <c r="G254" s="204"/>
      <c r="H254" s="204"/>
      <c r="I254" s="204"/>
      <c r="J254" s="204"/>
      <c r="K254" s="204"/>
      <c r="L254" s="204"/>
      <c r="M254" s="204"/>
      <c r="N254" s="204"/>
      <c r="O254" s="204"/>
      <c r="P254" s="204"/>
      <c r="Q254" s="204"/>
    </row>
    <row r="255" spans="1:17">
      <c r="A255" s="207">
        <v>253</v>
      </c>
      <c r="B255" s="207"/>
      <c r="C255" s="207">
        <f t="shared" ca="1" si="3"/>
        <v>0.35296650471568042</v>
      </c>
      <c r="D255" s="207"/>
      <c r="E255" s="204"/>
      <c r="F255" s="204"/>
      <c r="G255" s="204"/>
      <c r="H255" s="204"/>
      <c r="I255" s="204"/>
      <c r="J255" s="204"/>
      <c r="K255" s="204"/>
      <c r="L255" s="204"/>
      <c r="M255" s="204"/>
      <c r="N255" s="204"/>
      <c r="O255" s="204"/>
      <c r="P255" s="204"/>
      <c r="Q255" s="204"/>
    </row>
    <row r="256" spans="1:17">
      <c r="A256" s="207">
        <v>254</v>
      </c>
      <c r="B256" s="207"/>
      <c r="C256" s="207">
        <f t="shared" ca="1" si="3"/>
        <v>0.31772749398071909</v>
      </c>
      <c r="D256" s="207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</row>
    <row r="257" spans="1:17">
      <c r="A257" s="207">
        <v>255</v>
      </c>
      <c r="B257" s="207"/>
      <c r="C257" s="207">
        <f t="shared" ca="1" si="3"/>
        <v>0.3117780958059756</v>
      </c>
      <c r="D257" s="207"/>
      <c r="E257" s="204"/>
      <c r="F257" s="204"/>
      <c r="G257" s="204"/>
      <c r="H257" s="204"/>
      <c r="I257" s="204"/>
      <c r="J257" s="204"/>
      <c r="K257" s="204"/>
      <c r="L257" s="204"/>
      <c r="M257" s="204"/>
      <c r="N257" s="204"/>
      <c r="O257" s="204"/>
      <c r="P257" s="204"/>
      <c r="Q257" s="204"/>
    </row>
    <row r="258" spans="1:17">
      <c r="A258" s="207">
        <v>256</v>
      </c>
      <c r="B258" s="207"/>
      <c r="C258" s="207">
        <f t="shared" ca="1" si="3"/>
        <v>0.31711281066878683</v>
      </c>
      <c r="D258" s="207"/>
      <c r="E258" s="204"/>
      <c r="F258" s="204"/>
      <c r="G258" s="204"/>
      <c r="H258" s="204"/>
      <c r="I258" s="204"/>
      <c r="J258" s="204"/>
      <c r="K258" s="204"/>
      <c r="L258" s="204"/>
      <c r="M258" s="204"/>
      <c r="N258" s="204"/>
      <c r="O258" s="204"/>
      <c r="P258" s="204"/>
      <c r="Q258" s="204"/>
    </row>
    <row r="259" spans="1:17">
      <c r="A259" s="207">
        <v>257</v>
      </c>
      <c r="B259" s="207"/>
      <c r="C259" s="207">
        <f t="shared" ca="1" si="3"/>
        <v>0.37161132752444115</v>
      </c>
      <c r="D259" s="207"/>
      <c r="E259" s="204"/>
      <c r="F259" s="204"/>
      <c r="G259" s="204"/>
      <c r="H259" s="204"/>
      <c r="I259" s="204"/>
      <c r="J259" s="204"/>
      <c r="K259" s="204"/>
      <c r="L259" s="204"/>
      <c r="M259" s="204"/>
      <c r="N259" s="204"/>
      <c r="O259" s="204"/>
      <c r="P259" s="204"/>
      <c r="Q259" s="204"/>
    </row>
    <row r="260" spans="1:17">
      <c r="A260" s="207">
        <v>258</v>
      </c>
      <c r="B260" s="207"/>
      <c r="C260" s="207">
        <f t="shared" ref="C260:C323" ca="1" si="4">NORMINV(RAND(),0.35,0.03)</f>
        <v>0.30374548906316029</v>
      </c>
      <c r="D260" s="207"/>
      <c r="E260" s="204"/>
      <c r="F260" s="204"/>
      <c r="G260" s="204"/>
      <c r="H260" s="204"/>
      <c r="I260" s="204"/>
      <c r="J260" s="204"/>
      <c r="K260" s="204"/>
      <c r="L260" s="204"/>
      <c r="M260" s="204"/>
      <c r="N260" s="204"/>
      <c r="O260" s="204"/>
      <c r="P260" s="204"/>
      <c r="Q260" s="204"/>
    </row>
    <row r="261" spans="1:17">
      <c r="A261" s="207">
        <v>259</v>
      </c>
      <c r="B261" s="207"/>
      <c r="C261" s="207">
        <f t="shared" ca="1" si="4"/>
        <v>0.34680285477748823</v>
      </c>
      <c r="D261" s="207"/>
      <c r="E261" s="204"/>
      <c r="F261" s="204"/>
      <c r="G261" s="204"/>
      <c r="H261" s="204"/>
      <c r="I261" s="204"/>
      <c r="J261" s="204"/>
      <c r="K261" s="204"/>
      <c r="L261" s="204"/>
      <c r="M261" s="204"/>
      <c r="N261" s="204"/>
      <c r="O261" s="204"/>
      <c r="P261" s="204"/>
      <c r="Q261" s="204"/>
    </row>
    <row r="262" spans="1:17">
      <c r="A262" s="207">
        <v>260</v>
      </c>
      <c r="B262" s="207"/>
      <c r="C262" s="207">
        <f t="shared" ca="1" si="4"/>
        <v>0.40159968346887309</v>
      </c>
      <c r="D262" s="207"/>
      <c r="E262" s="204"/>
      <c r="F262" s="204"/>
      <c r="G262" s="204"/>
      <c r="H262" s="204"/>
      <c r="I262" s="204"/>
      <c r="J262" s="204"/>
      <c r="K262" s="204"/>
      <c r="L262" s="204"/>
      <c r="M262" s="204"/>
      <c r="N262" s="204"/>
      <c r="O262" s="204"/>
      <c r="P262" s="204"/>
      <c r="Q262" s="204"/>
    </row>
    <row r="263" spans="1:17">
      <c r="A263" s="207">
        <v>261</v>
      </c>
      <c r="B263" s="207"/>
      <c r="C263" s="207">
        <f t="shared" ca="1" si="4"/>
        <v>0.37069186828879513</v>
      </c>
      <c r="D263" s="207"/>
      <c r="E263" s="204"/>
      <c r="F263" s="204"/>
      <c r="G263" s="204"/>
      <c r="H263" s="204"/>
      <c r="I263" s="204"/>
      <c r="J263" s="204"/>
      <c r="K263" s="204"/>
      <c r="L263" s="204"/>
      <c r="M263" s="204"/>
      <c r="N263" s="204"/>
      <c r="O263" s="204"/>
      <c r="P263" s="204"/>
      <c r="Q263" s="204"/>
    </row>
    <row r="264" spans="1:17">
      <c r="A264" s="207">
        <v>262</v>
      </c>
      <c r="B264" s="207"/>
      <c r="C264" s="207">
        <f t="shared" ca="1" si="4"/>
        <v>0.34157071933931937</v>
      </c>
      <c r="D264" s="207"/>
      <c r="E264" s="204"/>
      <c r="F264" s="204"/>
      <c r="G264" s="204"/>
      <c r="H264" s="204"/>
      <c r="I264" s="204"/>
      <c r="J264" s="204"/>
      <c r="K264" s="204"/>
      <c r="L264" s="204"/>
      <c r="M264" s="204"/>
      <c r="N264" s="204"/>
      <c r="O264" s="204"/>
      <c r="P264" s="204"/>
      <c r="Q264" s="204"/>
    </row>
    <row r="265" spans="1:17">
      <c r="A265" s="207">
        <v>263</v>
      </c>
      <c r="B265" s="207"/>
      <c r="C265" s="207">
        <f t="shared" ca="1" si="4"/>
        <v>0.36015818014308165</v>
      </c>
      <c r="D265" s="207"/>
      <c r="E265" s="204"/>
      <c r="F265" s="204"/>
      <c r="G265" s="204"/>
      <c r="H265" s="204"/>
      <c r="I265" s="204"/>
      <c r="J265" s="204"/>
      <c r="K265" s="204"/>
      <c r="L265" s="204"/>
      <c r="M265" s="204"/>
      <c r="N265" s="204"/>
      <c r="O265" s="204"/>
      <c r="P265" s="204"/>
      <c r="Q265" s="204"/>
    </row>
    <row r="266" spans="1:17">
      <c r="A266" s="207">
        <v>264</v>
      </c>
      <c r="B266" s="207"/>
      <c r="C266" s="207">
        <f t="shared" ca="1" si="4"/>
        <v>0.35481119003402078</v>
      </c>
      <c r="D266" s="207"/>
      <c r="E266" s="204"/>
      <c r="F266" s="204"/>
      <c r="G266" s="204"/>
      <c r="H266" s="204"/>
      <c r="I266" s="204"/>
      <c r="J266" s="204"/>
      <c r="K266" s="204"/>
      <c r="L266" s="204"/>
      <c r="M266" s="204"/>
      <c r="N266" s="204"/>
      <c r="O266" s="204"/>
      <c r="P266" s="204"/>
      <c r="Q266" s="204"/>
    </row>
    <row r="267" spans="1:17">
      <c r="A267" s="207">
        <v>265</v>
      </c>
      <c r="B267" s="207"/>
      <c r="C267" s="207">
        <f t="shared" ca="1" si="4"/>
        <v>0.39235188138462951</v>
      </c>
      <c r="D267" s="207"/>
      <c r="E267" s="204"/>
      <c r="F267" s="204"/>
      <c r="G267" s="204"/>
      <c r="H267" s="204"/>
      <c r="I267" s="204"/>
      <c r="J267" s="204"/>
      <c r="K267" s="204"/>
      <c r="L267" s="204"/>
      <c r="M267" s="204"/>
      <c r="N267" s="204"/>
      <c r="O267" s="204"/>
      <c r="P267" s="204"/>
      <c r="Q267" s="204"/>
    </row>
    <row r="268" spans="1:17">
      <c r="A268" s="207">
        <v>266</v>
      </c>
      <c r="B268" s="207"/>
      <c r="C268" s="207">
        <f t="shared" ca="1" si="4"/>
        <v>0.3459209039591471</v>
      </c>
      <c r="D268" s="207"/>
      <c r="E268" s="204"/>
      <c r="F268" s="204"/>
      <c r="G268" s="204"/>
      <c r="H268" s="204"/>
      <c r="I268" s="204"/>
      <c r="J268" s="204"/>
      <c r="K268" s="204"/>
      <c r="L268" s="204"/>
      <c r="M268" s="204"/>
      <c r="N268" s="204"/>
      <c r="O268" s="204"/>
      <c r="P268" s="204"/>
      <c r="Q268" s="204"/>
    </row>
    <row r="269" spans="1:17">
      <c r="A269" s="207">
        <v>267</v>
      </c>
      <c r="B269" s="207"/>
      <c r="C269" s="207">
        <f t="shared" ca="1" si="4"/>
        <v>0.36550240227564179</v>
      </c>
      <c r="D269" s="207"/>
      <c r="E269" s="204"/>
      <c r="F269" s="204"/>
      <c r="G269" s="204"/>
      <c r="H269" s="204"/>
      <c r="I269" s="204"/>
      <c r="J269" s="204"/>
      <c r="K269" s="204"/>
      <c r="L269" s="204"/>
      <c r="M269" s="204"/>
      <c r="N269" s="204"/>
      <c r="O269" s="204"/>
      <c r="P269" s="204"/>
      <c r="Q269" s="204"/>
    </row>
    <row r="270" spans="1:17">
      <c r="A270" s="207">
        <v>268</v>
      </c>
      <c r="B270" s="207"/>
      <c r="C270" s="207">
        <f t="shared" ca="1" si="4"/>
        <v>0.38358535737738042</v>
      </c>
      <c r="D270" s="207"/>
      <c r="E270" s="204"/>
      <c r="F270" s="204"/>
      <c r="G270" s="204"/>
      <c r="H270" s="204"/>
      <c r="I270" s="204"/>
      <c r="J270" s="204"/>
      <c r="K270" s="204"/>
      <c r="L270" s="204"/>
      <c r="M270" s="204"/>
      <c r="N270" s="204"/>
      <c r="O270" s="204"/>
      <c r="P270" s="204"/>
      <c r="Q270" s="204"/>
    </row>
    <row r="271" spans="1:17">
      <c r="A271" s="207">
        <v>269</v>
      </c>
      <c r="B271" s="207"/>
      <c r="C271" s="207">
        <f t="shared" ca="1" si="4"/>
        <v>0.34331546281985459</v>
      </c>
      <c r="D271" s="207"/>
      <c r="E271" s="204"/>
      <c r="F271" s="204"/>
      <c r="G271" s="204"/>
      <c r="H271" s="204"/>
      <c r="I271" s="204"/>
      <c r="J271" s="204"/>
      <c r="K271" s="204"/>
      <c r="L271" s="204"/>
      <c r="M271" s="204"/>
      <c r="N271" s="204"/>
      <c r="O271" s="204"/>
      <c r="P271" s="204"/>
      <c r="Q271" s="204"/>
    </row>
    <row r="272" spans="1:17">
      <c r="A272" s="207">
        <v>270</v>
      </c>
      <c r="B272" s="207"/>
      <c r="C272" s="207">
        <f t="shared" ca="1" si="4"/>
        <v>0.31949131922379526</v>
      </c>
      <c r="D272" s="207"/>
      <c r="E272" s="204"/>
      <c r="F272" s="204"/>
      <c r="G272" s="204"/>
      <c r="H272" s="204"/>
      <c r="I272" s="204"/>
      <c r="J272" s="204"/>
      <c r="K272" s="204"/>
      <c r="L272" s="204"/>
      <c r="M272" s="204"/>
      <c r="N272" s="204"/>
      <c r="O272" s="204"/>
      <c r="P272" s="204"/>
      <c r="Q272" s="204"/>
    </row>
    <row r="273" spans="1:17">
      <c r="A273" s="207">
        <v>271</v>
      </c>
      <c r="B273" s="207"/>
      <c r="C273" s="207">
        <f t="shared" ca="1" si="4"/>
        <v>0.3674869108998573</v>
      </c>
      <c r="D273" s="207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</row>
    <row r="274" spans="1:17">
      <c r="A274" s="207">
        <v>272</v>
      </c>
      <c r="B274" s="207"/>
      <c r="C274" s="207">
        <f t="shared" ca="1" si="4"/>
        <v>0.34421316238436211</v>
      </c>
      <c r="D274" s="207"/>
      <c r="E274" s="204"/>
      <c r="F274" s="204"/>
      <c r="G274" s="204"/>
      <c r="H274" s="204"/>
      <c r="I274" s="204"/>
      <c r="J274" s="204"/>
      <c r="K274" s="204"/>
      <c r="L274" s="204"/>
      <c r="M274" s="204"/>
      <c r="N274" s="204"/>
      <c r="O274" s="204"/>
      <c r="P274" s="204"/>
      <c r="Q274" s="204"/>
    </row>
    <row r="275" spans="1:17">
      <c r="A275" s="207">
        <v>273</v>
      </c>
      <c r="B275" s="207"/>
      <c r="C275" s="207">
        <f t="shared" ca="1" si="4"/>
        <v>0.37414225294867859</v>
      </c>
      <c r="D275" s="207"/>
      <c r="E275" s="204"/>
      <c r="F275" s="204"/>
      <c r="G275" s="204"/>
      <c r="H275" s="204"/>
      <c r="I275" s="204"/>
      <c r="J275" s="204"/>
      <c r="K275" s="204"/>
      <c r="L275" s="204"/>
      <c r="M275" s="204"/>
      <c r="N275" s="204"/>
      <c r="O275" s="204"/>
      <c r="P275" s="204"/>
      <c r="Q275" s="204"/>
    </row>
    <row r="276" spans="1:17">
      <c r="A276" s="207">
        <v>274</v>
      </c>
      <c r="B276" s="207"/>
      <c r="C276" s="207">
        <f t="shared" ca="1" si="4"/>
        <v>0.37338282704968889</v>
      </c>
      <c r="D276" s="207"/>
      <c r="E276" s="204"/>
      <c r="F276" s="204"/>
      <c r="G276" s="204"/>
      <c r="H276" s="204"/>
      <c r="I276" s="204"/>
      <c r="J276" s="204"/>
      <c r="K276" s="204"/>
      <c r="L276" s="204"/>
      <c r="M276" s="204"/>
      <c r="N276" s="204"/>
      <c r="O276" s="204"/>
      <c r="P276" s="204"/>
      <c r="Q276" s="204"/>
    </row>
    <row r="277" spans="1:17">
      <c r="A277" s="207">
        <v>275</v>
      </c>
      <c r="B277" s="207"/>
      <c r="C277" s="207">
        <f t="shared" ca="1" si="4"/>
        <v>0.41349900694842623</v>
      </c>
      <c r="D277" s="207"/>
      <c r="E277" s="204"/>
      <c r="F277" s="204"/>
      <c r="G277" s="204"/>
      <c r="H277" s="204"/>
      <c r="I277" s="204"/>
      <c r="J277" s="204"/>
      <c r="K277" s="204"/>
      <c r="L277" s="204"/>
      <c r="M277" s="204"/>
      <c r="N277" s="204"/>
      <c r="O277" s="204"/>
      <c r="P277" s="204"/>
      <c r="Q277" s="204"/>
    </row>
    <row r="278" spans="1:17">
      <c r="A278" s="207">
        <v>276</v>
      </c>
      <c r="B278" s="207"/>
      <c r="C278" s="207">
        <f t="shared" ca="1" si="4"/>
        <v>0.33096739270107206</v>
      </c>
      <c r="D278" s="207"/>
      <c r="E278" s="204"/>
      <c r="F278" s="204"/>
      <c r="G278" s="204"/>
      <c r="H278" s="204"/>
      <c r="I278" s="204"/>
      <c r="J278" s="204"/>
      <c r="K278" s="204"/>
      <c r="L278" s="204"/>
      <c r="M278" s="204"/>
      <c r="N278" s="204"/>
      <c r="O278" s="204"/>
      <c r="P278" s="204"/>
      <c r="Q278" s="204"/>
    </row>
    <row r="279" spans="1:17">
      <c r="A279" s="207">
        <v>277</v>
      </c>
      <c r="B279" s="207"/>
      <c r="C279" s="207">
        <f t="shared" ca="1" si="4"/>
        <v>0.33533609826072341</v>
      </c>
      <c r="D279" s="207"/>
      <c r="E279" s="204"/>
      <c r="F279" s="204"/>
      <c r="G279" s="204"/>
      <c r="H279" s="204"/>
      <c r="I279" s="204"/>
      <c r="J279" s="204"/>
      <c r="K279" s="204"/>
      <c r="L279" s="204"/>
      <c r="M279" s="204"/>
      <c r="N279" s="204"/>
      <c r="O279" s="204"/>
      <c r="P279" s="204"/>
      <c r="Q279" s="204"/>
    </row>
    <row r="280" spans="1:17">
      <c r="A280" s="207">
        <v>278</v>
      </c>
      <c r="B280" s="207"/>
      <c r="C280" s="207">
        <f t="shared" ca="1" si="4"/>
        <v>0.39282947178397365</v>
      </c>
      <c r="D280" s="207"/>
      <c r="E280" s="204"/>
      <c r="F280" s="204"/>
      <c r="G280" s="204"/>
      <c r="H280" s="204"/>
      <c r="I280" s="204"/>
      <c r="J280" s="204"/>
      <c r="K280" s="204"/>
      <c r="L280" s="204"/>
      <c r="M280" s="204"/>
      <c r="N280" s="204"/>
      <c r="O280" s="204"/>
      <c r="P280" s="204"/>
      <c r="Q280" s="204"/>
    </row>
    <row r="281" spans="1:17">
      <c r="A281" s="207">
        <v>279</v>
      </c>
      <c r="B281" s="207"/>
      <c r="C281" s="207">
        <f t="shared" ca="1" si="4"/>
        <v>0.32959417526631479</v>
      </c>
      <c r="D281" s="207"/>
      <c r="E281" s="204"/>
      <c r="F281" s="204"/>
      <c r="G281" s="204"/>
      <c r="H281" s="204"/>
      <c r="I281" s="204"/>
      <c r="J281" s="204"/>
      <c r="K281" s="204"/>
      <c r="L281" s="204"/>
      <c r="M281" s="204"/>
      <c r="N281" s="204"/>
      <c r="O281" s="204"/>
      <c r="P281" s="204"/>
      <c r="Q281" s="204"/>
    </row>
    <row r="282" spans="1:17">
      <c r="A282" s="207">
        <v>280</v>
      </c>
      <c r="B282" s="207"/>
      <c r="C282" s="207">
        <f t="shared" ca="1" si="4"/>
        <v>0.42222885846595742</v>
      </c>
      <c r="D282" s="207"/>
      <c r="E282" s="204"/>
      <c r="F282" s="204"/>
      <c r="G282" s="204"/>
      <c r="H282" s="204"/>
      <c r="I282" s="204"/>
      <c r="J282" s="204"/>
      <c r="K282" s="204"/>
      <c r="L282" s="204"/>
      <c r="M282" s="204"/>
      <c r="N282" s="204"/>
      <c r="O282" s="204"/>
      <c r="P282" s="204"/>
      <c r="Q282" s="204"/>
    </row>
    <row r="283" spans="1:17">
      <c r="A283" s="207">
        <v>281</v>
      </c>
      <c r="B283" s="207"/>
      <c r="C283" s="207">
        <f t="shared" ca="1" si="4"/>
        <v>0.32029538083048087</v>
      </c>
      <c r="D283" s="207"/>
      <c r="E283" s="204"/>
      <c r="F283" s="204"/>
      <c r="G283" s="204"/>
      <c r="H283" s="204"/>
      <c r="I283" s="204"/>
      <c r="J283" s="204"/>
      <c r="K283" s="204"/>
      <c r="L283" s="204"/>
      <c r="M283" s="204"/>
      <c r="N283" s="204"/>
      <c r="O283" s="204"/>
      <c r="P283" s="204"/>
      <c r="Q283" s="204"/>
    </row>
    <row r="284" spans="1:17">
      <c r="A284" s="207">
        <v>282</v>
      </c>
      <c r="B284" s="207"/>
      <c r="C284" s="207">
        <f t="shared" ca="1" si="4"/>
        <v>0.39457896561520034</v>
      </c>
      <c r="D284" s="207"/>
      <c r="E284" s="204"/>
      <c r="F284" s="204"/>
      <c r="G284" s="204"/>
      <c r="H284" s="204"/>
      <c r="I284" s="204"/>
      <c r="J284" s="204"/>
      <c r="K284" s="204"/>
      <c r="L284" s="204"/>
      <c r="M284" s="204"/>
      <c r="N284" s="204"/>
      <c r="O284" s="204"/>
      <c r="P284" s="204"/>
      <c r="Q284" s="204"/>
    </row>
    <row r="285" spans="1:17">
      <c r="A285" s="207">
        <v>283</v>
      </c>
      <c r="B285" s="207"/>
      <c r="C285" s="207">
        <f t="shared" ca="1" si="4"/>
        <v>0.36431062568520861</v>
      </c>
      <c r="D285" s="207"/>
      <c r="E285" s="204"/>
      <c r="F285" s="204"/>
      <c r="G285" s="204"/>
      <c r="H285" s="204"/>
      <c r="I285" s="204"/>
      <c r="J285" s="204"/>
      <c r="K285" s="204"/>
      <c r="L285" s="204"/>
      <c r="M285" s="204"/>
      <c r="N285" s="204"/>
      <c r="O285" s="204"/>
      <c r="P285" s="204"/>
      <c r="Q285" s="204"/>
    </row>
    <row r="286" spans="1:17">
      <c r="A286" s="207">
        <v>284</v>
      </c>
      <c r="B286" s="207"/>
      <c r="C286" s="207">
        <f t="shared" ca="1" si="4"/>
        <v>0.29872452620962947</v>
      </c>
      <c r="D286" s="207"/>
      <c r="E286" s="204"/>
      <c r="F286" s="204"/>
      <c r="G286" s="204"/>
      <c r="H286" s="204"/>
      <c r="I286" s="204"/>
      <c r="J286" s="204"/>
      <c r="K286" s="204"/>
      <c r="L286" s="204"/>
      <c r="M286" s="204"/>
      <c r="N286" s="204"/>
      <c r="O286" s="204"/>
      <c r="P286" s="204"/>
      <c r="Q286" s="204"/>
    </row>
    <row r="287" spans="1:17">
      <c r="A287" s="207">
        <v>285</v>
      </c>
      <c r="B287" s="207"/>
      <c r="C287" s="207">
        <f t="shared" ca="1" si="4"/>
        <v>0.40636214656256048</v>
      </c>
      <c r="D287" s="207"/>
      <c r="E287" s="204"/>
      <c r="F287" s="204"/>
      <c r="G287" s="204"/>
      <c r="H287" s="204"/>
      <c r="I287" s="204"/>
      <c r="J287" s="204"/>
      <c r="K287" s="204"/>
      <c r="L287" s="204"/>
      <c r="M287" s="204"/>
      <c r="N287" s="204"/>
      <c r="O287" s="204"/>
      <c r="P287" s="204"/>
      <c r="Q287" s="204"/>
    </row>
    <row r="288" spans="1:17">
      <c r="A288" s="207">
        <v>286</v>
      </c>
      <c r="B288" s="207"/>
      <c r="C288" s="207">
        <f t="shared" ca="1" si="4"/>
        <v>0.36193465583557721</v>
      </c>
      <c r="D288" s="207"/>
      <c r="E288" s="204"/>
      <c r="F288" s="204"/>
      <c r="G288" s="204"/>
      <c r="H288" s="204"/>
      <c r="I288" s="204"/>
      <c r="J288" s="204"/>
      <c r="K288" s="204"/>
      <c r="L288" s="204"/>
      <c r="M288" s="204"/>
      <c r="N288" s="204"/>
      <c r="O288" s="204"/>
      <c r="P288" s="204"/>
      <c r="Q288" s="204"/>
    </row>
    <row r="289" spans="1:17">
      <c r="A289" s="207">
        <v>287</v>
      </c>
      <c r="B289" s="207"/>
      <c r="C289" s="207">
        <f t="shared" ca="1" si="4"/>
        <v>0.30395341139957188</v>
      </c>
      <c r="D289" s="207"/>
      <c r="E289" s="204"/>
      <c r="F289" s="204"/>
      <c r="G289" s="204"/>
      <c r="H289" s="204"/>
      <c r="I289" s="204"/>
      <c r="J289" s="204"/>
      <c r="K289" s="204"/>
      <c r="L289" s="204"/>
      <c r="M289" s="204"/>
      <c r="N289" s="204"/>
      <c r="O289" s="204"/>
      <c r="P289" s="204"/>
      <c r="Q289" s="204"/>
    </row>
    <row r="290" spans="1:17">
      <c r="A290" s="207">
        <v>288</v>
      </c>
      <c r="B290" s="207"/>
      <c r="C290" s="207">
        <f t="shared" ca="1" si="4"/>
        <v>0.27284502033814595</v>
      </c>
      <c r="D290" s="207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</row>
    <row r="291" spans="1:17">
      <c r="A291" s="207">
        <v>289</v>
      </c>
      <c r="B291" s="207"/>
      <c r="C291" s="207">
        <f t="shared" ca="1" si="4"/>
        <v>0.32845372584262877</v>
      </c>
      <c r="D291" s="207"/>
      <c r="E291" s="204"/>
      <c r="F291" s="204"/>
      <c r="G291" s="204"/>
      <c r="H291" s="204"/>
      <c r="I291" s="204"/>
      <c r="J291" s="204"/>
      <c r="K291" s="204"/>
      <c r="L291" s="204"/>
      <c r="M291" s="204"/>
      <c r="N291" s="204"/>
      <c r="O291" s="204"/>
      <c r="P291" s="204"/>
      <c r="Q291" s="204"/>
    </row>
    <row r="292" spans="1:17">
      <c r="A292" s="207">
        <v>290</v>
      </c>
      <c r="B292" s="207"/>
      <c r="C292" s="207">
        <f t="shared" ca="1" si="4"/>
        <v>0.3889495801352536</v>
      </c>
      <c r="D292" s="207"/>
      <c r="E292" s="204"/>
      <c r="F292" s="204"/>
      <c r="G292" s="204"/>
      <c r="H292" s="204"/>
      <c r="I292" s="204"/>
      <c r="J292" s="204"/>
      <c r="K292" s="204"/>
      <c r="L292" s="204"/>
      <c r="M292" s="204"/>
      <c r="N292" s="204"/>
      <c r="O292" s="204"/>
      <c r="P292" s="204"/>
      <c r="Q292" s="204"/>
    </row>
    <row r="293" spans="1:17">
      <c r="A293" s="207">
        <v>291</v>
      </c>
      <c r="B293" s="207"/>
      <c r="C293" s="207">
        <f t="shared" ca="1" si="4"/>
        <v>0.3810933341169529</v>
      </c>
      <c r="D293" s="207"/>
      <c r="E293" s="204"/>
      <c r="F293" s="204"/>
      <c r="G293" s="204"/>
      <c r="H293" s="204"/>
      <c r="I293" s="204"/>
      <c r="J293" s="204"/>
      <c r="K293" s="204"/>
      <c r="L293" s="204"/>
      <c r="M293" s="204"/>
      <c r="N293" s="204"/>
      <c r="O293" s="204"/>
      <c r="P293" s="204"/>
      <c r="Q293" s="204"/>
    </row>
    <row r="294" spans="1:17">
      <c r="A294" s="207">
        <v>292</v>
      </c>
      <c r="B294" s="207"/>
      <c r="C294" s="207">
        <f t="shared" ca="1" si="4"/>
        <v>0.38711791345687963</v>
      </c>
      <c r="D294" s="207"/>
      <c r="E294" s="204"/>
      <c r="F294" s="204"/>
      <c r="G294" s="204"/>
      <c r="H294" s="204"/>
      <c r="I294" s="204"/>
      <c r="J294" s="204"/>
      <c r="K294" s="204"/>
      <c r="L294" s="204"/>
      <c r="M294" s="204"/>
      <c r="N294" s="204"/>
      <c r="O294" s="204"/>
      <c r="P294" s="204"/>
      <c r="Q294" s="204"/>
    </row>
    <row r="295" spans="1:17">
      <c r="A295" s="207">
        <v>293</v>
      </c>
      <c r="B295" s="207"/>
      <c r="C295" s="207">
        <f t="shared" ca="1" si="4"/>
        <v>0.3414390497378888</v>
      </c>
      <c r="D295" s="207"/>
      <c r="E295" s="204"/>
      <c r="F295" s="204"/>
      <c r="G295" s="204"/>
      <c r="H295" s="204"/>
      <c r="I295" s="204"/>
      <c r="J295" s="204"/>
      <c r="K295" s="204"/>
      <c r="L295" s="204"/>
      <c r="M295" s="204"/>
      <c r="N295" s="204"/>
      <c r="O295" s="204"/>
      <c r="P295" s="204"/>
      <c r="Q295" s="204"/>
    </row>
    <row r="296" spans="1:17">
      <c r="A296" s="207">
        <v>294</v>
      </c>
      <c r="B296" s="207"/>
      <c r="C296" s="207">
        <f t="shared" ca="1" si="4"/>
        <v>0.35721213620905173</v>
      </c>
      <c r="D296" s="207"/>
      <c r="E296" s="204"/>
      <c r="F296" s="204"/>
      <c r="G296" s="204"/>
      <c r="H296" s="204"/>
      <c r="I296" s="204"/>
      <c r="J296" s="204"/>
      <c r="K296" s="204"/>
      <c r="L296" s="204"/>
      <c r="M296" s="204"/>
      <c r="N296" s="204"/>
      <c r="O296" s="204"/>
      <c r="P296" s="204"/>
      <c r="Q296" s="204"/>
    </row>
    <row r="297" spans="1:17">
      <c r="A297" s="207">
        <v>295</v>
      </c>
      <c r="B297" s="207"/>
      <c r="C297" s="207">
        <f t="shared" ca="1" si="4"/>
        <v>0.38243063199822225</v>
      </c>
      <c r="D297" s="207"/>
      <c r="E297" s="204"/>
      <c r="F297" s="204"/>
      <c r="G297" s="204"/>
      <c r="H297" s="204"/>
      <c r="I297" s="204"/>
      <c r="J297" s="204"/>
      <c r="K297" s="204"/>
      <c r="L297" s="204"/>
      <c r="M297" s="204"/>
      <c r="N297" s="204"/>
      <c r="O297" s="204"/>
      <c r="P297" s="204"/>
      <c r="Q297" s="204"/>
    </row>
    <row r="298" spans="1:17">
      <c r="A298" s="207">
        <v>296</v>
      </c>
      <c r="B298" s="207"/>
      <c r="C298" s="207">
        <f t="shared" ca="1" si="4"/>
        <v>0.35000306249715507</v>
      </c>
      <c r="D298" s="207"/>
      <c r="E298" s="204"/>
      <c r="F298" s="204"/>
      <c r="G298" s="204"/>
      <c r="H298" s="204"/>
      <c r="I298" s="204"/>
      <c r="J298" s="204"/>
      <c r="K298" s="204"/>
      <c r="L298" s="204"/>
      <c r="M298" s="204"/>
      <c r="N298" s="204"/>
      <c r="O298" s="204"/>
      <c r="P298" s="204"/>
      <c r="Q298" s="204"/>
    </row>
    <row r="299" spans="1:17">
      <c r="A299" s="207">
        <v>297</v>
      </c>
      <c r="B299" s="207"/>
      <c r="C299" s="207">
        <f t="shared" ca="1" si="4"/>
        <v>0.4132952913118334</v>
      </c>
      <c r="D299" s="207"/>
      <c r="E299" s="204"/>
      <c r="F299" s="204"/>
      <c r="G299" s="204"/>
      <c r="H299" s="204"/>
      <c r="I299" s="204"/>
      <c r="J299" s="204"/>
      <c r="K299" s="204"/>
      <c r="L299" s="204"/>
      <c r="M299" s="204"/>
      <c r="N299" s="204"/>
      <c r="O299" s="204"/>
      <c r="P299" s="204"/>
      <c r="Q299" s="204"/>
    </row>
    <row r="300" spans="1:17">
      <c r="A300" s="207">
        <v>298</v>
      </c>
      <c r="B300" s="207"/>
      <c r="C300" s="207">
        <f t="shared" ca="1" si="4"/>
        <v>0.33220972181479291</v>
      </c>
      <c r="D300" s="207"/>
      <c r="E300" s="204"/>
      <c r="F300" s="204"/>
      <c r="G300" s="204"/>
      <c r="H300" s="204"/>
      <c r="I300" s="204"/>
      <c r="J300" s="204"/>
      <c r="K300" s="204"/>
      <c r="L300" s="204"/>
      <c r="M300" s="204"/>
      <c r="N300" s="204"/>
      <c r="O300" s="204"/>
      <c r="P300" s="204"/>
      <c r="Q300" s="204"/>
    </row>
    <row r="301" spans="1:17">
      <c r="A301" s="207">
        <v>299</v>
      </c>
      <c r="B301" s="207"/>
      <c r="C301" s="207">
        <f t="shared" ca="1" si="4"/>
        <v>0.35050086805262554</v>
      </c>
      <c r="D301" s="207"/>
      <c r="E301" s="204"/>
      <c r="F301" s="204"/>
      <c r="G301" s="204"/>
      <c r="H301" s="204"/>
      <c r="I301" s="204"/>
      <c r="J301" s="204"/>
      <c r="K301" s="204"/>
      <c r="L301" s="204"/>
      <c r="M301" s="204"/>
      <c r="N301" s="204"/>
      <c r="O301" s="204"/>
      <c r="P301" s="204"/>
      <c r="Q301" s="204"/>
    </row>
    <row r="302" spans="1:17">
      <c r="A302" s="207">
        <v>300</v>
      </c>
      <c r="B302" s="207"/>
      <c r="C302" s="207">
        <f t="shared" ca="1" si="4"/>
        <v>0.3494248444648933</v>
      </c>
      <c r="D302" s="207"/>
      <c r="E302" s="204"/>
      <c r="F302" s="204"/>
      <c r="G302" s="204"/>
      <c r="H302" s="204"/>
      <c r="I302" s="204"/>
      <c r="J302" s="204"/>
      <c r="K302" s="204"/>
      <c r="L302" s="204"/>
      <c r="M302" s="204"/>
      <c r="N302" s="204"/>
      <c r="O302" s="204"/>
      <c r="P302" s="204"/>
      <c r="Q302" s="204"/>
    </row>
    <row r="303" spans="1:17">
      <c r="A303" s="207">
        <v>301</v>
      </c>
      <c r="B303" s="207"/>
      <c r="C303" s="207">
        <f t="shared" ca="1" si="4"/>
        <v>0.3334478815232822</v>
      </c>
      <c r="D303" s="207"/>
      <c r="E303" s="204"/>
      <c r="F303" s="204"/>
      <c r="G303" s="204"/>
      <c r="H303" s="204"/>
      <c r="I303" s="204"/>
      <c r="J303" s="204"/>
      <c r="K303" s="204"/>
      <c r="L303" s="204"/>
      <c r="M303" s="204"/>
      <c r="N303" s="204"/>
      <c r="O303" s="204"/>
      <c r="P303" s="204"/>
      <c r="Q303" s="204"/>
    </row>
    <row r="304" spans="1:17">
      <c r="A304" s="207">
        <v>302</v>
      </c>
      <c r="B304" s="207"/>
      <c r="C304" s="207">
        <f t="shared" ca="1" si="4"/>
        <v>0.37915194412642089</v>
      </c>
      <c r="D304" s="207"/>
      <c r="E304" s="204"/>
      <c r="F304" s="204"/>
      <c r="G304" s="204"/>
      <c r="H304" s="204"/>
      <c r="I304" s="204"/>
      <c r="J304" s="204"/>
      <c r="K304" s="204"/>
      <c r="L304" s="204"/>
      <c r="M304" s="204"/>
      <c r="N304" s="204"/>
      <c r="O304" s="204"/>
      <c r="P304" s="204"/>
      <c r="Q304" s="204"/>
    </row>
    <row r="305" spans="1:17">
      <c r="A305" s="207">
        <v>303</v>
      </c>
      <c r="B305" s="207"/>
      <c r="C305" s="207">
        <f t="shared" ca="1" si="4"/>
        <v>0.33781260295445953</v>
      </c>
      <c r="D305" s="207"/>
      <c r="E305" s="204"/>
      <c r="F305" s="204"/>
      <c r="G305" s="204"/>
      <c r="H305" s="204"/>
      <c r="I305" s="204"/>
      <c r="J305" s="204"/>
      <c r="K305" s="204"/>
      <c r="L305" s="204"/>
      <c r="M305" s="204"/>
      <c r="N305" s="204"/>
      <c r="O305" s="204"/>
      <c r="P305" s="204"/>
      <c r="Q305" s="204"/>
    </row>
    <row r="306" spans="1:17">
      <c r="A306" s="207">
        <v>304</v>
      </c>
      <c r="B306" s="207"/>
      <c r="C306" s="207">
        <f t="shared" ca="1" si="4"/>
        <v>0.34867528506994505</v>
      </c>
      <c r="D306" s="207"/>
      <c r="E306" s="204"/>
      <c r="F306" s="204"/>
      <c r="G306" s="204"/>
      <c r="H306" s="204"/>
      <c r="I306" s="204"/>
      <c r="J306" s="204"/>
      <c r="K306" s="204"/>
      <c r="L306" s="204"/>
      <c r="M306" s="204"/>
      <c r="N306" s="204"/>
      <c r="O306" s="204"/>
      <c r="P306" s="204"/>
      <c r="Q306" s="204"/>
    </row>
    <row r="307" spans="1:17">
      <c r="A307" s="207">
        <v>305</v>
      </c>
      <c r="B307" s="207"/>
      <c r="C307" s="207">
        <f t="shared" ca="1" si="4"/>
        <v>0.38863285222088784</v>
      </c>
      <c r="D307" s="207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</row>
    <row r="308" spans="1:17">
      <c r="A308" s="207">
        <v>306</v>
      </c>
      <c r="B308" s="207"/>
      <c r="C308" s="207">
        <f t="shared" ca="1" si="4"/>
        <v>0.36363129652137993</v>
      </c>
      <c r="D308" s="207"/>
      <c r="E308" s="204"/>
      <c r="F308" s="204"/>
      <c r="G308" s="204"/>
      <c r="H308" s="204"/>
      <c r="I308" s="204"/>
      <c r="J308" s="204"/>
      <c r="K308" s="204"/>
      <c r="L308" s="204"/>
      <c r="M308" s="204"/>
      <c r="N308" s="204"/>
      <c r="O308" s="204"/>
      <c r="P308" s="204"/>
      <c r="Q308" s="204"/>
    </row>
    <row r="309" spans="1:17">
      <c r="A309" s="207">
        <v>307</v>
      </c>
      <c r="B309" s="207"/>
      <c r="C309" s="207">
        <f t="shared" ca="1" si="4"/>
        <v>0.32562665179567829</v>
      </c>
      <c r="D309" s="207"/>
      <c r="E309" s="204"/>
      <c r="F309" s="204"/>
      <c r="G309" s="204"/>
      <c r="H309" s="204"/>
      <c r="I309" s="204"/>
      <c r="J309" s="204"/>
      <c r="K309" s="204"/>
      <c r="L309" s="204"/>
      <c r="M309" s="204"/>
      <c r="N309" s="204"/>
      <c r="O309" s="204"/>
      <c r="P309" s="204"/>
      <c r="Q309" s="204"/>
    </row>
    <row r="310" spans="1:17">
      <c r="A310" s="207">
        <v>308</v>
      </c>
      <c r="B310" s="207"/>
      <c r="C310" s="207">
        <f t="shared" ca="1" si="4"/>
        <v>0.3129078176768092</v>
      </c>
      <c r="D310" s="207"/>
      <c r="E310" s="204"/>
      <c r="F310" s="204"/>
      <c r="G310" s="204"/>
      <c r="H310" s="204"/>
      <c r="I310" s="204"/>
      <c r="J310" s="204"/>
      <c r="K310" s="204"/>
      <c r="L310" s="204"/>
      <c r="M310" s="204"/>
      <c r="N310" s="204"/>
      <c r="O310" s="204"/>
      <c r="P310" s="204"/>
      <c r="Q310" s="204"/>
    </row>
    <row r="311" spans="1:17">
      <c r="A311" s="207">
        <v>309</v>
      </c>
      <c r="B311" s="207"/>
      <c r="C311" s="207">
        <f t="shared" ca="1" si="4"/>
        <v>0.34073843215615934</v>
      </c>
      <c r="D311" s="207"/>
      <c r="E311" s="204"/>
      <c r="F311" s="204"/>
      <c r="G311" s="204"/>
      <c r="H311" s="204"/>
      <c r="I311" s="204"/>
      <c r="J311" s="204"/>
      <c r="K311" s="204"/>
      <c r="L311" s="204"/>
      <c r="M311" s="204"/>
      <c r="N311" s="204"/>
      <c r="O311" s="204"/>
      <c r="P311" s="204"/>
      <c r="Q311" s="204"/>
    </row>
    <row r="312" spans="1:17">
      <c r="A312" s="207">
        <v>310</v>
      </c>
      <c r="B312" s="207"/>
      <c r="C312" s="207">
        <f t="shared" ca="1" si="4"/>
        <v>0.29035696414265844</v>
      </c>
      <c r="D312" s="207"/>
      <c r="E312" s="204"/>
      <c r="F312" s="204"/>
      <c r="G312" s="204"/>
      <c r="H312" s="204"/>
      <c r="I312" s="204"/>
      <c r="J312" s="204"/>
      <c r="K312" s="204"/>
      <c r="L312" s="204"/>
      <c r="M312" s="204"/>
      <c r="N312" s="204"/>
      <c r="O312" s="204"/>
      <c r="P312" s="204"/>
      <c r="Q312" s="204"/>
    </row>
    <row r="313" spans="1:17">
      <c r="A313" s="207">
        <v>311</v>
      </c>
      <c r="B313" s="207"/>
      <c r="C313" s="207">
        <f t="shared" ca="1" si="4"/>
        <v>0.35941579693195042</v>
      </c>
      <c r="D313" s="207"/>
      <c r="E313" s="204"/>
      <c r="F313" s="204"/>
      <c r="G313" s="204"/>
      <c r="H313" s="204"/>
      <c r="I313" s="204"/>
      <c r="J313" s="204"/>
      <c r="K313" s="204"/>
      <c r="L313" s="204"/>
      <c r="M313" s="204"/>
      <c r="N313" s="204"/>
      <c r="O313" s="204"/>
      <c r="P313" s="204"/>
      <c r="Q313" s="204"/>
    </row>
    <row r="314" spans="1:17">
      <c r="A314" s="207">
        <v>312</v>
      </c>
      <c r="B314" s="207"/>
      <c r="C314" s="207">
        <f t="shared" ca="1" si="4"/>
        <v>0.34978920574460676</v>
      </c>
      <c r="D314" s="207"/>
      <c r="E314" s="204"/>
      <c r="F314" s="204"/>
      <c r="G314" s="204"/>
      <c r="H314" s="204"/>
      <c r="I314" s="204"/>
      <c r="J314" s="204"/>
      <c r="K314" s="204"/>
      <c r="L314" s="204"/>
      <c r="M314" s="204"/>
      <c r="N314" s="204"/>
      <c r="O314" s="204"/>
      <c r="P314" s="204"/>
      <c r="Q314" s="204"/>
    </row>
    <row r="315" spans="1:17">
      <c r="A315" s="207">
        <v>313</v>
      </c>
      <c r="B315" s="207"/>
      <c r="C315" s="207">
        <f t="shared" ca="1" si="4"/>
        <v>0.37162019380824257</v>
      </c>
      <c r="D315" s="207"/>
      <c r="E315" s="204"/>
      <c r="F315" s="204"/>
      <c r="G315" s="204"/>
      <c r="H315" s="204"/>
      <c r="I315" s="204"/>
      <c r="J315" s="204"/>
      <c r="K315" s="204"/>
      <c r="L315" s="204"/>
      <c r="M315" s="204"/>
      <c r="N315" s="204"/>
      <c r="O315" s="204"/>
      <c r="P315" s="204"/>
      <c r="Q315" s="204"/>
    </row>
    <row r="316" spans="1:17">
      <c r="A316" s="207">
        <v>314</v>
      </c>
      <c r="B316" s="207"/>
      <c r="C316" s="207">
        <f t="shared" ca="1" si="4"/>
        <v>0.32302194532113859</v>
      </c>
      <c r="D316" s="207"/>
      <c r="E316" s="204"/>
      <c r="F316" s="204"/>
      <c r="G316" s="204"/>
      <c r="H316" s="204"/>
      <c r="I316" s="204"/>
      <c r="J316" s="204"/>
      <c r="K316" s="204"/>
      <c r="L316" s="204"/>
      <c r="M316" s="204"/>
      <c r="N316" s="204"/>
      <c r="O316" s="204"/>
      <c r="P316" s="204"/>
      <c r="Q316" s="204"/>
    </row>
    <row r="317" spans="1:17">
      <c r="A317" s="207">
        <v>315</v>
      </c>
      <c r="B317" s="207"/>
      <c r="C317" s="207">
        <f t="shared" ca="1" si="4"/>
        <v>0.34547982551347062</v>
      </c>
      <c r="D317" s="207"/>
      <c r="E317" s="204"/>
      <c r="F317" s="204"/>
      <c r="G317" s="204"/>
      <c r="H317" s="204"/>
      <c r="I317" s="204"/>
      <c r="J317" s="204"/>
      <c r="K317" s="204"/>
      <c r="L317" s="204"/>
      <c r="M317" s="204"/>
      <c r="N317" s="204"/>
      <c r="O317" s="204"/>
      <c r="P317" s="204"/>
      <c r="Q317" s="204"/>
    </row>
    <row r="318" spans="1:17">
      <c r="A318" s="207">
        <v>316</v>
      </c>
      <c r="B318" s="207"/>
      <c r="C318" s="207">
        <f t="shared" ca="1" si="4"/>
        <v>0.33108933241903582</v>
      </c>
      <c r="D318" s="207"/>
      <c r="E318" s="204"/>
      <c r="F318" s="204"/>
      <c r="G318" s="204"/>
      <c r="H318" s="204"/>
      <c r="I318" s="204"/>
      <c r="J318" s="204"/>
      <c r="K318" s="204"/>
      <c r="L318" s="204"/>
      <c r="M318" s="204"/>
      <c r="N318" s="204"/>
      <c r="O318" s="204"/>
      <c r="P318" s="204"/>
      <c r="Q318" s="204"/>
    </row>
    <row r="319" spans="1:17">
      <c r="A319" s="207">
        <v>317</v>
      </c>
      <c r="B319" s="207"/>
      <c r="C319" s="207">
        <f t="shared" ca="1" si="4"/>
        <v>0.32243933767110006</v>
      </c>
      <c r="D319" s="207"/>
      <c r="E319" s="204"/>
      <c r="F319" s="204"/>
      <c r="G319" s="204"/>
      <c r="H319" s="204"/>
      <c r="I319" s="204"/>
      <c r="J319" s="204"/>
      <c r="K319" s="204"/>
      <c r="L319" s="204"/>
      <c r="M319" s="204"/>
      <c r="N319" s="204"/>
      <c r="O319" s="204"/>
      <c r="P319" s="204"/>
      <c r="Q319" s="204"/>
    </row>
    <row r="320" spans="1:17">
      <c r="A320" s="207">
        <v>318</v>
      </c>
      <c r="B320" s="207"/>
      <c r="C320" s="207">
        <f t="shared" ca="1" si="4"/>
        <v>0.35658887866650452</v>
      </c>
      <c r="D320" s="207"/>
      <c r="E320" s="204"/>
      <c r="F320" s="204"/>
      <c r="G320" s="204"/>
      <c r="H320" s="204"/>
      <c r="I320" s="204"/>
      <c r="J320" s="204"/>
      <c r="K320" s="204"/>
      <c r="L320" s="204"/>
      <c r="M320" s="204"/>
      <c r="N320" s="204"/>
      <c r="O320" s="204"/>
      <c r="P320" s="204"/>
      <c r="Q320" s="204"/>
    </row>
    <row r="321" spans="1:17">
      <c r="A321" s="207">
        <v>319</v>
      </c>
      <c r="B321" s="207"/>
      <c r="C321" s="207">
        <f t="shared" ca="1" si="4"/>
        <v>0.30946810786185236</v>
      </c>
      <c r="D321" s="207"/>
      <c r="E321" s="204"/>
      <c r="F321" s="204"/>
      <c r="G321" s="204"/>
      <c r="H321" s="204"/>
      <c r="I321" s="204"/>
      <c r="J321" s="204"/>
      <c r="K321" s="204"/>
      <c r="L321" s="204"/>
      <c r="M321" s="204"/>
      <c r="N321" s="204"/>
      <c r="O321" s="204"/>
      <c r="P321" s="204"/>
      <c r="Q321" s="204"/>
    </row>
    <row r="322" spans="1:17">
      <c r="A322" s="207">
        <v>320</v>
      </c>
      <c r="B322" s="207"/>
      <c r="C322" s="207">
        <f t="shared" ca="1" si="4"/>
        <v>0.36972640548465374</v>
      </c>
      <c r="D322" s="207"/>
      <c r="E322" s="204"/>
      <c r="F322" s="204"/>
      <c r="G322" s="204"/>
      <c r="H322" s="204"/>
      <c r="I322" s="204"/>
      <c r="J322" s="204"/>
      <c r="K322" s="204"/>
      <c r="L322" s="204"/>
      <c r="M322" s="204"/>
      <c r="N322" s="204"/>
      <c r="O322" s="204"/>
      <c r="P322" s="204"/>
      <c r="Q322" s="204"/>
    </row>
    <row r="323" spans="1:17">
      <c r="A323" s="207">
        <v>321</v>
      </c>
      <c r="B323" s="207"/>
      <c r="C323" s="207">
        <f t="shared" ca="1" si="4"/>
        <v>0.38236036526158479</v>
      </c>
      <c r="D323" s="207"/>
      <c r="E323" s="204"/>
      <c r="F323" s="204"/>
      <c r="G323" s="204"/>
      <c r="H323" s="204"/>
      <c r="I323" s="204"/>
      <c r="J323" s="204"/>
      <c r="K323" s="204"/>
      <c r="L323" s="204"/>
      <c r="M323" s="204"/>
      <c r="N323" s="204"/>
      <c r="O323" s="204"/>
      <c r="P323" s="204"/>
      <c r="Q323" s="204"/>
    </row>
    <row r="324" spans="1:17">
      <c r="A324" s="207">
        <v>322</v>
      </c>
      <c r="B324" s="207"/>
      <c r="C324" s="207">
        <f t="shared" ref="C324:C370" ca="1" si="5">NORMINV(RAND(),0.35,0.03)</f>
        <v>0.37924601962681648</v>
      </c>
      <c r="D324" s="207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</row>
    <row r="325" spans="1:17">
      <c r="A325" s="207">
        <v>323</v>
      </c>
      <c r="B325" s="207"/>
      <c r="C325" s="207">
        <f t="shared" ca="1" si="5"/>
        <v>0.30421257532999296</v>
      </c>
      <c r="D325" s="207"/>
      <c r="E325" s="204"/>
      <c r="F325" s="204"/>
      <c r="G325" s="204"/>
      <c r="H325" s="204"/>
      <c r="I325" s="204"/>
      <c r="J325" s="204"/>
      <c r="K325" s="204"/>
      <c r="L325" s="204"/>
      <c r="M325" s="204"/>
      <c r="N325" s="204"/>
      <c r="O325" s="204"/>
      <c r="P325" s="204"/>
      <c r="Q325" s="204"/>
    </row>
    <row r="326" spans="1:17">
      <c r="A326" s="207">
        <v>324</v>
      </c>
      <c r="B326" s="207"/>
      <c r="C326" s="207">
        <f t="shared" ca="1" si="5"/>
        <v>0.3248930869118225</v>
      </c>
      <c r="D326" s="207"/>
      <c r="E326" s="204"/>
      <c r="F326" s="204"/>
      <c r="G326" s="204"/>
      <c r="H326" s="204"/>
      <c r="I326" s="204"/>
      <c r="J326" s="204"/>
      <c r="K326" s="204"/>
      <c r="L326" s="204"/>
      <c r="M326" s="204"/>
      <c r="N326" s="204"/>
      <c r="O326" s="204"/>
      <c r="P326" s="204"/>
      <c r="Q326" s="204"/>
    </row>
    <row r="327" spans="1:17">
      <c r="A327" s="207">
        <v>325</v>
      </c>
      <c r="B327" s="207"/>
      <c r="C327" s="207">
        <f t="shared" ca="1" si="5"/>
        <v>0.37390265988131283</v>
      </c>
      <c r="D327" s="207"/>
      <c r="E327" s="204"/>
      <c r="F327" s="204"/>
      <c r="G327" s="204"/>
      <c r="H327" s="204"/>
      <c r="I327" s="204"/>
      <c r="J327" s="204"/>
      <c r="K327" s="204"/>
      <c r="L327" s="204"/>
      <c r="M327" s="204"/>
      <c r="N327" s="204"/>
      <c r="O327" s="204"/>
      <c r="P327" s="204"/>
      <c r="Q327" s="204"/>
    </row>
    <row r="328" spans="1:17">
      <c r="A328" s="207">
        <v>326</v>
      </c>
      <c r="B328" s="207"/>
      <c r="C328" s="207">
        <f t="shared" ca="1" si="5"/>
        <v>0.34214191175496633</v>
      </c>
      <c r="D328" s="207"/>
      <c r="E328" s="204"/>
      <c r="F328" s="204"/>
      <c r="G328" s="204"/>
      <c r="H328" s="204"/>
      <c r="I328" s="204"/>
      <c r="J328" s="204"/>
      <c r="K328" s="204"/>
      <c r="L328" s="204"/>
      <c r="M328" s="204"/>
      <c r="N328" s="204"/>
      <c r="O328" s="204"/>
      <c r="P328" s="204"/>
      <c r="Q328" s="204"/>
    </row>
    <row r="329" spans="1:17">
      <c r="A329" s="207">
        <v>327</v>
      </c>
      <c r="B329" s="207"/>
      <c r="C329" s="207">
        <f t="shared" ca="1" si="5"/>
        <v>0.3389173811437351</v>
      </c>
      <c r="D329" s="207"/>
      <c r="E329" s="204"/>
      <c r="F329" s="204"/>
      <c r="G329" s="204"/>
      <c r="H329" s="204"/>
      <c r="I329" s="204"/>
      <c r="J329" s="204"/>
      <c r="K329" s="204"/>
      <c r="L329" s="204"/>
      <c r="M329" s="204"/>
      <c r="N329" s="204"/>
      <c r="O329" s="204"/>
      <c r="P329" s="204"/>
      <c r="Q329" s="204"/>
    </row>
    <row r="330" spans="1:17">
      <c r="A330" s="207">
        <v>328</v>
      </c>
      <c r="B330" s="207"/>
      <c r="C330" s="207">
        <f t="shared" ca="1" si="5"/>
        <v>0.33971026141883132</v>
      </c>
      <c r="D330" s="207"/>
      <c r="E330" s="204"/>
      <c r="F330" s="204"/>
      <c r="G330" s="204"/>
      <c r="H330" s="204"/>
      <c r="I330" s="204"/>
      <c r="J330" s="204"/>
      <c r="K330" s="204"/>
      <c r="L330" s="204"/>
      <c r="M330" s="204"/>
      <c r="N330" s="204"/>
      <c r="O330" s="204"/>
      <c r="P330" s="204"/>
      <c r="Q330" s="204"/>
    </row>
    <row r="331" spans="1:17">
      <c r="A331" s="207">
        <v>329</v>
      </c>
      <c r="B331" s="207"/>
      <c r="C331" s="207">
        <f t="shared" ca="1" si="5"/>
        <v>0.34623044330572861</v>
      </c>
      <c r="D331" s="207"/>
      <c r="E331" s="204"/>
      <c r="F331" s="204"/>
      <c r="G331" s="204"/>
      <c r="H331" s="204"/>
      <c r="I331" s="204"/>
      <c r="J331" s="204"/>
      <c r="K331" s="204"/>
      <c r="L331" s="204"/>
      <c r="M331" s="204"/>
      <c r="N331" s="204"/>
      <c r="O331" s="204"/>
      <c r="P331" s="204"/>
      <c r="Q331" s="204"/>
    </row>
    <row r="332" spans="1:17">
      <c r="A332" s="207">
        <v>330</v>
      </c>
      <c r="B332" s="207"/>
      <c r="C332" s="207">
        <f t="shared" ca="1" si="5"/>
        <v>0.319008399882313</v>
      </c>
      <c r="D332" s="207"/>
      <c r="E332" s="204"/>
      <c r="F332" s="204"/>
      <c r="G332" s="204"/>
      <c r="H332" s="204"/>
      <c r="I332" s="204"/>
      <c r="J332" s="204"/>
      <c r="K332" s="204"/>
      <c r="L332" s="204"/>
      <c r="M332" s="204"/>
      <c r="N332" s="204"/>
      <c r="O332" s="204"/>
      <c r="P332" s="204"/>
      <c r="Q332" s="204"/>
    </row>
    <row r="333" spans="1:17">
      <c r="A333" s="207">
        <v>331</v>
      </c>
      <c r="B333" s="207"/>
      <c r="C333" s="207">
        <f t="shared" ca="1" si="5"/>
        <v>0.3439001684087768</v>
      </c>
      <c r="D333" s="207"/>
      <c r="E333" s="204"/>
      <c r="F333" s="204"/>
      <c r="G333" s="204"/>
      <c r="H333" s="204"/>
      <c r="I333" s="204"/>
      <c r="J333" s="204"/>
      <c r="K333" s="204"/>
      <c r="L333" s="204"/>
      <c r="M333" s="204"/>
      <c r="N333" s="204"/>
      <c r="O333" s="204"/>
      <c r="P333" s="204"/>
      <c r="Q333" s="204"/>
    </row>
    <row r="334" spans="1:17">
      <c r="A334" s="207">
        <v>332</v>
      </c>
      <c r="B334" s="207"/>
      <c r="C334" s="207">
        <f t="shared" ca="1" si="5"/>
        <v>0.35647442575892435</v>
      </c>
      <c r="D334" s="207"/>
      <c r="E334" s="204"/>
      <c r="F334" s="204"/>
      <c r="G334" s="204"/>
      <c r="H334" s="204"/>
      <c r="I334" s="204"/>
      <c r="J334" s="204"/>
      <c r="K334" s="204"/>
      <c r="L334" s="204"/>
      <c r="M334" s="204"/>
      <c r="N334" s="204"/>
      <c r="O334" s="204"/>
      <c r="P334" s="204"/>
      <c r="Q334" s="204"/>
    </row>
    <row r="335" spans="1:17">
      <c r="A335" s="207">
        <v>333</v>
      </c>
      <c r="B335" s="207"/>
      <c r="C335" s="207">
        <f t="shared" ca="1" si="5"/>
        <v>0.35360716277132187</v>
      </c>
      <c r="D335" s="207"/>
      <c r="E335" s="204"/>
      <c r="F335" s="204"/>
      <c r="G335" s="204"/>
      <c r="H335" s="204"/>
      <c r="I335" s="204"/>
      <c r="J335" s="204"/>
      <c r="K335" s="204"/>
      <c r="L335" s="204"/>
      <c r="M335" s="204"/>
      <c r="N335" s="204"/>
      <c r="O335" s="204"/>
      <c r="P335" s="204"/>
      <c r="Q335" s="204"/>
    </row>
    <row r="336" spans="1:17">
      <c r="A336" s="207">
        <v>334</v>
      </c>
      <c r="B336" s="207"/>
      <c r="C336" s="207">
        <f t="shared" ca="1" si="5"/>
        <v>0.41415574293953006</v>
      </c>
      <c r="D336" s="207"/>
      <c r="E336" s="204"/>
      <c r="F336" s="204"/>
      <c r="G336" s="204"/>
      <c r="H336" s="204"/>
      <c r="I336" s="204"/>
      <c r="J336" s="204"/>
      <c r="K336" s="204"/>
      <c r="L336" s="204"/>
      <c r="M336" s="204"/>
      <c r="N336" s="204"/>
      <c r="O336" s="204"/>
      <c r="P336" s="204"/>
      <c r="Q336" s="204"/>
    </row>
    <row r="337" spans="1:17">
      <c r="A337" s="207">
        <v>335</v>
      </c>
      <c r="B337" s="207"/>
      <c r="C337" s="207">
        <f t="shared" ca="1" si="5"/>
        <v>0.35374403792267561</v>
      </c>
      <c r="D337" s="207"/>
      <c r="E337" s="204"/>
      <c r="F337" s="204"/>
      <c r="G337" s="204"/>
      <c r="H337" s="204"/>
      <c r="I337" s="204"/>
      <c r="J337" s="204"/>
      <c r="K337" s="204"/>
      <c r="L337" s="204"/>
      <c r="M337" s="204"/>
      <c r="N337" s="204"/>
      <c r="O337" s="204"/>
      <c r="P337" s="204"/>
      <c r="Q337" s="204"/>
    </row>
    <row r="338" spans="1:17">
      <c r="A338" s="207">
        <v>336</v>
      </c>
      <c r="B338" s="207"/>
      <c r="C338" s="207">
        <f t="shared" ca="1" si="5"/>
        <v>0.30825012868991641</v>
      </c>
      <c r="D338" s="207"/>
      <c r="E338" s="204"/>
      <c r="F338" s="204"/>
      <c r="G338" s="204"/>
      <c r="H338" s="204"/>
      <c r="I338" s="204"/>
      <c r="J338" s="204"/>
      <c r="K338" s="204"/>
      <c r="L338" s="204"/>
      <c r="M338" s="204"/>
      <c r="N338" s="204"/>
      <c r="O338" s="204"/>
      <c r="P338" s="204"/>
      <c r="Q338" s="204"/>
    </row>
    <row r="339" spans="1:17">
      <c r="A339" s="207">
        <v>337</v>
      </c>
      <c r="B339" s="207"/>
      <c r="C339" s="207">
        <f t="shared" ca="1" si="5"/>
        <v>0.38838467730647808</v>
      </c>
      <c r="D339" s="207"/>
      <c r="E339" s="204"/>
      <c r="F339" s="204"/>
      <c r="G339" s="204"/>
      <c r="H339" s="204"/>
      <c r="I339" s="204"/>
      <c r="J339" s="204"/>
      <c r="K339" s="204"/>
      <c r="L339" s="204"/>
      <c r="M339" s="204"/>
      <c r="N339" s="204"/>
      <c r="O339" s="204"/>
      <c r="P339" s="204"/>
      <c r="Q339" s="204"/>
    </row>
    <row r="340" spans="1:17">
      <c r="A340" s="207">
        <v>338</v>
      </c>
      <c r="B340" s="207"/>
      <c r="C340" s="207">
        <f t="shared" ca="1" si="5"/>
        <v>0.37059942619853448</v>
      </c>
      <c r="D340" s="207"/>
      <c r="E340" s="204"/>
      <c r="F340" s="204"/>
      <c r="G340" s="204"/>
      <c r="H340" s="204"/>
      <c r="I340" s="204"/>
      <c r="J340" s="204"/>
      <c r="K340" s="204"/>
      <c r="L340" s="204"/>
      <c r="M340" s="204"/>
      <c r="N340" s="204"/>
      <c r="O340" s="204"/>
      <c r="P340" s="204"/>
      <c r="Q340" s="204"/>
    </row>
    <row r="341" spans="1:17">
      <c r="A341" s="207">
        <v>339</v>
      </c>
      <c r="B341" s="207"/>
      <c r="C341" s="207">
        <f t="shared" ca="1" si="5"/>
        <v>0.38574215381164473</v>
      </c>
      <c r="D341" s="207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</row>
    <row r="342" spans="1:17">
      <c r="A342" s="207">
        <v>340</v>
      </c>
      <c r="B342" s="207"/>
      <c r="C342" s="207">
        <f t="shared" ca="1" si="5"/>
        <v>0.3483515254102818</v>
      </c>
      <c r="D342" s="207"/>
      <c r="E342" s="204"/>
      <c r="F342" s="204"/>
      <c r="G342" s="204"/>
      <c r="H342" s="204"/>
      <c r="I342" s="204"/>
      <c r="J342" s="204"/>
      <c r="K342" s="204"/>
      <c r="L342" s="204"/>
      <c r="M342" s="204"/>
      <c r="N342" s="204"/>
      <c r="O342" s="204"/>
      <c r="P342" s="204"/>
      <c r="Q342" s="204"/>
    </row>
    <row r="343" spans="1:17">
      <c r="A343" s="207">
        <v>341</v>
      </c>
      <c r="B343" s="207"/>
      <c r="C343" s="207">
        <f t="shared" ca="1" si="5"/>
        <v>0.33026236362263106</v>
      </c>
      <c r="D343" s="207"/>
      <c r="E343" s="204"/>
      <c r="F343" s="204"/>
      <c r="G343" s="204"/>
      <c r="H343" s="204"/>
      <c r="I343" s="204"/>
      <c r="J343" s="204"/>
      <c r="K343" s="204"/>
      <c r="L343" s="204"/>
      <c r="M343" s="204"/>
      <c r="N343" s="204"/>
      <c r="O343" s="204"/>
      <c r="P343" s="204"/>
      <c r="Q343" s="204"/>
    </row>
    <row r="344" spans="1:17">
      <c r="A344" s="207">
        <v>342</v>
      </c>
      <c r="B344" s="207"/>
      <c r="C344" s="207">
        <f t="shared" ca="1" si="5"/>
        <v>0.3457091735881781</v>
      </c>
      <c r="D344" s="207"/>
      <c r="E344" s="204"/>
      <c r="F344" s="204"/>
      <c r="G344" s="204"/>
      <c r="H344" s="204"/>
      <c r="I344" s="204"/>
      <c r="J344" s="204"/>
      <c r="K344" s="204"/>
      <c r="L344" s="204"/>
      <c r="M344" s="204"/>
      <c r="N344" s="204"/>
      <c r="O344" s="204"/>
      <c r="P344" s="204"/>
      <c r="Q344" s="204"/>
    </row>
    <row r="345" spans="1:17">
      <c r="A345" s="207">
        <v>343</v>
      </c>
      <c r="B345" s="207"/>
      <c r="C345" s="207">
        <f t="shared" ca="1" si="5"/>
        <v>0.34769606761948829</v>
      </c>
      <c r="D345" s="207"/>
      <c r="E345" s="204"/>
      <c r="F345" s="204"/>
      <c r="G345" s="204"/>
      <c r="H345" s="204"/>
      <c r="I345" s="204"/>
      <c r="J345" s="204"/>
      <c r="K345" s="204"/>
      <c r="L345" s="204"/>
      <c r="M345" s="204"/>
      <c r="N345" s="204"/>
      <c r="O345" s="204"/>
      <c r="P345" s="204"/>
      <c r="Q345" s="204"/>
    </row>
    <row r="346" spans="1:17">
      <c r="A346" s="207">
        <v>344</v>
      </c>
      <c r="B346" s="207"/>
      <c r="C346" s="207">
        <f t="shared" ca="1" si="5"/>
        <v>0.33486233521068332</v>
      </c>
      <c r="D346" s="207"/>
      <c r="E346" s="204"/>
      <c r="F346" s="204"/>
      <c r="G346" s="204"/>
      <c r="H346" s="204"/>
      <c r="I346" s="204"/>
      <c r="J346" s="204"/>
      <c r="K346" s="204"/>
      <c r="L346" s="204"/>
      <c r="M346" s="204"/>
      <c r="N346" s="204"/>
      <c r="O346" s="204"/>
      <c r="P346" s="204"/>
      <c r="Q346" s="204"/>
    </row>
    <row r="347" spans="1:17">
      <c r="A347" s="207">
        <v>345</v>
      </c>
      <c r="B347" s="207"/>
      <c r="C347" s="207">
        <f t="shared" ca="1" si="5"/>
        <v>0.31729578489930466</v>
      </c>
      <c r="D347" s="207"/>
      <c r="E347" s="204"/>
      <c r="F347" s="204"/>
      <c r="G347" s="204"/>
      <c r="H347" s="204"/>
      <c r="I347" s="204"/>
      <c r="J347" s="204"/>
      <c r="K347" s="204"/>
      <c r="L347" s="204"/>
      <c r="M347" s="204"/>
      <c r="N347" s="204"/>
      <c r="O347" s="204"/>
      <c r="P347" s="204"/>
      <c r="Q347" s="204"/>
    </row>
    <row r="348" spans="1:17">
      <c r="A348" s="207">
        <v>346</v>
      </c>
      <c r="B348" s="207"/>
      <c r="C348" s="207">
        <f t="shared" ca="1" si="5"/>
        <v>0.33172496556369718</v>
      </c>
      <c r="D348" s="207"/>
      <c r="E348" s="204"/>
      <c r="F348" s="204"/>
      <c r="G348" s="204"/>
      <c r="H348" s="204"/>
      <c r="I348" s="204"/>
      <c r="J348" s="204"/>
      <c r="K348" s="204"/>
      <c r="L348" s="204"/>
      <c r="M348" s="204"/>
      <c r="N348" s="204"/>
      <c r="O348" s="204"/>
      <c r="P348" s="204"/>
      <c r="Q348" s="204"/>
    </row>
    <row r="349" spans="1:17">
      <c r="A349" s="207">
        <v>347</v>
      </c>
      <c r="B349" s="207"/>
      <c r="C349" s="207">
        <f t="shared" ca="1" si="5"/>
        <v>0.34690948909229802</v>
      </c>
      <c r="D349" s="207"/>
      <c r="E349" s="204"/>
      <c r="F349" s="204"/>
      <c r="G349" s="204"/>
      <c r="H349" s="204"/>
      <c r="I349" s="204"/>
      <c r="J349" s="204"/>
      <c r="K349" s="204"/>
      <c r="L349" s="204"/>
      <c r="M349" s="204"/>
      <c r="N349" s="204"/>
      <c r="O349" s="204"/>
      <c r="P349" s="204"/>
      <c r="Q349" s="204"/>
    </row>
    <row r="350" spans="1:17">
      <c r="A350" s="207">
        <v>348</v>
      </c>
      <c r="B350" s="207"/>
      <c r="C350" s="207">
        <f t="shared" ca="1" si="5"/>
        <v>0.41975123144607618</v>
      </c>
      <c r="D350" s="207"/>
      <c r="E350" s="204"/>
      <c r="F350" s="204"/>
      <c r="G350" s="204"/>
      <c r="H350" s="204"/>
      <c r="I350" s="204"/>
      <c r="J350" s="204"/>
      <c r="K350" s="204"/>
      <c r="L350" s="204"/>
      <c r="M350" s="204"/>
      <c r="N350" s="204"/>
      <c r="O350" s="204"/>
      <c r="P350" s="204"/>
      <c r="Q350" s="204"/>
    </row>
    <row r="351" spans="1:17">
      <c r="A351" s="207">
        <v>349</v>
      </c>
      <c r="B351" s="207"/>
      <c r="C351" s="207">
        <f t="shared" ca="1" si="5"/>
        <v>0.35621191901397808</v>
      </c>
      <c r="D351" s="207"/>
      <c r="E351" s="204"/>
      <c r="F351" s="204"/>
      <c r="G351" s="204"/>
      <c r="H351" s="204"/>
      <c r="I351" s="204"/>
      <c r="J351" s="204"/>
      <c r="K351" s="204"/>
      <c r="L351" s="204"/>
      <c r="M351" s="204"/>
      <c r="N351" s="204"/>
      <c r="O351" s="204"/>
      <c r="P351" s="204"/>
      <c r="Q351" s="204"/>
    </row>
    <row r="352" spans="1:17">
      <c r="A352" s="207">
        <v>350</v>
      </c>
      <c r="B352" s="207"/>
      <c r="C352" s="207">
        <f t="shared" ca="1" si="5"/>
        <v>0.31394854330713085</v>
      </c>
      <c r="D352" s="207"/>
      <c r="E352" s="204"/>
      <c r="F352" s="204"/>
      <c r="G352" s="204"/>
      <c r="H352" s="204"/>
      <c r="I352" s="204"/>
      <c r="J352" s="204"/>
      <c r="K352" s="204"/>
      <c r="L352" s="204"/>
      <c r="M352" s="204"/>
      <c r="N352" s="204"/>
      <c r="O352" s="204"/>
      <c r="P352" s="204"/>
      <c r="Q352" s="204"/>
    </row>
    <row r="353" spans="1:17">
      <c r="A353" s="207">
        <v>351</v>
      </c>
      <c r="B353" s="207"/>
      <c r="C353" s="207">
        <f t="shared" ca="1" si="5"/>
        <v>0.29096283483140423</v>
      </c>
      <c r="D353" s="207"/>
      <c r="E353" s="204"/>
      <c r="F353" s="204"/>
      <c r="G353" s="204"/>
      <c r="H353" s="204"/>
      <c r="I353" s="204"/>
      <c r="J353" s="204"/>
      <c r="K353" s="204"/>
      <c r="L353" s="204"/>
      <c r="M353" s="204"/>
      <c r="N353" s="204"/>
      <c r="O353" s="204"/>
      <c r="P353" s="204"/>
      <c r="Q353" s="204"/>
    </row>
    <row r="354" spans="1:17">
      <c r="A354" s="207">
        <v>352</v>
      </c>
      <c r="B354" s="207"/>
      <c r="C354" s="207">
        <f t="shared" ca="1" si="5"/>
        <v>0.36082830865595789</v>
      </c>
      <c r="D354" s="207"/>
      <c r="E354" s="204"/>
      <c r="F354" s="204"/>
      <c r="G354" s="204"/>
      <c r="H354" s="204"/>
      <c r="I354" s="204"/>
      <c r="J354" s="204"/>
      <c r="K354" s="204"/>
      <c r="L354" s="204"/>
      <c r="M354" s="204"/>
      <c r="N354" s="204"/>
      <c r="O354" s="204"/>
      <c r="P354" s="204"/>
      <c r="Q354" s="204"/>
    </row>
    <row r="355" spans="1:17">
      <c r="A355" s="207">
        <v>353</v>
      </c>
      <c r="B355" s="207"/>
      <c r="C355" s="207">
        <f t="shared" ca="1" si="5"/>
        <v>0.40039541533992706</v>
      </c>
      <c r="D355" s="207"/>
      <c r="E355" s="204"/>
      <c r="F355" s="204"/>
      <c r="G355" s="204"/>
      <c r="H355" s="204"/>
      <c r="I355" s="204"/>
      <c r="J355" s="204"/>
      <c r="K355" s="204"/>
      <c r="L355" s="204"/>
      <c r="M355" s="204"/>
      <c r="N355" s="204"/>
      <c r="O355" s="204"/>
      <c r="P355" s="204"/>
      <c r="Q355" s="204"/>
    </row>
    <row r="356" spans="1:17">
      <c r="A356" s="207">
        <v>354</v>
      </c>
      <c r="B356" s="207"/>
      <c r="C356" s="207">
        <f t="shared" ca="1" si="5"/>
        <v>0.33647808804828028</v>
      </c>
      <c r="D356" s="207"/>
      <c r="E356" s="204"/>
      <c r="F356" s="204"/>
      <c r="G356" s="204"/>
      <c r="H356" s="204"/>
      <c r="I356" s="204"/>
      <c r="J356" s="204"/>
      <c r="K356" s="204"/>
      <c r="L356" s="204"/>
      <c r="M356" s="204"/>
      <c r="N356" s="204"/>
      <c r="O356" s="204"/>
      <c r="P356" s="204"/>
      <c r="Q356" s="204"/>
    </row>
    <row r="357" spans="1:17">
      <c r="A357" s="207">
        <v>355</v>
      </c>
      <c r="B357" s="207"/>
      <c r="C357" s="207">
        <f t="shared" ca="1" si="5"/>
        <v>0.34038543787407494</v>
      </c>
      <c r="D357" s="207"/>
      <c r="E357" s="204"/>
      <c r="F357" s="204"/>
      <c r="G357" s="204"/>
      <c r="H357" s="204"/>
      <c r="I357" s="204"/>
      <c r="J357" s="204"/>
      <c r="K357" s="204"/>
      <c r="L357" s="204"/>
      <c r="M357" s="204"/>
      <c r="N357" s="204"/>
      <c r="O357" s="204"/>
      <c r="P357" s="204"/>
      <c r="Q357" s="204"/>
    </row>
    <row r="358" spans="1:17">
      <c r="A358" s="207">
        <v>356</v>
      </c>
      <c r="B358" s="207"/>
      <c r="C358" s="207">
        <f t="shared" ca="1" si="5"/>
        <v>0.37687521473852476</v>
      </c>
      <c r="D358" s="207"/>
      <c r="E358" s="204"/>
      <c r="F358" s="204"/>
      <c r="G358" s="204"/>
      <c r="H358" s="204"/>
      <c r="I358" s="204"/>
      <c r="J358" s="204"/>
      <c r="K358" s="204"/>
      <c r="L358" s="204"/>
      <c r="M358" s="204"/>
      <c r="N358" s="204"/>
      <c r="O358" s="204"/>
      <c r="P358" s="204"/>
      <c r="Q358" s="204"/>
    </row>
    <row r="359" spans="1:17">
      <c r="A359" s="207">
        <v>357</v>
      </c>
      <c r="B359" s="207"/>
      <c r="C359" s="207">
        <f t="shared" ca="1" si="5"/>
        <v>0.3233738919294506</v>
      </c>
      <c r="D359" s="207"/>
      <c r="E359" s="204"/>
      <c r="F359" s="204"/>
      <c r="G359" s="204"/>
      <c r="H359" s="204"/>
      <c r="I359" s="204"/>
      <c r="J359" s="204"/>
      <c r="K359" s="204"/>
      <c r="L359" s="204"/>
      <c r="M359" s="204"/>
      <c r="N359" s="204"/>
      <c r="O359" s="204"/>
      <c r="P359" s="204"/>
      <c r="Q359" s="204"/>
    </row>
    <row r="360" spans="1:17">
      <c r="A360" s="207">
        <v>358</v>
      </c>
      <c r="B360" s="207"/>
      <c r="C360" s="207">
        <f t="shared" ca="1" si="5"/>
        <v>0.36885731128578247</v>
      </c>
      <c r="D360" s="207"/>
      <c r="E360" s="204"/>
      <c r="F360" s="204"/>
      <c r="G360" s="204"/>
      <c r="H360" s="204"/>
      <c r="I360" s="204"/>
      <c r="J360" s="204"/>
      <c r="K360" s="204"/>
      <c r="L360" s="204"/>
      <c r="M360" s="204"/>
      <c r="N360" s="204"/>
      <c r="O360" s="204"/>
      <c r="P360" s="204"/>
      <c r="Q360" s="204"/>
    </row>
    <row r="361" spans="1:17">
      <c r="A361" s="207">
        <v>359</v>
      </c>
      <c r="B361" s="207"/>
      <c r="C361" s="207">
        <f t="shared" ca="1" si="5"/>
        <v>0.37003569249686508</v>
      </c>
      <c r="D361" s="207"/>
      <c r="E361" s="204"/>
      <c r="F361" s="204"/>
      <c r="G361" s="204"/>
      <c r="H361" s="204"/>
      <c r="I361" s="204"/>
      <c r="J361" s="204"/>
      <c r="K361" s="204"/>
      <c r="L361" s="204"/>
      <c r="M361" s="204"/>
      <c r="N361" s="204"/>
      <c r="O361" s="204"/>
      <c r="P361" s="204"/>
      <c r="Q361" s="204"/>
    </row>
    <row r="362" spans="1:17">
      <c r="A362" s="207">
        <v>360</v>
      </c>
      <c r="B362" s="207"/>
      <c r="C362" s="207">
        <f t="shared" ca="1" si="5"/>
        <v>0.32075166329260291</v>
      </c>
      <c r="D362" s="207"/>
      <c r="E362" s="204"/>
      <c r="F362" s="204"/>
      <c r="G362" s="204"/>
      <c r="H362" s="204"/>
      <c r="I362" s="204"/>
      <c r="J362" s="204"/>
      <c r="K362" s="204"/>
      <c r="L362" s="204"/>
      <c r="M362" s="204"/>
      <c r="N362" s="204"/>
      <c r="O362" s="204"/>
      <c r="P362" s="204"/>
      <c r="Q362" s="204"/>
    </row>
    <row r="363" spans="1:17">
      <c r="A363" s="207">
        <v>361</v>
      </c>
      <c r="B363" s="207"/>
      <c r="C363" s="207">
        <f t="shared" ca="1" si="5"/>
        <v>0.368832888083023</v>
      </c>
      <c r="D363" s="207"/>
      <c r="E363" s="204"/>
      <c r="F363" s="204"/>
      <c r="G363" s="204"/>
      <c r="H363" s="204"/>
      <c r="I363" s="204"/>
      <c r="J363" s="204"/>
      <c r="K363" s="204"/>
      <c r="L363" s="204"/>
      <c r="M363" s="204"/>
      <c r="N363" s="204"/>
      <c r="O363" s="204"/>
      <c r="P363" s="204"/>
      <c r="Q363" s="204"/>
    </row>
    <row r="364" spans="1:17">
      <c r="A364" s="207">
        <v>362</v>
      </c>
      <c r="B364" s="207"/>
      <c r="C364" s="207">
        <f t="shared" ca="1" si="5"/>
        <v>0.34498282244225614</v>
      </c>
      <c r="D364" s="207"/>
      <c r="E364" s="204"/>
      <c r="F364" s="204"/>
      <c r="G364" s="204"/>
      <c r="H364" s="204"/>
      <c r="I364" s="204"/>
      <c r="J364" s="204"/>
      <c r="K364" s="204"/>
      <c r="L364" s="204"/>
      <c r="M364" s="204"/>
      <c r="N364" s="204"/>
      <c r="O364" s="204"/>
      <c r="P364" s="204"/>
      <c r="Q364" s="204"/>
    </row>
    <row r="365" spans="1:17">
      <c r="A365" s="207">
        <v>363</v>
      </c>
      <c r="B365" s="207"/>
      <c r="C365" s="207">
        <f t="shared" ca="1" si="5"/>
        <v>0.3215899215946883</v>
      </c>
      <c r="D365" s="207"/>
      <c r="E365" s="204"/>
      <c r="F365" s="204"/>
      <c r="G365" s="204"/>
      <c r="H365" s="204"/>
      <c r="I365" s="204"/>
      <c r="J365" s="204"/>
      <c r="K365" s="204"/>
      <c r="L365" s="204"/>
      <c r="M365" s="204"/>
      <c r="N365" s="204"/>
      <c r="O365" s="204"/>
      <c r="P365" s="204"/>
      <c r="Q365" s="204"/>
    </row>
    <row r="366" spans="1:17">
      <c r="A366" s="207">
        <v>364</v>
      </c>
      <c r="B366" s="207"/>
      <c r="C366" s="207">
        <f t="shared" ca="1" si="5"/>
        <v>0.31813012000214952</v>
      </c>
      <c r="D366" s="207"/>
      <c r="E366" s="204"/>
      <c r="F366" s="204"/>
      <c r="G366" s="204"/>
      <c r="H366" s="204"/>
      <c r="I366" s="204"/>
      <c r="J366" s="204"/>
      <c r="K366" s="204"/>
      <c r="L366" s="204"/>
      <c r="M366" s="204"/>
      <c r="N366" s="204"/>
      <c r="O366" s="204"/>
      <c r="P366" s="204"/>
      <c r="Q366" s="204"/>
    </row>
    <row r="367" spans="1:17">
      <c r="A367" s="207">
        <v>365</v>
      </c>
      <c r="B367" s="207"/>
      <c r="C367" s="207">
        <f t="shared" ca="1" si="5"/>
        <v>0.34871710866646471</v>
      </c>
      <c r="D367" s="207"/>
      <c r="E367" s="204"/>
      <c r="F367" s="204"/>
      <c r="G367" s="204"/>
      <c r="H367" s="204"/>
      <c r="I367" s="204"/>
      <c r="J367" s="204"/>
      <c r="K367" s="204"/>
      <c r="L367" s="204"/>
      <c r="M367" s="204"/>
      <c r="N367" s="204"/>
      <c r="O367" s="204"/>
      <c r="P367" s="204"/>
      <c r="Q367" s="204"/>
    </row>
    <row r="368" spans="1:17">
      <c r="A368" s="207">
        <v>366</v>
      </c>
      <c r="B368" s="207"/>
      <c r="C368" s="207">
        <f t="shared" ca="1" si="5"/>
        <v>0.36504265041048939</v>
      </c>
      <c r="D368" s="207"/>
      <c r="E368" s="204"/>
      <c r="F368" s="204"/>
      <c r="G368" s="204"/>
      <c r="H368" s="204"/>
      <c r="I368" s="204"/>
      <c r="J368" s="204"/>
      <c r="K368" s="204"/>
      <c r="L368" s="204"/>
      <c r="M368" s="204"/>
      <c r="N368" s="204"/>
      <c r="O368" s="204"/>
      <c r="P368" s="204"/>
      <c r="Q368" s="204"/>
    </row>
    <row r="369" spans="1:17">
      <c r="A369" s="207">
        <v>367</v>
      </c>
      <c r="B369" s="207"/>
      <c r="C369" s="207">
        <f t="shared" ca="1" si="5"/>
        <v>0.36546442928995476</v>
      </c>
      <c r="D369" s="207"/>
      <c r="E369" s="204"/>
      <c r="F369" s="204"/>
      <c r="G369" s="204"/>
      <c r="H369" s="204"/>
      <c r="I369" s="204"/>
      <c r="J369" s="204"/>
      <c r="K369" s="204"/>
      <c r="L369" s="204"/>
      <c r="M369" s="204"/>
      <c r="N369" s="204"/>
      <c r="O369" s="204"/>
      <c r="P369" s="204"/>
      <c r="Q369" s="204"/>
    </row>
    <row r="370" spans="1:17">
      <c r="A370" s="207">
        <v>368</v>
      </c>
      <c r="B370" s="207"/>
      <c r="C370" s="207">
        <f t="shared" ca="1" si="5"/>
        <v>0.33622198778118023</v>
      </c>
      <c r="D370" s="207"/>
      <c r="E370" s="204"/>
      <c r="F370" s="204"/>
      <c r="G370" s="204"/>
      <c r="H370" s="204"/>
      <c r="I370" s="204"/>
      <c r="J370" s="204"/>
      <c r="K370" s="204"/>
      <c r="L370" s="204"/>
      <c r="M370" s="204"/>
      <c r="N370" s="204"/>
      <c r="O370" s="204"/>
      <c r="P370" s="204"/>
      <c r="Q370" s="204"/>
    </row>
    <row r="371" spans="1:17">
      <c r="A371" s="207">
        <v>369</v>
      </c>
      <c r="B371" s="207"/>
      <c r="C371" s="207"/>
      <c r="D371" s="207"/>
      <c r="E371" s="204"/>
      <c r="F371" s="204"/>
      <c r="G371" s="204"/>
      <c r="H371" s="204"/>
      <c r="I371" s="204"/>
      <c r="J371" s="204"/>
      <c r="K371" s="204"/>
      <c r="L371" s="204"/>
      <c r="M371" s="204"/>
      <c r="N371" s="204"/>
      <c r="O371" s="204"/>
      <c r="P371" s="204"/>
      <c r="Q371" s="204"/>
    </row>
    <row r="372" spans="1:17">
      <c r="A372" s="207">
        <v>370</v>
      </c>
      <c r="B372" s="207"/>
      <c r="C372" s="207"/>
      <c r="D372" s="207"/>
      <c r="E372" s="204"/>
      <c r="F372" s="204"/>
      <c r="G372" s="204"/>
      <c r="H372" s="204"/>
      <c r="I372" s="204"/>
      <c r="J372" s="204"/>
      <c r="K372" s="204"/>
      <c r="L372" s="204"/>
      <c r="M372" s="204"/>
      <c r="N372" s="204"/>
      <c r="O372" s="204"/>
      <c r="P372" s="204"/>
      <c r="Q372" s="204"/>
    </row>
    <row r="373" spans="1:17">
      <c r="A373" s="207">
        <v>371</v>
      </c>
      <c r="B373" s="207"/>
      <c r="C373" s="207"/>
      <c r="D373" s="207"/>
      <c r="E373" s="204"/>
      <c r="F373" s="204"/>
      <c r="G373" s="204"/>
      <c r="H373" s="204"/>
      <c r="I373" s="204"/>
      <c r="J373" s="204"/>
      <c r="K373" s="204"/>
      <c r="L373" s="204"/>
      <c r="M373" s="204"/>
      <c r="N373" s="204"/>
      <c r="O373" s="204"/>
      <c r="P373" s="204"/>
      <c r="Q373" s="204"/>
    </row>
    <row r="374" spans="1:17">
      <c r="A374" s="207">
        <v>372</v>
      </c>
      <c r="B374" s="207"/>
      <c r="C374" s="207"/>
      <c r="D374" s="207"/>
      <c r="E374" s="204"/>
      <c r="F374" s="204"/>
      <c r="G374" s="204"/>
      <c r="H374" s="204"/>
      <c r="I374" s="204"/>
      <c r="J374" s="204"/>
      <c r="K374" s="204"/>
      <c r="L374" s="204"/>
      <c r="M374" s="204"/>
      <c r="N374" s="204"/>
      <c r="O374" s="204"/>
      <c r="P374" s="204"/>
      <c r="Q374" s="204"/>
    </row>
    <row r="375" spans="1:17">
      <c r="A375" s="207">
        <v>373</v>
      </c>
      <c r="B375" s="207"/>
      <c r="C375" s="207"/>
      <c r="D375" s="207"/>
      <c r="E375" s="204"/>
      <c r="F375" s="204"/>
      <c r="G375" s="204"/>
      <c r="H375" s="204"/>
      <c r="I375" s="204"/>
      <c r="J375" s="204"/>
      <c r="K375" s="204"/>
      <c r="L375" s="204"/>
      <c r="M375" s="204"/>
      <c r="N375" s="204"/>
      <c r="O375" s="204"/>
      <c r="P375" s="204"/>
      <c r="Q375" s="204"/>
    </row>
    <row r="376" spans="1:17">
      <c r="A376" s="207">
        <v>374</v>
      </c>
      <c r="B376" s="207"/>
      <c r="C376" s="207"/>
      <c r="D376" s="207"/>
      <c r="E376" s="204"/>
      <c r="F376" s="204"/>
      <c r="G376" s="204"/>
      <c r="H376" s="204"/>
      <c r="I376" s="204"/>
      <c r="J376" s="204"/>
      <c r="K376" s="204"/>
      <c r="L376" s="204"/>
      <c r="M376" s="204"/>
      <c r="N376" s="204"/>
      <c r="O376" s="204"/>
      <c r="P376" s="204"/>
      <c r="Q376" s="204"/>
    </row>
    <row r="377" spans="1:17">
      <c r="A377" s="207">
        <v>375</v>
      </c>
      <c r="B377" s="207"/>
      <c r="C377" s="207"/>
      <c r="D377" s="207"/>
      <c r="E377" s="204"/>
      <c r="F377" s="204"/>
      <c r="G377" s="204"/>
      <c r="H377" s="204"/>
      <c r="I377" s="204"/>
      <c r="J377" s="204"/>
      <c r="K377" s="204"/>
      <c r="L377" s="204"/>
      <c r="M377" s="204"/>
      <c r="N377" s="204"/>
      <c r="O377" s="204"/>
      <c r="P377" s="204"/>
      <c r="Q377" s="204"/>
    </row>
    <row r="378" spans="1:17">
      <c r="A378" s="207">
        <v>376</v>
      </c>
      <c r="B378" s="207"/>
      <c r="C378" s="207"/>
      <c r="D378" s="207"/>
      <c r="E378" s="204"/>
      <c r="F378" s="204"/>
      <c r="G378" s="204"/>
      <c r="H378" s="204"/>
      <c r="I378" s="204"/>
      <c r="J378" s="204"/>
      <c r="K378" s="204"/>
      <c r="L378" s="204"/>
      <c r="M378" s="204"/>
      <c r="N378" s="204"/>
      <c r="O378" s="204"/>
      <c r="P378" s="204"/>
      <c r="Q378" s="204"/>
    </row>
    <row r="379" spans="1:17">
      <c r="A379" s="207">
        <v>377</v>
      </c>
      <c r="B379" s="207"/>
      <c r="C379" s="207"/>
      <c r="D379" s="207"/>
      <c r="E379" s="204"/>
      <c r="F379" s="204"/>
      <c r="G379" s="204"/>
      <c r="H379" s="204"/>
      <c r="I379" s="204"/>
      <c r="J379" s="204"/>
      <c r="K379" s="204"/>
      <c r="L379" s="204"/>
      <c r="M379" s="204"/>
      <c r="N379" s="204"/>
      <c r="O379" s="204"/>
      <c r="P379" s="204"/>
      <c r="Q379" s="204"/>
    </row>
    <row r="380" spans="1:17">
      <c r="A380" s="207">
        <v>378</v>
      </c>
      <c r="B380" s="207"/>
      <c r="C380" s="207"/>
      <c r="D380" s="207"/>
      <c r="E380" s="204"/>
      <c r="F380" s="204"/>
      <c r="G380" s="204"/>
      <c r="H380" s="204"/>
      <c r="I380" s="204"/>
      <c r="J380" s="204"/>
      <c r="K380" s="204"/>
      <c r="L380" s="204"/>
      <c r="M380" s="204"/>
      <c r="N380" s="204"/>
      <c r="O380" s="204"/>
      <c r="P380" s="204"/>
      <c r="Q380" s="204"/>
    </row>
    <row r="381" spans="1:17">
      <c r="A381" s="207">
        <v>379</v>
      </c>
      <c r="B381" s="207"/>
      <c r="C381" s="207"/>
      <c r="D381" s="207"/>
      <c r="E381" s="204"/>
      <c r="F381" s="204"/>
      <c r="G381" s="204"/>
      <c r="H381" s="204"/>
      <c r="I381" s="204"/>
      <c r="J381" s="204"/>
      <c r="K381" s="204"/>
      <c r="L381" s="204"/>
      <c r="M381" s="204"/>
      <c r="N381" s="204"/>
      <c r="O381" s="204"/>
      <c r="P381" s="204"/>
      <c r="Q381" s="204"/>
    </row>
    <row r="382" spans="1:17">
      <c r="A382" s="207">
        <v>380</v>
      </c>
      <c r="B382" s="207"/>
      <c r="C382" s="207"/>
      <c r="D382" s="207"/>
      <c r="E382" s="204"/>
      <c r="F382" s="204"/>
      <c r="G382" s="204"/>
      <c r="H382" s="204"/>
      <c r="I382" s="204"/>
      <c r="J382" s="204"/>
      <c r="K382" s="204"/>
      <c r="L382" s="204"/>
      <c r="M382" s="204"/>
      <c r="N382" s="204"/>
      <c r="O382" s="204"/>
      <c r="P382" s="204"/>
      <c r="Q382" s="204"/>
    </row>
    <row r="383" spans="1:17">
      <c r="A383" s="207">
        <v>381</v>
      </c>
      <c r="B383" s="207"/>
      <c r="C383" s="207"/>
      <c r="D383" s="207"/>
      <c r="E383" s="204"/>
      <c r="F383" s="204"/>
      <c r="G383" s="204"/>
      <c r="H383" s="204"/>
      <c r="I383" s="204"/>
      <c r="J383" s="204"/>
      <c r="K383" s="204"/>
      <c r="L383" s="204"/>
      <c r="M383" s="204"/>
      <c r="N383" s="204"/>
      <c r="O383" s="204"/>
      <c r="P383" s="204"/>
      <c r="Q383" s="204"/>
    </row>
    <row r="384" spans="1:17">
      <c r="A384" s="207">
        <v>382</v>
      </c>
      <c r="B384" s="207"/>
      <c r="C384" s="207"/>
      <c r="D384" s="207"/>
      <c r="E384" s="204"/>
      <c r="F384" s="204"/>
      <c r="G384" s="204"/>
      <c r="H384" s="204"/>
      <c r="I384" s="204"/>
      <c r="J384" s="204"/>
      <c r="K384" s="204"/>
      <c r="L384" s="204"/>
      <c r="M384" s="204"/>
      <c r="N384" s="204"/>
      <c r="O384" s="204"/>
      <c r="P384" s="204"/>
      <c r="Q384" s="204"/>
    </row>
    <row r="385" spans="1:17">
      <c r="A385" s="207">
        <v>383</v>
      </c>
      <c r="B385" s="207"/>
      <c r="C385" s="207"/>
      <c r="D385" s="207"/>
      <c r="E385" s="204"/>
      <c r="F385" s="204"/>
      <c r="G385" s="204"/>
      <c r="H385" s="204"/>
      <c r="I385" s="204"/>
      <c r="J385" s="204"/>
      <c r="K385" s="204"/>
      <c r="L385" s="204"/>
      <c r="M385" s="204"/>
      <c r="N385" s="204"/>
      <c r="O385" s="204"/>
      <c r="P385" s="204"/>
      <c r="Q385" s="204"/>
    </row>
    <row r="386" spans="1:17">
      <c r="A386" s="207">
        <v>384</v>
      </c>
      <c r="B386" s="207"/>
      <c r="C386" s="207"/>
      <c r="D386" s="207"/>
      <c r="E386" s="204"/>
      <c r="F386" s="204"/>
      <c r="G386" s="204"/>
      <c r="H386" s="204"/>
      <c r="I386" s="204"/>
      <c r="J386" s="204"/>
      <c r="K386" s="204"/>
      <c r="L386" s="204"/>
      <c r="M386" s="204"/>
      <c r="N386" s="204"/>
      <c r="O386" s="204"/>
      <c r="P386" s="204"/>
      <c r="Q386" s="204"/>
    </row>
    <row r="387" spans="1:17">
      <c r="A387" s="207">
        <v>385</v>
      </c>
      <c r="B387" s="207"/>
      <c r="C387" s="207"/>
      <c r="D387" s="207"/>
      <c r="E387" s="204"/>
      <c r="F387" s="204"/>
      <c r="G387" s="204"/>
      <c r="H387" s="204"/>
      <c r="I387" s="204"/>
      <c r="J387" s="204"/>
      <c r="K387" s="204"/>
      <c r="L387" s="204"/>
      <c r="M387" s="204"/>
      <c r="N387" s="204"/>
      <c r="O387" s="204"/>
      <c r="P387" s="204"/>
      <c r="Q387" s="204"/>
    </row>
    <row r="388" spans="1:17">
      <c r="A388" s="207">
        <v>386</v>
      </c>
      <c r="B388" s="207"/>
      <c r="C388" s="207"/>
      <c r="D388" s="207"/>
      <c r="E388" s="204"/>
      <c r="F388" s="204"/>
      <c r="G388" s="204"/>
      <c r="H388" s="204"/>
      <c r="I388" s="204"/>
      <c r="J388" s="204"/>
      <c r="K388" s="204"/>
      <c r="L388" s="204"/>
      <c r="M388" s="204"/>
      <c r="N388" s="204"/>
      <c r="O388" s="204"/>
      <c r="P388" s="204"/>
      <c r="Q388" s="204"/>
    </row>
    <row r="389" spans="1:17">
      <c r="A389" s="207">
        <v>387</v>
      </c>
      <c r="B389" s="207"/>
      <c r="C389" s="207"/>
      <c r="D389" s="207"/>
      <c r="E389" s="204"/>
      <c r="F389" s="204"/>
      <c r="G389" s="204"/>
      <c r="H389" s="204"/>
      <c r="I389" s="204"/>
      <c r="J389" s="204"/>
      <c r="K389" s="204"/>
      <c r="L389" s="204"/>
      <c r="M389" s="204"/>
      <c r="N389" s="204"/>
      <c r="O389" s="204"/>
      <c r="P389" s="204"/>
      <c r="Q389" s="204"/>
    </row>
    <row r="390" spans="1:17">
      <c r="A390" s="207">
        <v>388</v>
      </c>
      <c r="B390" s="207"/>
      <c r="C390" s="207"/>
      <c r="D390" s="207"/>
      <c r="E390" s="204"/>
      <c r="F390" s="204"/>
      <c r="G390" s="204"/>
      <c r="H390" s="204"/>
      <c r="I390" s="204"/>
      <c r="J390" s="204"/>
      <c r="K390" s="204"/>
      <c r="L390" s="204"/>
      <c r="M390" s="204"/>
      <c r="N390" s="204"/>
      <c r="O390" s="204"/>
      <c r="P390" s="204"/>
      <c r="Q390" s="204"/>
    </row>
    <row r="391" spans="1:17">
      <c r="A391" s="207">
        <v>389</v>
      </c>
      <c r="B391" s="207"/>
      <c r="C391" s="207"/>
      <c r="D391" s="207"/>
      <c r="E391" s="204"/>
      <c r="F391" s="204"/>
      <c r="G391" s="204"/>
      <c r="H391" s="204"/>
      <c r="I391" s="204"/>
      <c r="J391" s="204"/>
      <c r="K391" s="204"/>
      <c r="L391" s="204"/>
      <c r="M391" s="204"/>
      <c r="N391" s="204"/>
      <c r="O391" s="204"/>
      <c r="P391" s="204"/>
      <c r="Q391" s="204"/>
    </row>
    <row r="392" spans="1:17">
      <c r="A392" s="207">
        <v>390</v>
      </c>
      <c r="B392" s="207"/>
      <c r="C392" s="207"/>
      <c r="D392" s="207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</row>
    <row r="393" spans="1:17">
      <c r="A393" s="207">
        <v>391</v>
      </c>
      <c r="B393" s="207"/>
      <c r="C393" s="207"/>
      <c r="D393" s="207"/>
      <c r="E393" s="204"/>
      <c r="F393" s="204"/>
      <c r="G393" s="204"/>
      <c r="H393" s="204"/>
      <c r="I393" s="204"/>
      <c r="J393" s="204"/>
      <c r="K393" s="204"/>
      <c r="L393" s="204"/>
      <c r="M393" s="204"/>
      <c r="N393" s="204"/>
      <c r="O393" s="204"/>
      <c r="P393" s="204"/>
      <c r="Q393" s="204"/>
    </row>
    <row r="394" spans="1:17">
      <c r="A394" s="207">
        <v>392</v>
      </c>
      <c r="B394" s="207"/>
      <c r="C394" s="207"/>
      <c r="D394" s="207"/>
      <c r="E394" s="204"/>
      <c r="F394" s="204"/>
      <c r="G394" s="204"/>
      <c r="H394" s="204"/>
      <c r="I394" s="204"/>
      <c r="J394" s="204"/>
      <c r="K394" s="204"/>
      <c r="L394" s="204"/>
      <c r="M394" s="204"/>
      <c r="N394" s="204"/>
      <c r="O394" s="204"/>
      <c r="P394" s="204"/>
      <c r="Q394" s="204"/>
    </row>
    <row r="395" spans="1:17">
      <c r="A395" s="207">
        <v>393</v>
      </c>
      <c r="B395" s="207"/>
      <c r="C395" s="207"/>
      <c r="D395" s="207"/>
      <c r="E395" s="204"/>
      <c r="F395" s="204"/>
      <c r="G395" s="204"/>
      <c r="H395" s="204"/>
      <c r="I395" s="204"/>
      <c r="J395" s="204"/>
      <c r="K395" s="204"/>
      <c r="L395" s="204"/>
      <c r="M395" s="204"/>
      <c r="N395" s="204"/>
      <c r="O395" s="204"/>
      <c r="P395" s="204"/>
      <c r="Q395" s="204"/>
    </row>
    <row r="396" spans="1:17">
      <c r="A396" s="207">
        <v>394</v>
      </c>
      <c r="B396" s="207"/>
      <c r="C396" s="207"/>
      <c r="D396" s="207"/>
      <c r="E396" s="204"/>
      <c r="F396" s="204"/>
      <c r="G396" s="204"/>
      <c r="H396" s="204"/>
      <c r="I396" s="204"/>
      <c r="J396" s="204"/>
      <c r="K396" s="204"/>
      <c r="L396" s="204"/>
      <c r="M396" s="204"/>
      <c r="N396" s="204"/>
      <c r="O396" s="204"/>
      <c r="P396" s="204"/>
      <c r="Q396" s="204"/>
    </row>
    <row r="397" spans="1:17">
      <c r="A397" s="207">
        <v>395</v>
      </c>
      <c r="B397" s="207"/>
      <c r="C397" s="207"/>
      <c r="D397" s="207"/>
      <c r="E397" s="204"/>
      <c r="F397" s="204"/>
      <c r="G397" s="204"/>
      <c r="H397" s="204"/>
      <c r="I397" s="204"/>
      <c r="J397" s="204"/>
      <c r="K397" s="204"/>
      <c r="L397" s="204"/>
      <c r="M397" s="204"/>
      <c r="N397" s="204"/>
      <c r="O397" s="204"/>
      <c r="P397" s="204"/>
      <c r="Q397" s="204"/>
    </row>
    <row r="398" spans="1:17">
      <c r="A398" s="207">
        <v>396</v>
      </c>
      <c r="B398" s="207"/>
      <c r="C398" s="207"/>
      <c r="D398" s="207"/>
      <c r="E398" s="204"/>
      <c r="F398" s="204"/>
      <c r="G398" s="204"/>
      <c r="H398" s="204"/>
      <c r="I398" s="204"/>
      <c r="J398" s="204"/>
      <c r="K398" s="204"/>
      <c r="L398" s="204"/>
      <c r="M398" s="204"/>
      <c r="N398" s="204"/>
      <c r="O398" s="204"/>
      <c r="P398" s="204"/>
      <c r="Q398" s="204"/>
    </row>
    <row r="399" spans="1:17">
      <c r="A399" s="207">
        <v>397</v>
      </c>
      <c r="B399" s="207"/>
      <c r="C399" s="207"/>
      <c r="D399" s="207"/>
      <c r="E399" s="204"/>
      <c r="F399" s="204"/>
      <c r="G399" s="204"/>
      <c r="H399" s="204"/>
      <c r="I399" s="204"/>
      <c r="J399" s="204"/>
      <c r="K399" s="204"/>
      <c r="L399" s="204"/>
      <c r="M399" s="204"/>
      <c r="N399" s="204"/>
      <c r="O399" s="204"/>
      <c r="P399" s="204"/>
      <c r="Q399" s="204"/>
    </row>
    <row r="400" spans="1:17">
      <c r="A400" s="207">
        <v>398</v>
      </c>
      <c r="B400" s="207"/>
      <c r="C400" s="207"/>
      <c r="D400" s="207"/>
      <c r="E400" s="204"/>
      <c r="F400" s="204"/>
      <c r="G400" s="204"/>
      <c r="H400" s="204"/>
      <c r="I400" s="204"/>
      <c r="J400" s="204"/>
      <c r="K400" s="204"/>
      <c r="L400" s="204"/>
      <c r="M400" s="204"/>
      <c r="N400" s="204"/>
      <c r="O400" s="204"/>
      <c r="P400" s="204"/>
      <c r="Q400" s="204"/>
    </row>
    <row r="401" spans="1:17">
      <c r="A401" s="207">
        <v>399</v>
      </c>
      <c r="B401" s="207"/>
      <c r="C401" s="207"/>
      <c r="D401" s="207"/>
      <c r="E401" s="204"/>
      <c r="F401" s="204"/>
      <c r="G401" s="204"/>
      <c r="H401" s="204"/>
      <c r="I401" s="204"/>
      <c r="J401" s="204"/>
      <c r="K401" s="204"/>
      <c r="L401" s="204"/>
      <c r="M401" s="204"/>
      <c r="N401" s="204"/>
      <c r="O401" s="204"/>
      <c r="P401" s="204"/>
      <c r="Q401" s="204"/>
    </row>
    <row r="402" spans="1:17">
      <c r="A402" s="207">
        <v>400</v>
      </c>
      <c r="B402" s="207"/>
      <c r="C402" s="207"/>
      <c r="D402" s="207"/>
      <c r="E402" s="204"/>
      <c r="F402" s="204"/>
      <c r="G402" s="204"/>
      <c r="H402" s="204"/>
      <c r="I402" s="204"/>
      <c r="J402" s="204"/>
      <c r="K402" s="204"/>
      <c r="L402" s="204"/>
      <c r="M402" s="204"/>
      <c r="N402" s="204"/>
      <c r="O402" s="204"/>
      <c r="P402" s="204"/>
      <c r="Q402" s="204"/>
    </row>
    <row r="403" spans="1:17">
      <c r="A403" s="207">
        <v>401</v>
      </c>
      <c r="B403" s="207"/>
      <c r="C403" s="207"/>
      <c r="D403" s="207"/>
      <c r="E403" s="204"/>
      <c r="F403" s="204"/>
      <c r="G403" s="204"/>
      <c r="H403" s="204"/>
      <c r="I403" s="204"/>
      <c r="J403" s="204"/>
      <c r="K403" s="204"/>
      <c r="L403" s="204"/>
      <c r="M403" s="204"/>
      <c r="N403" s="204"/>
      <c r="O403" s="204"/>
      <c r="P403" s="204"/>
      <c r="Q403" s="204"/>
    </row>
    <row r="404" spans="1:17">
      <c r="A404" s="207">
        <v>402</v>
      </c>
      <c r="B404" s="207"/>
      <c r="C404" s="207"/>
      <c r="D404" s="207"/>
      <c r="E404" s="204"/>
      <c r="F404" s="204"/>
      <c r="G404" s="204"/>
      <c r="H404" s="204"/>
      <c r="I404" s="204"/>
      <c r="J404" s="204"/>
      <c r="K404" s="204"/>
      <c r="L404" s="204"/>
      <c r="M404" s="204"/>
      <c r="N404" s="204"/>
      <c r="O404" s="204"/>
      <c r="P404" s="204"/>
      <c r="Q404" s="204"/>
    </row>
    <row r="405" spans="1:17">
      <c r="A405" s="207">
        <v>403</v>
      </c>
      <c r="B405" s="207"/>
      <c r="C405" s="207"/>
      <c r="D405" s="207"/>
      <c r="E405" s="204"/>
      <c r="F405" s="204"/>
      <c r="G405" s="204"/>
      <c r="H405" s="204"/>
      <c r="I405" s="204"/>
      <c r="J405" s="204"/>
      <c r="K405" s="204"/>
      <c r="L405" s="204"/>
      <c r="M405" s="204"/>
      <c r="N405" s="204"/>
      <c r="O405" s="204"/>
      <c r="P405" s="204"/>
      <c r="Q405" s="204"/>
    </row>
    <row r="406" spans="1:17">
      <c r="A406" s="207">
        <v>404</v>
      </c>
      <c r="B406" s="207"/>
      <c r="C406" s="207"/>
      <c r="D406" s="207"/>
      <c r="E406" s="204"/>
      <c r="F406" s="204"/>
      <c r="G406" s="204"/>
      <c r="H406" s="204"/>
      <c r="I406" s="204"/>
      <c r="J406" s="204"/>
      <c r="K406" s="204"/>
      <c r="L406" s="204"/>
      <c r="M406" s="204"/>
      <c r="N406" s="204"/>
      <c r="O406" s="204"/>
      <c r="P406" s="204"/>
      <c r="Q406" s="204"/>
    </row>
    <row r="407" spans="1:17">
      <c r="A407" s="207">
        <v>405</v>
      </c>
      <c r="B407" s="207"/>
      <c r="C407" s="207"/>
      <c r="D407" s="207"/>
      <c r="E407" s="204"/>
      <c r="F407" s="204"/>
      <c r="G407" s="204"/>
      <c r="H407" s="204"/>
      <c r="I407" s="204"/>
      <c r="J407" s="204"/>
      <c r="K407" s="204"/>
      <c r="L407" s="204"/>
      <c r="M407" s="204"/>
      <c r="N407" s="204"/>
      <c r="O407" s="204"/>
      <c r="P407" s="204"/>
      <c r="Q407" s="204"/>
    </row>
    <row r="408" spans="1:17">
      <c r="A408" s="207">
        <v>406</v>
      </c>
      <c r="B408" s="207"/>
      <c r="C408" s="207"/>
      <c r="D408" s="207"/>
      <c r="E408" s="204"/>
      <c r="F408" s="204"/>
      <c r="G408" s="204"/>
      <c r="H408" s="204"/>
      <c r="I408" s="204"/>
      <c r="J408" s="204"/>
      <c r="K408" s="204"/>
      <c r="L408" s="204"/>
      <c r="M408" s="204"/>
      <c r="N408" s="204"/>
      <c r="O408" s="204"/>
      <c r="P408" s="204"/>
      <c r="Q408" s="204"/>
    </row>
    <row r="409" spans="1:17">
      <c r="A409" s="207">
        <v>407</v>
      </c>
      <c r="B409" s="207"/>
      <c r="C409" s="207"/>
      <c r="D409" s="207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</row>
    <row r="410" spans="1:17">
      <c r="A410" s="207">
        <v>408</v>
      </c>
      <c r="B410" s="207"/>
      <c r="C410" s="207"/>
      <c r="D410" s="207"/>
      <c r="E410" s="204"/>
      <c r="F410" s="204"/>
      <c r="G410" s="204"/>
      <c r="H410" s="204"/>
      <c r="I410" s="204"/>
      <c r="J410" s="204"/>
      <c r="K410" s="204"/>
      <c r="L410" s="204"/>
      <c r="M410" s="204"/>
      <c r="N410" s="204"/>
      <c r="O410" s="204"/>
      <c r="P410" s="204"/>
      <c r="Q410" s="204"/>
    </row>
    <row r="411" spans="1:17">
      <c r="A411" s="207">
        <v>409</v>
      </c>
      <c r="B411" s="207"/>
      <c r="C411" s="207"/>
      <c r="D411" s="207"/>
      <c r="E411" s="204"/>
      <c r="F411" s="204"/>
      <c r="G411" s="204"/>
      <c r="H411" s="204"/>
      <c r="I411" s="204"/>
      <c r="J411" s="204"/>
      <c r="K411" s="204"/>
      <c r="L411" s="204"/>
      <c r="M411" s="204"/>
      <c r="N411" s="204"/>
      <c r="O411" s="204"/>
      <c r="P411" s="204"/>
      <c r="Q411" s="204"/>
    </row>
    <row r="412" spans="1:17">
      <c r="A412" s="207">
        <v>410</v>
      </c>
      <c r="B412" s="207"/>
      <c r="C412" s="207"/>
      <c r="D412" s="207"/>
      <c r="E412" s="204"/>
      <c r="F412" s="204"/>
      <c r="G412" s="204"/>
      <c r="H412" s="204"/>
      <c r="I412" s="204"/>
      <c r="J412" s="204"/>
      <c r="K412" s="204"/>
      <c r="L412" s="204"/>
      <c r="M412" s="204"/>
      <c r="N412" s="204"/>
      <c r="O412" s="204"/>
      <c r="P412" s="204"/>
      <c r="Q412" s="204"/>
    </row>
    <row r="413" spans="1:17">
      <c r="A413" s="207">
        <v>411</v>
      </c>
      <c r="B413" s="207"/>
      <c r="C413" s="207"/>
      <c r="D413" s="207"/>
      <c r="E413" s="204"/>
      <c r="F413" s="204"/>
      <c r="G413" s="204"/>
      <c r="H413" s="204"/>
      <c r="I413" s="204"/>
      <c r="J413" s="204"/>
      <c r="K413" s="204"/>
      <c r="L413" s="204"/>
      <c r="M413" s="204"/>
      <c r="N413" s="204"/>
      <c r="O413" s="204"/>
      <c r="P413" s="204"/>
      <c r="Q413" s="204"/>
    </row>
    <row r="414" spans="1:17">
      <c r="A414" s="207">
        <v>412</v>
      </c>
      <c r="B414" s="207"/>
      <c r="C414" s="207"/>
      <c r="D414" s="207"/>
      <c r="E414" s="204"/>
      <c r="F414" s="204"/>
      <c r="G414" s="204"/>
      <c r="H414" s="204"/>
      <c r="I414" s="204"/>
      <c r="J414" s="204"/>
      <c r="K414" s="204"/>
      <c r="L414" s="204"/>
      <c r="M414" s="204"/>
      <c r="N414" s="204"/>
      <c r="O414" s="204"/>
      <c r="P414" s="204"/>
      <c r="Q414" s="204"/>
    </row>
    <row r="415" spans="1:17">
      <c r="A415" s="207">
        <v>413</v>
      </c>
      <c r="B415" s="207"/>
      <c r="C415" s="207"/>
      <c r="D415" s="207"/>
      <c r="E415" s="204"/>
      <c r="F415" s="204"/>
      <c r="G415" s="204"/>
      <c r="H415" s="204"/>
      <c r="I415" s="204"/>
      <c r="J415" s="204"/>
      <c r="K415" s="204"/>
      <c r="L415" s="204"/>
      <c r="M415" s="204"/>
      <c r="N415" s="204"/>
      <c r="O415" s="204"/>
      <c r="P415" s="204"/>
      <c r="Q415" s="204"/>
    </row>
    <row r="416" spans="1:17">
      <c r="A416" s="207">
        <v>414</v>
      </c>
      <c r="B416" s="207"/>
      <c r="C416" s="207"/>
      <c r="D416" s="207"/>
      <c r="E416" s="204"/>
      <c r="F416" s="204"/>
      <c r="G416" s="204"/>
      <c r="H416" s="204"/>
      <c r="I416" s="204"/>
      <c r="J416" s="204"/>
      <c r="K416" s="204"/>
      <c r="L416" s="204"/>
      <c r="M416" s="204"/>
      <c r="N416" s="204"/>
      <c r="O416" s="204"/>
      <c r="P416" s="204"/>
      <c r="Q416" s="204"/>
    </row>
    <row r="417" spans="1:17">
      <c r="A417" s="207">
        <v>415</v>
      </c>
      <c r="B417" s="207"/>
      <c r="C417" s="207"/>
      <c r="D417" s="207"/>
      <c r="E417" s="204"/>
      <c r="F417" s="204"/>
      <c r="G417" s="204"/>
      <c r="H417" s="204"/>
      <c r="I417" s="204"/>
      <c r="J417" s="204"/>
      <c r="K417" s="204"/>
      <c r="L417" s="204"/>
      <c r="M417" s="204"/>
      <c r="N417" s="204"/>
      <c r="O417" s="204"/>
      <c r="P417" s="204"/>
      <c r="Q417" s="204"/>
    </row>
    <row r="418" spans="1:17">
      <c r="A418" s="207">
        <v>416</v>
      </c>
      <c r="B418" s="207"/>
      <c r="C418" s="207"/>
      <c r="D418" s="207"/>
      <c r="E418" s="204"/>
      <c r="F418" s="204"/>
      <c r="G418" s="204"/>
      <c r="H418" s="204"/>
      <c r="I418" s="204"/>
      <c r="J418" s="204"/>
      <c r="K418" s="204"/>
      <c r="L418" s="204"/>
      <c r="M418" s="204"/>
      <c r="N418" s="204"/>
      <c r="O418" s="204"/>
      <c r="P418" s="204"/>
      <c r="Q418" s="204"/>
    </row>
    <row r="419" spans="1:17">
      <c r="A419" s="207">
        <v>417</v>
      </c>
      <c r="B419" s="207"/>
      <c r="C419" s="207"/>
      <c r="D419" s="207"/>
      <c r="E419" s="204"/>
      <c r="F419" s="204"/>
      <c r="G419" s="204"/>
      <c r="H419" s="204"/>
      <c r="I419" s="204"/>
      <c r="J419" s="204"/>
      <c r="K419" s="204"/>
      <c r="L419" s="204"/>
      <c r="M419" s="204"/>
      <c r="N419" s="204"/>
      <c r="O419" s="204"/>
      <c r="P419" s="204"/>
      <c r="Q419" s="204"/>
    </row>
    <row r="420" spans="1:17">
      <c r="A420" s="207">
        <v>418</v>
      </c>
      <c r="B420" s="207"/>
      <c r="C420" s="207"/>
      <c r="D420" s="207"/>
      <c r="E420" s="204"/>
      <c r="F420" s="204"/>
      <c r="G420" s="204"/>
      <c r="H420" s="204"/>
      <c r="I420" s="204"/>
      <c r="J420" s="204"/>
      <c r="K420" s="204"/>
      <c r="L420" s="204"/>
      <c r="M420" s="204"/>
      <c r="N420" s="204"/>
      <c r="O420" s="204"/>
      <c r="P420" s="204"/>
      <c r="Q420" s="204"/>
    </row>
    <row r="421" spans="1:17">
      <c r="A421" s="207">
        <v>419</v>
      </c>
      <c r="B421" s="207"/>
      <c r="C421" s="207"/>
      <c r="D421" s="207"/>
      <c r="E421" s="204"/>
      <c r="F421" s="204"/>
      <c r="G421" s="204"/>
      <c r="H421" s="204"/>
      <c r="I421" s="204"/>
      <c r="J421" s="204"/>
      <c r="K421" s="204"/>
      <c r="L421" s="204"/>
      <c r="M421" s="204"/>
      <c r="N421" s="204"/>
      <c r="O421" s="204"/>
      <c r="P421" s="204"/>
      <c r="Q421" s="204"/>
    </row>
    <row r="422" spans="1:17">
      <c r="A422" s="207">
        <v>420</v>
      </c>
      <c r="B422" s="207"/>
      <c r="C422" s="207"/>
      <c r="D422" s="207"/>
      <c r="E422" s="204"/>
      <c r="F422" s="204"/>
      <c r="G422" s="204"/>
      <c r="H422" s="204"/>
      <c r="I422" s="204"/>
      <c r="J422" s="204"/>
      <c r="K422" s="204"/>
      <c r="L422" s="204"/>
      <c r="M422" s="204"/>
      <c r="N422" s="204"/>
      <c r="O422" s="204"/>
      <c r="P422" s="204"/>
      <c r="Q422" s="204"/>
    </row>
    <row r="423" spans="1:17">
      <c r="A423" s="207">
        <v>421</v>
      </c>
      <c r="B423" s="207"/>
      <c r="C423" s="207"/>
      <c r="D423" s="207"/>
      <c r="E423" s="204"/>
      <c r="F423" s="204"/>
      <c r="G423" s="204"/>
      <c r="H423" s="204"/>
      <c r="I423" s="204"/>
      <c r="J423" s="204"/>
      <c r="K423" s="204"/>
      <c r="L423" s="204"/>
      <c r="M423" s="204"/>
      <c r="N423" s="204"/>
      <c r="O423" s="204"/>
      <c r="P423" s="204"/>
      <c r="Q423" s="204"/>
    </row>
    <row r="424" spans="1:17">
      <c r="A424" s="207">
        <v>422</v>
      </c>
      <c r="B424" s="207"/>
      <c r="C424" s="207"/>
      <c r="D424" s="207"/>
      <c r="E424" s="204"/>
      <c r="F424" s="204"/>
      <c r="G424" s="204"/>
      <c r="H424" s="204"/>
      <c r="I424" s="204"/>
      <c r="J424" s="204"/>
      <c r="K424" s="204"/>
      <c r="L424" s="204"/>
      <c r="M424" s="204"/>
      <c r="N424" s="204"/>
      <c r="O424" s="204"/>
      <c r="P424" s="204"/>
      <c r="Q424" s="204"/>
    </row>
    <row r="425" spans="1:17">
      <c r="A425" s="207">
        <v>423</v>
      </c>
      <c r="B425" s="207"/>
      <c r="C425" s="207"/>
      <c r="D425" s="207"/>
      <c r="E425" s="204"/>
      <c r="F425" s="204"/>
      <c r="G425" s="204"/>
      <c r="H425" s="204"/>
      <c r="I425" s="204"/>
      <c r="J425" s="204"/>
      <c r="K425" s="204"/>
      <c r="L425" s="204"/>
      <c r="M425" s="204"/>
      <c r="N425" s="204"/>
      <c r="O425" s="204"/>
      <c r="P425" s="204"/>
      <c r="Q425" s="204"/>
    </row>
    <row r="426" spans="1:17">
      <c r="A426" s="207">
        <v>424</v>
      </c>
      <c r="B426" s="207"/>
      <c r="C426" s="207"/>
      <c r="D426" s="207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</row>
    <row r="427" spans="1:17">
      <c r="A427" s="207">
        <v>425</v>
      </c>
      <c r="B427" s="207"/>
      <c r="C427" s="207"/>
      <c r="D427" s="207"/>
      <c r="E427" s="204"/>
      <c r="F427" s="204"/>
      <c r="G427" s="204"/>
      <c r="H427" s="204"/>
      <c r="I427" s="204"/>
      <c r="J427" s="204"/>
      <c r="K427" s="204"/>
      <c r="L427" s="204"/>
      <c r="M427" s="204"/>
      <c r="N427" s="204"/>
      <c r="O427" s="204"/>
      <c r="P427" s="204"/>
      <c r="Q427" s="204"/>
    </row>
    <row r="428" spans="1:17">
      <c r="A428" s="207">
        <v>426</v>
      </c>
      <c r="B428" s="207"/>
      <c r="C428" s="207"/>
      <c r="D428" s="207"/>
      <c r="E428" s="204"/>
      <c r="F428" s="204"/>
      <c r="G428" s="204"/>
      <c r="H428" s="204"/>
      <c r="I428" s="204"/>
      <c r="J428" s="204"/>
      <c r="K428" s="204"/>
      <c r="L428" s="204"/>
      <c r="M428" s="204"/>
      <c r="N428" s="204"/>
      <c r="O428" s="204"/>
      <c r="P428" s="204"/>
      <c r="Q428" s="204"/>
    </row>
    <row r="429" spans="1:17">
      <c r="A429" s="207">
        <v>427</v>
      </c>
      <c r="B429" s="207"/>
      <c r="C429" s="207"/>
      <c r="D429" s="207"/>
      <c r="E429" s="204"/>
      <c r="F429" s="204"/>
      <c r="G429" s="204"/>
      <c r="H429" s="204"/>
      <c r="I429" s="204"/>
      <c r="J429" s="204"/>
      <c r="K429" s="204"/>
      <c r="L429" s="204"/>
      <c r="M429" s="204"/>
      <c r="N429" s="204"/>
      <c r="O429" s="204"/>
      <c r="P429" s="204"/>
      <c r="Q429" s="204"/>
    </row>
    <row r="430" spans="1:17">
      <c r="A430" s="207">
        <v>428</v>
      </c>
      <c r="B430" s="207"/>
      <c r="C430" s="207"/>
      <c r="D430" s="207"/>
      <c r="E430" s="204"/>
      <c r="F430" s="204"/>
      <c r="G430" s="204"/>
      <c r="H430" s="204"/>
      <c r="I430" s="204"/>
      <c r="J430" s="204"/>
      <c r="K430" s="204"/>
      <c r="L430" s="204"/>
      <c r="M430" s="204"/>
      <c r="N430" s="204"/>
      <c r="O430" s="204"/>
      <c r="P430" s="204"/>
      <c r="Q430" s="204"/>
    </row>
    <row r="431" spans="1:17">
      <c r="A431" s="207">
        <v>429</v>
      </c>
      <c r="B431" s="207"/>
      <c r="C431" s="207"/>
      <c r="D431" s="207"/>
      <c r="E431" s="204"/>
      <c r="F431" s="204"/>
      <c r="G431" s="204"/>
      <c r="H431" s="204"/>
      <c r="I431" s="204"/>
      <c r="J431" s="204"/>
      <c r="K431" s="204"/>
      <c r="L431" s="204"/>
      <c r="M431" s="204"/>
      <c r="N431" s="204"/>
      <c r="O431" s="204"/>
      <c r="P431" s="204"/>
      <c r="Q431" s="204"/>
    </row>
    <row r="432" spans="1:17">
      <c r="A432" s="207">
        <v>430</v>
      </c>
      <c r="B432" s="207"/>
      <c r="C432" s="207"/>
      <c r="D432" s="207"/>
      <c r="E432" s="204"/>
      <c r="F432" s="204"/>
      <c r="G432" s="204"/>
      <c r="H432" s="204"/>
      <c r="I432" s="204"/>
      <c r="J432" s="204"/>
      <c r="K432" s="204"/>
      <c r="L432" s="204"/>
      <c r="M432" s="204"/>
      <c r="N432" s="204"/>
      <c r="O432" s="204"/>
      <c r="P432" s="204"/>
      <c r="Q432" s="204"/>
    </row>
    <row r="433" spans="1:17">
      <c r="A433" s="207">
        <v>431</v>
      </c>
      <c r="B433" s="207"/>
      <c r="C433" s="207"/>
      <c r="D433" s="207"/>
      <c r="E433" s="204"/>
      <c r="F433" s="204"/>
      <c r="G433" s="204"/>
      <c r="H433" s="204"/>
      <c r="I433" s="204"/>
      <c r="J433" s="204"/>
      <c r="K433" s="204"/>
      <c r="L433" s="204"/>
      <c r="M433" s="204"/>
      <c r="N433" s="204"/>
      <c r="O433" s="204"/>
      <c r="P433" s="204"/>
      <c r="Q433" s="204"/>
    </row>
    <row r="434" spans="1:17">
      <c r="A434" s="207">
        <v>432</v>
      </c>
      <c r="B434" s="207"/>
      <c r="C434" s="207"/>
      <c r="D434" s="207"/>
      <c r="E434" s="204"/>
      <c r="F434" s="204"/>
      <c r="G434" s="204"/>
      <c r="H434" s="204"/>
      <c r="I434" s="204"/>
      <c r="J434" s="204"/>
      <c r="K434" s="204"/>
      <c r="L434" s="204"/>
      <c r="M434" s="204"/>
      <c r="N434" s="204"/>
      <c r="O434" s="204"/>
      <c r="P434" s="204"/>
      <c r="Q434" s="204"/>
    </row>
    <row r="435" spans="1:17">
      <c r="A435" s="207">
        <v>433</v>
      </c>
      <c r="B435" s="207"/>
      <c r="C435" s="207"/>
      <c r="D435" s="207"/>
      <c r="E435" s="204"/>
      <c r="F435" s="204"/>
      <c r="G435" s="204"/>
      <c r="H435" s="204"/>
      <c r="I435" s="204"/>
      <c r="J435" s="204"/>
      <c r="K435" s="204"/>
      <c r="L435" s="204"/>
      <c r="M435" s="204"/>
      <c r="N435" s="204"/>
      <c r="O435" s="204"/>
      <c r="P435" s="204"/>
      <c r="Q435" s="204"/>
    </row>
    <row r="436" spans="1:17">
      <c r="A436" s="207">
        <v>434</v>
      </c>
      <c r="B436" s="207"/>
      <c r="C436" s="207"/>
      <c r="D436" s="207"/>
      <c r="E436" s="204"/>
      <c r="F436" s="204"/>
      <c r="G436" s="204"/>
      <c r="H436" s="204"/>
      <c r="I436" s="204"/>
      <c r="J436" s="204"/>
      <c r="K436" s="204"/>
      <c r="L436" s="204"/>
      <c r="M436" s="204"/>
      <c r="N436" s="204"/>
      <c r="O436" s="204"/>
      <c r="P436" s="204"/>
      <c r="Q436" s="204"/>
    </row>
    <row r="437" spans="1:17">
      <c r="A437" s="207">
        <v>435</v>
      </c>
      <c r="B437" s="207"/>
      <c r="C437" s="207"/>
      <c r="D437" s="207"/>
      <c r="E437" s="204"/>
      <c r="F437" s="204"/>
      <c r="G437" s="204"/>
      <c r="H437" s="204"/>
      <c r="I437" s="204"/>
      <c r="J437" s="204"/>
      <c r="K437" s="204"/>
      <c r="L437" s="204"/>
      <c r="M437" s="204"/>
      <c r="N437" s="204"/>
      <c r="O437" s="204"/>
      <c r="P437" s="204"/>
      <c r="Q437" s="204"/>
    </row>
    <row r="438" spans="1:17">
      <c r="A438" s="207">
        <v>436</v>
      </c>
      <c r="B438" s="207"/>
      <c r="C438" s="207"/>
      <c r="D438" s="207"/>
      <c r="E438" s="204"/>
      <c r="F438" s="204"/>
      <c r="G438" s="204"/>
      <c r="H438" s="204"/>
      <c r="I438" s="204"/>
      <c r="J438" s="204"/>
      <c r="K438" s="204"/>
      <c r="L438" s="204"/>
      <c r="M438" s="204"/>
      <c r="N438" s="204"/>
      <c r="O438" s="204"/>
      <c r="P438" s="204"/>
      <c r="Q438" s="204"/>
    </row>
    <row r="439" spans="1:17">
      <c r="A439" s="207">
        <v>437</v>
      </c>
      <c r="B439" s="207"/>
      <c r="C439" s="207"/>
      <c r="D439" s="207"/>
      <c r="E439" s="204"/>
      <c r="F439" s="204"/>
      <c r="G439" s="204"/>
      <c r="H439" s="204"/>
      <c r="I439" s="204"/>
      <c r="J439" s="204"/>
      <c r="K439" s="204"/>
      <c r="L439" s="204"/>
      <c r="M439" s="204"/>
      <c r="N439" s="204"/>
      <c r="O439" s="204"/>
      <c r="P439" s="204"/>
      <c r="Q439" s="204"/>
    </row>
    <row r="440" spans="1:17">
      <c r="A440" s="207">
        <v>438</v>
      </c>
      <c r="B440" s="207"/>
      <c r="C440" s="207"/>
      <c r="D440" s="207"/>
      <c r="E440" s="204"/>
      <c r="F440" s="204"/>
      <c r="G440" s="204"/>
      <c r="H440" s="204"/>
      <c r="I440" s="204"/>
      <c r="J440" s="204"/>
      <c r="K440" s="204"/>
      <c r="L440" s="204"/>
      <c r="M440" s="204"/>
      <c r="N440" s="204"/>
      <c r="O440" s="204"/>
      <c r="P440" s="204"/>
      <c r="Q440" s="204"/>
    </row>
    <row r="441" spans="1:17">
      <c r="A441" s="207">
        <v>439</v>
      </c>
      <c r="B441" s="207"/>
      <c r="C441" s="207"/>
      <c r="D441" s="207"/>
      <c r="E441" s="204"/>
      <c r="F441" s="204"/>
      <c r="G441" s="204"/>
      <c r="H441" s="204"/>
      <c r="I441" s="204"/>
      <c r="J441" s="204"/>
      <c r="K441" s="204"/>
      <c r="L441" s="204"/>
      <c r="M441" s="204"/>
      <c r="N441" s="204"/>
      <c r="O441" s="204"/>
      <c r="P441" s="204"/>
      <c r="Q441" s="204"/>
    </row>
    <row r="442" spans="1:17">
      <c r="A442" s="207">
        <v>440</v>
      </c>
      <c r="B442" s="207"/>
      <c r="C442" s="207"/>
      <c r="D442" s="207"/>
      <c r="E442" s="204"/>
      <c r="F442" s="204"/>
      <c r="G442" s="204"/>
      <c r="H442" s="204"/>
      <c r="I442" s="204"/>
      <c r="J442" s="204"/>
      <c r="K442" s="204"/>
      <c r="L442" s="204"/>
      <c r="M442" s="204"/>
      <c r="N442" s="204"/>
      <c r="O442" s="204"/>
      <c r="P442" s="204"/>
      <c r="Q442" s="204"/>
    </row>
    <row r="443" spans="1:17">
      <c r="A443" s="207">
        <v>441</v>
      </c>
      <c r="B443" s="207"/>
      <c r="C443" s="207"/>
      <c r="D443" s="207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</row>
    <row r="444" spans="1:17">
      <c r="A444" s="207">
        <v>442</v>
      </c>
      <c r="B444" s="207"/>
      <c r="C444" s="207"/>
      <c r="D444" s="207"/>
      <c r="E444" s="204"/>
      <c r="F444" s="204"/>
      <c r="G444" s="204"/>
      <c r="H444" s="204"/>
      <c r="I444" s="204"/>
      <c r="J444" s="204"/>
      <c r="K444" s="204"/>
      <c r="L444" s="204"/>
      <c r="M444" s="204"/>
      <c r="N444" s="204"/>
      <c r="O444" s="204"/>
      <c r="P444" s="204"/>
      <c r="Q444" s="204"/>
    </row>
    <row r="445" spans="1:17">
      <c r="A445" s="207">
        <v>443</v>
      </c>
      <c r="B445" s="207"/>
      <c r="C445" s="207"/>
      <c r="D445" s="207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</row>
    <row r="446" spans="1:17">
      <c r="A446" s="207">
        <v>444</v>
      </c>
      <c r="B446" s="207"/>
      <c r="C446" s="207"/>
      <c r="D446" s="207"/>
      <c r="E446" s="204"/>
      <c r="F446" s="204"/>
      <c r="G446" s="204"/>
      <c r="H446" s="204"/>
      <c r="I446" s="204"/>
      <c r="J446" s="204"/>
      <c r="K446" s="204"/>
      <c r="L446" s="204"/>
      <c r="M446" s="204"/>
      <c r="N446" s="204"/>
      <c r="O446" s="204"/>
      <c r="P446" s="204"/>
      <c r="Q446" s="204"/>
    </row>
    <row r="447" spans="1:17">
      <c r="A447" s="207">
        <v>445</v>
      </c>
      <c r="B447" s="207"/>
      <c r="C447" s="207"/>
      <c r="D447" s="207"/>
      <c r="E447" s="204"/>
      <c r="F447" s="204"/>
      <c r="G447" s="204"/>
      <c r="H447" s="204"/>
      <c r="I447" s="204"/>
      <c r="J447" s="204"/>
      <c r="K447" s="204"/>
      <c r="L447" s="204"/>
      <c r="M447" s="204"/>
      <c r="N447" s="204"/>
      <c r="O447" s="204"/>
      <c r="P447" s="204"/>
      <c r="Q447" s="204"/>
    </row>
    <row r="448" spans="1:17">
      <c r="A448" s="207">
        <v>446</v>
      </c>
      <c r="B448" s="207"/>
      <c r="C448" s="207"/>
      <c r="D448" s="207"/>
      <c r="E448" s="204"/>
      <c r="F448" s="204"/>
      <c r="G448" s="204"/>
      <c r="H448" s="204"/>
      <c r="I448" s="204"/>
      <c r="J448" s="204"/>
      <c r="K448" s="204"/>
      <c r="L448" s="204"/>
      <c r="M448" s="204"/>
      <c r="N448" s="204"/>
      <c r="O448" s="204"/>
      <c r="P448" s="204"/>
      <c r="Q448" s="204"/>
    </row>
    <row r="449" spans="1:17">
      <c r="A449" s="207">
        <v>447</v>
      </c>
      <c r="B449" s="207"/>
      <c r="C449" s="207"/>
      <c r="D449" s="207"/>
      <c r="E449" s="204"/>
      <c r="F449" s="204"/>
      <c r="G449" s="204"/>
      <c r="H449" s="204"/>
      <c r="I449" s="204"/>
      <c r="J449" s="204"/>
      <c r="K449" s="204"/>
      <c r="L449" s="204"/>
      <c r="M449" s="204"/>
      <c r="N449" s="204"/>
      <c r="O449" s="204"/>
      <c r="P449" s="204"/>
      <c r="Q449" s="204"/>
    </row>
    <row r="450" spans="1:17">
      <c r="A450" s="207">
        <v>448</v>
      </c>
      <c r="B450" s="207"/>
      <c r="C450" s="207"/>
      <c r="D450" s="207"/>
      <c r="E450" s="204"/>
      <c r="F450" s="204"/>
      <c r="G450" s="204"/>
      <c r="H450" s="204"/>
      <c r="I450" s="204"/>
      <c r="J450" s="204"/>
      <c r="K450" s="204"/>
      <c r="L450" s="204"/>
      <c r="M450" s="204"/>
      <c r="N450" s="204"/>
      <c r="O450" s="204"/>
      <c r="P450" s="204"/>
      <c r="Q450" s="204"/>
    </row>
    <row r="451" spans="1:17">
      <c r="A451" s="207">
        <v>449</v>
      </c>
      <c r="B451" s="207"/>
      <c r="C451" s="207"/>
      <c r="D451" s="207"/>
      <c r="E451" s="204"/>
      <c r="F451" s="204"/>
      <c r="G451" s="204"/>
      <c r="H451" s="204"/>
      <c r="I451" s="204"/>
      <c r="J451" s="204"/>
      <c r="K451" s="204"/>
      <c r="L451" s="204"/>
      <c r="M451" s="204"/>
      <c r="N451" s="204"/>
      <c r="O451" s="204"/>
      <c r="P451" s="204"/>
      <c r="Q451" s="204"/>
    </row>
    <row r="452" spans="1:17">
      <c r="A452" s="207">
        <v>450</v>
      </c>
      <c r="B452" s="207"/>
      <c r="C452" s="207"/>
      <c r="D452" s="207"/>
      <c r="E452" s="204"/>
      <c r="F452" s="204"/>
      <c r="G452" s="204"/>
      <c r="H452" s="204"/>
      <c r="I452" s="204"/>
      <c r="J452" s="204"/>
      <c r="K452" s="204"/>
      <c r="L452" s="204"/>
      <c r="M452" s="204"/>
      <c r="N452" s="204"/>
      <c r="O452" s="204"/>
      <c r="P452" s="204"/>
      <c r="Q452" s="204"/>
    </row>
    <row r="453" spans="1:17">
      <c r="A453" s="207">
        <v>451</v>
      </c>
      <c r="B453" s="207"/>
      <c r="C453" s="207"/>
      <c r="D453" s="207"/>
      <c r="E453" s="204"/>
      <c r="F453" s="204"/>
      <c r="G453" s="204"/>
      <c r="H453" s="204"/>
      <c r="I453" s="204"/>
      <c r="J453" s="204"/>
      <c r="K453" s="204"/>
      <c r="L453" s="204"/>
      <c r="M453" s="204"/>
      <c r="N453" s="204"/>
      <c r="O453" s="204"/>
      <c r="P453" s="204"/>
      <c r="Q453" s="204"/>
    </row>
    <row r="454" spans="1:17">
      <c r="A454" s="207">
        <v>452</v>
      </c>
      <c r="B454" s="207"/>
      <c r="C454" s="207"/>
      <c r="D454" s="207"/>
      <c r="E454" s="204"/>
      <c r="F454" s="204"/>
      <c r="G454" s="204"/>
      <c r="H454" s="204"/>
      <c r="I454" s="204"/>
      <c r="J454" s="204"/>
      <c r="K454" s="204"/>
      <c r="L454" s="204"/>
      <c r="M454" s="204"/>
      <c r="N454" s="204"/>
      <c r="O454" s="204"/>
      <c r="P454" s="204"/>
      <c r="Q454" s="204"/>
    </row>
    <row r="455" spans="1:17">
      <c r="A455" s="207">
        <v>453</v>
      </c>
      <c r="B455" s="207"/>
      <c r="C455" s="207"/>
      <c r="D455" s="207"/>
      <c r="E455" s="204"/>
      <c r="F455" s="204"/>
      <c r="G455" s="204"/>
      <c r="H455" s="204"/>
      <c r="I455" s="204"/>
      <c r="J455" s="204"/>
      <c r="K455" s="204"/>
      <c r="L455" s="204"/>
      <c r="M455" s="204"/>
      <c r="N455" s="204"/>
      <c r="O455" s="204"/>
      <c r="P455" s="204"/>
      <c r="Q455" s="204"/>
    </row>
    <row r="456" spans="1:17">
      <c r="A456" s="207">
        <v>454</v>
      </c>
      <c r="B456" s="207"/>
      <c r="C456" s="207"/>
      <c r="D456" s="207"/>
      <c r="E456" s="204"/>
      <c r="F456" s="204"/>
      <c r="G456" s="204"/>
      <c r="H456" s="204"/>
      <c r="I456" s="204"/>
      <c r="J456" s="204"/>
      <c r="K456" s="204"/>
      <c r="L456" s="204"/>
      <c r="M456" s="204"/>
      <c r="N456" s="204"/>
      <c r="O456" s="204"/>
      <c r="P456" s="204"/>
      <c r="Q456" s="204"/>
    </row>
    <row r="457" spans="1:17">
      <c r="A457" s="207">
        <v>455</v>
      </c>
      <c r="B457" s="207"/>
      <c r="C457" s="207"/>
      <c r="D457" s="207"/>
      <c r="E457" s="204"/>
      <c r="F457" s="204"/>
      <c r="G457" s="204"/>
      <c r="H457" s="204"/>
      <c r="I457" s="204"/>
      <c r="J457" s="204"/>
      <c r="K457" s="204"/>
      <c r="L457" s="204"/>
      <c r="M457" s="204"/>
      <c r="N457" s="204"/>
      <c r="O457" s="204"/>
      <c r="P457" s="204"/>
      <c r="Q457" s="204"/>
    </row>
    <row r="458" spans="1:17">
      <c r="A458" s="207">
        <v>456</v>
      </c>
      <c r="B458" s="207"/>
      <c r="C458" s="207"/>
      <c r="D458" s="207"/>
      <c r="E458" s="204"/>
      <c r="F458" s="204"/>
      <c r="G458" s="204"/>
      <c r="H458" s="204"/>
      <c r="I458" s="204"/>
      <c r="J458" s="204"/>
      <c r="K458" s="204"/>
      <c r="L458" s="204"/>
      <c r="M458" s="204"/>
      <c r="N458" s="204"/>
      <c r="O458" s="204"/>
      <c r="P458" s="204"/>
      <c r="Q458" s="204"/>
    </row>
    <row r="459" spans="1:17">
      <c r="A459" s="207">
        <v>457</v>
      </c>
      <c r="B459" s="207"/>
      <c r="C459" s="207"/>
      <c r="D459" s="207"/>
      <c r="E459" s="204"/>
      <c r="F459" s="204"/>
      <c r="G459" s="204"/>
      <c r="H459" s="204"/>
      <c r="I459" s="204"/>
      <c r="J459" s="204"/>
      <c r="K459" s="204"/>
      <c r="L459" s="204"/>
      <c r="M459" s="204"/>
      <c r="N459" s="204"/>
      <c r="O459" s="204"/>
      <c r="P459" s="204"/>
      <c r="Q459" s="204"/>
    </row>
    <row r="460" spans="1:17">
      <c r="A460" s="207">
        <v>458</v>
      </c>
      <c r="B460" s="207"/>
      <c r="C460" s="207"/>
      <c r="D460" s="207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</row>
    <row r="461" spans="1:17">
      <c r="A461" s="207">
        <v>459</v>
      </c>
      <c r="B461" s="207"/>
      <c r="C461" s="207"/>
      <c r="D461" s="207"/>
      <c r="E461" s="204"/>
      <c r="F461" s="204"/>
      <c r="G461" s="204"/>
      <c r="H461" s="204"/>
      <c r="I461" s="204"/>
      <c r="J461" s="204"/>
      <c r="K461" s="204"/>
      <c r="L461" s="204"/>
      <c r="M461" s="204"/>
      <c r="N461" s="204"/>
      <c r="O461" s="204"/>
      <c r="P461" s="204"/>
      <c r="Q461" s="204"/>
    </row>
    <row r="462" spans="1:17">
      <c r="A462" s="207">
        <v>460</v>
      </c>
      <c r="B462" s="207"/>
      <c r="C462" s="207"/>
      <c r="D462" s="207"/>
      <c r="E462" s="204"/>
      <c r="F462" s="204"/>
      <c r="G462" s="204"/>
      <c r="H462" s="204"/>
      <c r="I462" s="204"/>
      <c r="J462" s="204"/>
      <c r="K462" s="204"/>
      <c r="L462" s="204"/>
      <c r="M462" s="204"/>
      <c r="N462" s="204"/>
      <c r="O462" s="204"/>
      <c r="P462" s="204"/>
      <c r="Q462" s="204"/>
    </row>
    <row r="463" spans="1:17">
      <c r="A463" s="207">
        <v>461</v>
      </c>
      <c r="B463" s="207"/>
      <c r="C463" s="207"/>
      <c r="D463" s="207"/>
      <c r="E463" s="204"/>
      <c r="F463" s="204"/>
      <c r="G463" s="204"/>
      <c r="H463" s="204"/>
      <c r="I463" s="204"/>
      <c r="J463" s="204"/>
      <c r="K463" s="204"/>
      <c r="L463" s="204"/>
      <c r="M463" s="204"/>
      <c r="N463" s="204"/>
      <c r="O463" s="204"/>
      <c r="P463" s="204"/>
      <c r="Q463" s="204"/>
    </row>
    <row r="464" spans="1:17">
      <c r="A464" s="207">
        <v>462</v>
      </c>
      <c r="B464" s="207"/>
      <c r="C464" s="207"/>
      <c r="D464" s="207"/>
      <c r="E464" s="204"/>
      <c r="F464" s="204"/>
      <c r="G464" s="204"/>
      <c r="H464" s="204"/>
      <c r="I464" s="204"/>
      <c r="J464" s="204"/>
      <c r="K464" s="204"/>
      <c r="L464" s="204"/>
      <c r="M464" s="204"/>
      <c r="N464" s="204"/>
      <c r="O464" s="204"/>
      <c r="P464" s="204"/>
      <c r="Q464" s="204"/>
    </row>
    <row r="465" spans="1:17">
      <c r="A465" s="207">
        <v>463</v>
      </c>
      <c r="B465" s="207"/>
      <c r="C465" s="207"/>
      <c r="D465" s="207"/>
      <c r="E465" s="204"/>
      <c r="F465" s="204"/>
      <c r="G465" s="204"/>
      <c r="H465" s="204"/>
      <c r="I465" s="204"/>
      <c r="J465" s="204"/>
      <c r="K465" s="204"/>
      <c r="L465" s="204"/>
      <c r="M465" s="204"/>
      <c r="N465" s="204"/>
      <c r="O465" s="204"/>
      <c r="P465" s="204"/>
      <c r="Q465" s="204"/>
    </row>
    <row r="466" spans="1:17">
      <c r="A466" s="207">
        <v>464</v>
      </c>
      <c r="B466" s="207"/>
      <c r="C466" s="207"/>
      <c r="D466" s="207"/>
      <c r="E466" s="204"/>
      <c r="F466" s="204"/>
      <c r="G466" s="204"/>
      <c r="H466" s="204"/>
      <c r="I466" s="204"/>
      <c r="J466" s="204"/>
      <c r="K466" s="204"/>
      <c r="L466" s="204"/>
      <c r="M466" s="204"/>
      <c r="N466" s="204"/>
      <c r="O466" s="204"/>
      <c r="P466" s="204"/>
      <c r="Q466" s="204"/>
    </row>
    <row r="467" spans="1:17">
      <c r="A467" s="207">
        <v>465</v>
      </c>
      <c r="B467" s="207"/>
      <c r="C467" s="207"/>
      <c r="D467" s="207"/>
      <c r="E467" s="204"/>
      <c r="F467" s="204"/>
      <c r="G467" s="204"/>
      <c r="H467" s="204"/>
      <c r="I467" s="204"/>
      <c r="J467" s="204"/>
      <c r="K467" s="204"/>
      <c r="L467" s="204"/>
      <c r="M467" s="204"/>
      <c r="N467" s="204"/>
      <c r="O467" s="204"/>
      <c r="P467" s="204"/>
      <c r="Q467" s="204"/>
    </row>
    <row r="468" spans="1:17">
      <c r="A468" s="207">
        <v>466</v>
      </c>
      <c r="B468" s="207"/>
      <c r="C468" s="207"/>
      <c r="D468" s="207"/>
      <c r="E468" s="204"/>
      <c r="F468" s="204"/>
      <c r="G468" s="204"/>
      <c r="H468" s="204"/>
      <c r="I468" s="204"/>
      <c r="J468" s="204"/>
      <c r="K468" s="204"/>
      <c r="L468" s="204"/>
      <c r="M468" s="204"/>
      <c r="N468" s="204"/>
      <c r="O468" s="204"/>
      <c r="P468" s="204"/>
      <c r="Q468" s="204"/>
    </row>
    <row r="469" spans="1:17">
      <c r="A469" s="207">
        <v>467</v>
      </c>
      <c r="B469" s="207"/>
      <c r="C469" s="207"/>
      <c r="D469" s="207"/>
      <c r="E469" s="204"/>
      <c r="F469" s="204"/>
      <c r="G469" s="204"/>
      <c r="H469" s="204"/>
      <c r="I469" s="204"/>
      <c r="J469" s="204"/>
      <c r="K469" s="204"/>
      <c r="L469" s="204"/>
      <c r="M469" s="204"/>
      <c r="N469" s="204"/>
      <c r="O469" s="204"/>
      <c r="P469" s="204"/>
      <c r="Q469" s="204"/>
    </row>
    <row r="470" spans="1:17">
      <c r="A470" s="207">
        <v>468</v>
      </c>
      <c r="B470" s="207"/>
      <c r="C470" s="207"/>
      <c r="D470" s="207"/>
      <c r="E470" s="204"/>
      <c r="F470" s="204"/>
      <c r="G470" s="204"/>
      <c r="H470" s="204"/>
      <c r="I470" s="204"/>
      <c r="J470" s="204"/>
      <c r="K470" s="204"/>
      <c r="L470" s="204"/>
      <c r="M470" s="204"/>
      <c r="N470" s="204"/>
      <c r="O470" s="204"/>
      <c r="P470" s="204"/>
      <c r="Q470" s="204"/>
    </row>
    <row r="471" spans="1:17">
      <c r="A471" s="207">
        <v>469</v>
      </c>
      <c r="B471" s="207"/>
      <c r="C471" s="207"/>
      <c r="D471" s="207"/>
      <c r="E471" s="204"/>
      <c r="F471" s="204"/>
      <c r="G471" s="204"/>
      <c r="H471" s="204"/>
      <c r="I471" s="204"/>
      <c r="J471" s="204"/>
      <c r="K471" s="204"/>
      <c r="L471" s="204"/>
      <c r="M471" s="204"/>
      <c r="N471" s="204"/>
      <c r="O471" s="204"/>
      <c r="P471" s="204"/>
      <c r="Q471" s="204"/>
    </row>
    <row r="472" spans="1:17">
      <c r="A472" s="207">
        <v>470</v>
      </c>
      <c r="B472" s="207"/>
      <c r="C472" s="207"/>
      <c r="D472" s="207"/>
      <c r="E472" s="204"/>
      <c r="F472" s="204"/>
      <c r="G472" s="204"/>
      <c r="H472" s="204"/>
      <c r="I472" s="204"/>
      <c r="J472" s="204"/>
      <c r="K472" s="204"/>
      <c r="L472" s="204"/>
      <c r="M472" s="204"/>
      <c r="N472" s="204"/>
      <c r="O472" s="204"/>
      <c r="P472" s="204"/>
      <c r="Q472" s="204"/>
    </row>
    <row r="473" spans="1:17">
      <c r="A473" s="207">
        <v>471</v>
      </c>
      <c r="B473" s="207"/>
      <c r="C473" s="207"/>
      <c r="D473" s="207"/>
      <c r="E473" s="204"/>
      <c r="F473" s="204"/>
      <c r="G473" s="204"/>
      <c r="H473" s="204"/>
      <c r="I473" s="204"/>
      <c r="J473" s="204"/>
      <c r="K473" s="204"/>
      <c r="L473" s="204"/>
      <c r="M473" s="204"/>
      <c r="N473" s="204"/>
      <c r="O473" s="204"/>
      <c r="P473" s="204"/>
      <c r="Q473" s="204"/>
    </row>
    <row r="474" spans="1:17">
      <c r="A474" s="207">
        <v>472</v>
      </c>
      <c r="B474" s="207"/>
      <c r="C474" s="207"/>
      <c r="D474" s="207"/>
      <c r="E474" s="204"/>
      <c r="F474" s="204"/>
      <c r="G474" s="204"/>
      <c r="H474" s="204"/>
      <c r="I474" s="204"/>
      <c r="J474" s="204"/>
      <c r="K474" s="204"/>
      <c r="L474" s="204"/>
      <c r="M474" s="204"/>
      <c r="N474" s="204"/>
      <c r="O474" s="204"/>
      <c r="P474" s="204"/>
      <c r="Q474" s="204"/>
    </row>
    <row r="475" spans="1:17">
      <c r="A475" s="207">
        <v>473</v>
      </c>
      <c r="B475" s="207"/>
      <c r="C475" s="207"/>
      <c r="D475" s="207"/>
      <c r="E475" s="204"/>
      <c r="F475" s="204"/>
      <c r="G475" s="204"/>
      <c r="H475" s="204"/>
      <c r="I475" s="204"/>
      <c r="J475" s="204"/>
      <c r="K475" s="204"/>
      <c r="L475" s="204"/>
      <c r="M475" s="204"/>
      <c r="N475" s="204"/>
      <c r="O475" s="204"/>
      <c r="P475" s="204"/>
      <c r="Q475" s="204"/>
    </row>
    <row r="476" spans="1:17">
      <c r="A476" s="207">
        <v>474</v>
      </c>
      <c r="B476" s="207"/>
      <c r="C476" s="207"/>
      <c r="D476" s="207"/>
      <c r="E476" s="204"/>
      <c r="F476" s="204"/>
      <c r="G476" s="204"/>
      <c r="H476" s="204"/>
      <c r="I476" s="204"/>
      <c r="J476" s="204"/>
      <c r="K476" s="204"/>
      <c r="L476" s="204"/>
      <c r="M476" s="204"/>
      <c r="N476" s="204"/>
      <c r="O476" s="204"/>
      <c r="P476" s="204"/>
      <c r="Q476" s="204"/>
    </row>
    <row r="477" spans="1:17">
      <c r="A477" s="207">
        <v>475</v>
      </c>
      <c r="B477" s="207"/>
      <c r="C477" s="207"/>
      <c r="D477" s="207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</row>
    <row r="478" spans="1:17">
      <c r="A478" s="207">
        <v>476</v>
      </c>
      <c r="B478" s="207"/>
      <c r="C478" s="207"/>
      <c r="D478" s="207"/>
      <c r="E478" s="204"/>
      <c r="F478" s="204"/>
      <c r="G478" s="204"/>
      <c r="H478" s="204"/>
      <c r="I478" s="204"/>
      <c r="J478" s="204"/>
      <c r="K478" s="204"/>
      <c r="L478" s="204"/>
      <c r="M478" s="204"/>
      <c r="N478" s="204"/>
      <c r="O478" s="204"/>
      <c r="P478" s="204"/>
      <c r="Q478" s="204"/>
    </row>
    <row r="479" spans="1:17">
      <c r="A479" s="207">
        <v>477</v>
      </c>
      <c r="B479" s="207"/>
      <c r="C479" s="207"/>
      <c r="D479" s="207"/>
      <c r="E479" s="204"/>
      <c r="F479" s="204"/>
      <c r="G479" s="204"/>
      <c r="H479" s="204"/>
      <c r="I479" s="204"/>
      <c r="J479" s="204"/>
      <c r="K479" s="204"/>
      <c r="L479" s="204"/>
      <c r="M479" s="204"/>
      <c r="N479" s="204"/>
      <c r="O479" s="204"/>
      <c r="P479" s="204"/>
      <c r="Q479" s="204"/>
    </row>
    <row r="480" spans="1:17">
      <c r="A480" s="207">
        <v>478</v>
      </c>
      <c r="B480" s="207"/>
      <c r="C480" s="207"/>
      <c r="D480" s="207"/>
      <c r="E480" s="204"/>
      <c r="F480" s="204"/>
      <c r="G480" s="204"/>
      <c r="H480" s="204"/>
      <c r="I480" s="204"/>
      <c r="J480" s="204"/>
      <c r="K480" s="204"/>
      <c r="L480" s="204"/>
      <c r="M480" s="204"/>
      <c r="N480" s="204"/>
      <c r="O480" s="204"/>
      <c r="P480" s="204"/>
      <c r="Q480" s="204"/>
    </row>
    <row r="481" spans="1:17">
      <c r="A481" s="207">
        <v>479</v>
      </c>
      <c r="B481" s="207"/>
      <c r="C481" s="207"/>
      <c r="D481" s="207"/>
      <c r="E481" s="204"/>
      <c r="F481" s="204"/>
      <c r="G481" s="204"/>
      <c r="H481" s="204"/>
      <c r="I481" s="204"/>
      <c r="J481" s="204"/>
      <c r="K481" s="204"/>
      <c r="L481" s="204"/>
      <c r="M481" s="204"/>
      <c r="N481" s="204"/>
      <c r="O481" s="204"/>
      <c r="P481" s="204"/>
      <c r="Q481" s="204"/>
    </row>
    <row r="482" spans="1:17">
      <c r="A482" s="207">
        <v>480</v>
      </c>
      <c r="B482" s="207"/>
      <c r="C482" s="207"/>
      <c r="D482" s="207"/>
      <c r="E482" s="204"/>
      <c r="F482" s="204"/>
      <c r="G482" s="204"/>
      <c r="H482" s="204"/>
      <c r="I482" s="204"/>
      <c r="J482" s="204"/>
      <c r="K482" s="204"/>
      <c r="L482" s="204"/>
      <c r="M482" s="204"/>
      <c r="N482" s="204"/>
      <c r="O482" s="204"/>
      <c r="P482" s="204"/>
      <c r="Q482" s="204"/>
    </row>
    <row r="483" spans="1:17">
      <c r="A483" s="207">
        <v>481</v>
      </c>
      <c r="B483" s="207"/>
      <c r="C483" s="207"/>
      <c r="D483" s="207"/>
      <c r="E483" s="204"/>
      <c r="F483" s="204"/>
      <c r="G483" s="204"/>
      <c r="H483" s="204"/>
      <c r="I483" s="204"/>
      <c r="J483" s="204"/>
      <c r="K483" s="204"/>
      <c r="L483" s="204"/>
      <c r="M483" s="204"/>
      <c r="N483" s="204"/>
      <c r="O483" s="204"/>
      <c r="P483" s="204"/>
      <c r="Q483" s="204"/>
    </row>
    <row r="484" spans="1:17">
      <c r="A484" s="207">
        <v>482</v>
      </c>
      <c r="B484" s="207"/>
      <c r="C484" s="207"/>
      <c r="D484" s="207"/>
      <c r="E484" s="204"/>
      <c r="F484" s="204"/>
      <c r="G484" s="204"/>
      <c r="H484" s="204"/>
      <c r="I484" s="204"/>
      <c r="J484" s="204"/>
      <c r="K484" s="204"/>
      <c r="L484" s="204"/>
      <c r="M484" s="204"/>
      <c r="N484" s="204"/>
      <c r="O484" s="204"/>
      <c r="P484" s="204"/>
      <c r="Q484" s="204"/>
    </row>
    <row r="485" spans="1:17">
      <c r="A485" s="207">
        <v>483</v>
      </c>
      <c r="B485" s="207"/>
      <c r="C485" s="207"/>
      <c r="D485" s="207"/>
      <c r="E485" s="204"/>
      <c r="F485" s="204"/>
      <c r="G485" s="204"/>
      <c r="H485" s="204"/>
      <c r="I485" s="204"/>
      <c r="J485" s="204"/>
      <c r="K485" s="204"/>
      <c r="L485" s="204"/>
      <c r="M485" s="204"/>
      <c r="N485" s="204"/>
      <c r="O485" s="204"/>
      <c r="P485" s="204"/>
      <c r="Q485" s="204"/>
    </row>
    <row r="486" spans="1:17">
      <c r="A486" s="207">
        <v>484</v>
      </c>
      <c r="B486" s="207"/>
      <c r="C486" s="207"/>
      <c r="D486" s="207"/>
      <c r="E486" s="204"/>
      <c r="F486" s="204"/>
      <c r="G486" s="204"/>
      <c r="H486" s="204"/>
      <c r="I486" s="204"/>
      <c r="J486" s="204"/>
      <c r="K486" s="204"/>
      <c r="L486" s="204"/>
      <c r="M486" s="204"/>
      <c r="N486" s="204"/>
      <c r="O486" s="204"/>
      <c r="P486" s="204"/>
      <c r="Q486" s="204"/>
    </row>
    <row r="487" spans="1:17">
      <c r="A487" s="207">
        <v>485</v>
      </c>
      <c r="B487" s="207"/>
      <c r="C487" s="207"/>
      <c r="D487" s="207"/>
      <c r="E487" s="204"/>
      <c r="F487" s="204"/>
      <c r="G487" s="204"/>
      <c r="H487" s="204"/>
      <c r="I487" s="204"/>
      <c r="J487" s="204"/>
      <c r="K487" s="204"/>
      <c r="L487" s="204"/>
      <c r="M487" s="204"/>
      <c r="N487" s="204"/>
      <c r="O487" s="204"/>
      <c r="P487" s="204"/>
      <c r="Q487" s="204"/>
    </row>
    <row r="488" spans="1:17">
      <c r="A488" s="207">
        <v>486</v>
      </c>
      <c r="B488" s="207"/>
      <c r="C488" s="207"/>
      <c r="D488" s="207"/>
      <c r="E488" s="204"/>
      <c r="F488" s="204"/>
      <c r="G488" s="204"/>
      <c r="H488" s="204"/>
      <c r="I488" s="204"/>
      <c r="J488" s="204"/>
      <c r="K488" s="204"/>
      <c r="L488" s="204"/>
      <c r="M488" s="204"/>
      <c r="N488" s="204"/>
      <c r="O488" s="204"/>
      <c r="P488" s="204"/>
      <c r="Q488" s="204"/>
    </row>
    <row r="489" spans="1:17">
      <c r="A489" s="207">
        <v>487</v>
      </c>
      <c r="B489" s="207"/>
      <c r="C489" s="207"/>
      <c r="D489" s="207"/>
      <c r="E489" s="204"/>
      <c r="F489" s="204"/>
      <c r="G489" s="204"/>
      <c r="H489" s="204"/>
      <c r="I489" s="204"/>
      <c r="J489" s="204"/>
      <c r="K489" s="204"/>
      <c r="L489" s="204"/>
      <c r="M489" s="204"/>
      <c r="N489" s="204"/>
      <c r="O489" s="204"/>
      <c r="P489" s="204"/>
      <c r="Q489" s="204"/>
    </row>
    <row r="490" spans="1:17">
      <c r="A490" s="207">
        <v>488</v>
      </c>
      <c r="B490" s="207"/>
      <c r="C490" s="207"/>
      <c r="D490" s="207"/>
      <c r="E490" s="204"/>
      <c r="F490" s="204"/>
      <c r="G490" s="204"/>
      <c r="H490" s="204"/>
      <c r="I490" s="204"/>
      <c r="J490" s="204"/>
      <c r="K490" s="204"/>
      <c r="L490" s="204"/>
      <c r="M490" s="204"/>
      <c r="N490" s="204"/>
      <c r="O490" s="204"/>
      <c r="P490" s="204"/>
      <c r="Q490" s="204"/>
    </row>
    <row r="491" spans="1:17">
      <c r="A491" s="207">
        <v>489</v>
      </c>
      <c r="B491" s="207"/>
      <c r="C491" s="207"/>
      <c r="D491" s="207"/>
      <c r="E491" s="204"/>
      <c r="F491" s="204"/>
      <c r="G491" s="204"/>
      <c r="H491" s="204"/>
      <c r="I491" s="204"/>
      <c r="J491" s="204"/>
      <c r="K491" s="204"/>
      <c r="L491" s="204"/>
      <c r="M491" s="204"/>
      <c r="N491" s="204"/>
      <c r="O491" s="204"/>
      <c r="P491" s="204"/>
      <c r="Q491" s="204"/>
    </row>
    <row r="492" spans="1:17">
      <c r="A492" s="207">
        <v>490</v>
      </c>
      <c r="B492" s="207"/>
      <c r="C492" s="207"/>
      <c r="D492" s="207"/>
      <c r="E492" s="204"/>
      <c r="F492" s="204"/>
      <c r="G492" s="204"/>
      <c r="H492" s="204"/>
      <c r="I492" s="204"/>
      <c r="J492" s="204"/>
      <c r="K492" s="204"/>
      <c r="L492" s="204"/>
      <c r="M492" s="204"/>
      <c r="N492" s="204"/>
      <c r="O492" s="204"/>
      <c r="P492" s="204"/>
      <c r="Q492" s="204"/>
    </row>
    <row r="493" spans="1:17">
      <c r="A493" s="207">
        <v>491</v>
      </c>
      <c r="B493" s="207"/>
      <c r="C493" s="207"/>
      <c r="D493" s="207"/>
      <c r="E493" s="204"/>
      <c r="F493" s="204"/>
      <c r="G493" s="204"/>
      <c r="H493" s="204"/>
      <c r="I493" s="204"/>
      <c r="J493" s="204"/>
      <c r="K493" s="204"/>
      <c r="L493" s="204"/>
      <c r="M493" s="204"/>
      <c r="N493" s="204"/>
      <c r="O493" s="204"/>
      <c r="P493" s="204"/>
      <c r="Q493" s="204"/>
    </row>
    <row r="494" spans="1:17">
      <c r="A494" s="207">
        <v>492</v>
      </c>
      <c r="B494" s="207"/>
      <c r="C494" s="207"/>
      <c r="D494" s="207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</row>
    <row r="495" spans="1:17">
      <c r="A495" s="207">
        <v>493</v>
      </c>
      <c r="B495" s="207"/>
      <c r="C495" s="207"/>
      <c r="D495" s="207"/>
      <c r="E495" s="204"/>
      <c r="F495" s="204"/>
      <c r="G495" s="204"/>
      <c r="H495" s="204"/>
      <c r="I495" s="204"/>
      <c r="J495" s="204"/>
      <c r="K495" s="204"/>
      <c r="L495" s="204"/>
      <c r="M495" s="204"/>
      <c r="N495" s="204"/>
      <c r="O495" s="204"/>
      <c r="P495" s="204"/>
      <c r="Q495" s="204"/>
    </row>
    <row r="496" spans="1:17">
      <c r="A496" s="207">
        <v>494</v>
      </c>
      <c r="B496" s="207"/>
      <c r="C496" s="207"/>
      <c r="D496" s="207"/>
      <c r="E496" s="204"/>
      <c r="F496" s="204"/>
      <c r="G496" s="204"/>
      <c r="H496" s="204"/>
      <c r="I496" s="204"/>
      <c r="J496" s="204"/>
      <c r="K496" s="204"/>
      <c r="L496" s="204"/>
      <c r="M496" s="204"/>
      <c r="N496" s="204"/>
      <c r="O496" s="204"/>
      <c r="P496" s="204"/>
      <c r="Q496" s="204"/>
    </row>
    <row r="497" spans="1:17">
      <c r="A497" s="207">
        <v>495</v>
      </c>
      <c r="B497" s="207"/>
      <c r="C497" s="207"/>
      <c r="D497" s="207"/>
      <c r="E497" s="204"/>
      <c r="F497" s="204"/>
      <c r="G497" s="204"/>
      <c r="H497" s="204"/>
      <c r="I497" s="204"/>
      <c r="J497" s="204"/>
      <c r="K497" s="204"/>
      <c r="L497" s="204"/>
      <c r="M497" s="204"/>
      <c r="N497" s="204"/>
      <c r="O497" s="204"/>
      <c r="P497" s="204"/>
      <c r="Q497" s="204"/>
    </row>
    <row r="498" spans="1:17">
      <c r="A498" s="207">
        <v>496</v>
      </c>
      <c r="B498" s="207"/>
      <c r="C498" s="207"/>
      <c r="D498" s="207"/>
      <c r="E498" s="204"/>
      <c r="F498" s="204"/>
      <c r="G498" s="204"/>
      <c r="H498" s="204"/>
      <c r="I498" s="204"/>
      <c r="J498" s="204"/>
      <c r="K498" s="204"/>
      <c r="L498" s="204"/>
      <c r="M498" s="204"/>
      <c r="N498" s="204"/>
      <c r="O498" s="204"/>
      <c r="P498" s="204"/>
      <c r="Q498" s="204"/>
    </row>
    <row r="499" spans="1:17">
      <c r="A499" s="207">
        <v>497</v>
      </c>
      <c r="B499" s="207"/>
      <c r="C499" s="207"/>
      <c r="D499" s="207"/>
      <c r="E499" s="204"/>
      <c r="F499" s="204"/>
      <c r="G499" s="204"/>
      <c r="H499" s="204"/>
      <c r="I499" s="204"/>
      <c r="J499" s="204"/>
      <c r="K499" s="204"/>
      <c r="L499" s="204"/>
      <c r="M499" s="204"/>
      <c r="N499" s="204"/>
      <c r="O499" s="204"/>
      <c r="P499" s="204"/>
      <c r="Q499" s="204"/>
    </row>
    <row r="500" spans="1:17">
      <c r="A500" s="207">
        <v>498</v>
      </c>
      <c r="B500" s="207"/>
      <c r="C500" s="207"/>
      <c r="D500" s="207"/>
      <c r="E500" s="204"/>
      <c r="F500" s="204"/>
      <c r="G500" s="204"/>
      <c r="H500" s="204"/>
      <c r="I500" s="204"/>
      <c r="J500" s="204"/>
      <c r="K500" s="204"/>
      <c r="L500" s="204"/>
      <c r="M500" s="204"/>
      <c r="N500" s="204"/>
      <c r="O500" s="204"/>
      <c r="P500" s="204"/>
      <c r="Q500" s="204"/>
    </row>
    <row r="501" spans="1:17">
      <c r="A501" s="207">
        <v>499</v>
      </c>
      <c r="B501" s="207"/>
      <c r="C501" s="207"/>
      <c r="D501" s="207"/>
      <c r="E501" s="204"/>
      <c r="F501" s="204"/>
      <c r="G501" s="204"/>
      <c r="H501" s="204"/>
      <c r="I501" s="204"/>
      <c r="J501" s="204"/>
      <c r="K501" s="204"/>
      <c r="L501" s="204"/>
      <c r="M501" s="204"/>
      <c r="N501" s="204"/>
      <c r="O501" s="204"/>
      <c r="P501" s="204"/>
      <c r="Q501" s="204"/>
    </row>
    <row r="502" spans="1:17">
      <c r="A502" s="207">
        <v>500</v>
      </c>
      <c r="B502" s="207"/>
      <c r="C502" s="207"/>
      <c r="D502" s="207"/>
      <c r="E502" s="204"/>
      <c r="F502" s="204"/>
      <c r="G502" s="204"/>
      <c r="H502" s="204"/>
      <c r="I502" s="204"/>
      <c r="J502" s="204"/>
      <c r="K502" s="204"/>
      <c r="L502" s="204"/>
      <c r="M502" s="204"/>
      <c r="N502" s="204"/>
      <c r="O502" s="204"/>
      <c r="P502" s="204"/>
      <c r="Q502" s="204"/>
    </row>
    <row r="503" spans="1:17">
      <c r="A503" s="207">
        <v>501</v>
      </c>
      <c r="B503" s="207"/>
      <c r="C503" s="207"/>
      <c r="D503" s="207"/>
      <c r="E503" s="204"/>
      <c r="F503" s="204"/>
      <c r="G503" s="204"/>
      <c r="H503" s="204"/>
      <c r="I503" s="204"/>
      <c r="J503" s="204"/>
      <c r="K503" s="204"/>
      <c r="L503" s="204"/>
      <c r="M503" s="204"/>
      <c r="N503" s="204"/>
      <c r="O503" s="204"/>
      <c r="P503" s="204"/>
      <c r="Q503" s="204"/>
    </row>
    <row r="504" spans="1:17">
      <c r="A504" s="207">
        <v>502</v>
      </c>
      <c r="B504" s="207"/>
      <c r="C504" s="207"/>
      <c r="D504" s="207"/>
      <c r="E504" s="204"/>
      <c r="F504" s="204"/>
      <c r="G504" s="204"/>
      <c r="H504" s="204"/>
      <c r="I504" s="204"/>
      <c r="J504" s="204"/>
      <c r="K504" s="204"/>
      <c r="L504" s="204"/>
      <c r="M504" s="204"/>
      <c r="N504" s="204"/>
      <c r="O504" s="204"/>
      <c r="P504" s="204"/>
      <c r="Q504" s="204"/>
    </row>
    <row r="505" spans="1:17">
      <c r="A505" s="207">
        <v>503</v>
      </c>
      <c r="B505" s="207"/>
      <c r="C505" s="207"/>
      <c r="D505" s="207"/>
      <c r="E505" s="204"/>
      <c r="F505" s="204"/>
      <c r="G505" s="204"/>
      <c r="H505" s="204"/>
      <c r="I505" s="204"/>
      <c r="J505" s="204"/>
      <c r="K505" s="204"/>
      <c r="L505" s="204"/>
      <c r="M505" s="204"/>
      <c r="N505" s="204"/>
      <c r="O505" s="204"/>
      <c r="P505" s="204"/>
      <c r="Q505" s="204"/>
    </row>
    <row r="506" spans="1:17">
      <c r="A506" s="207">
        <v>504</v>
      </c>
      <c r="B506" s="207"/>
      <c r="C506" s="207"/>
      <c r="D506" s="207"/>
      <c r="E506" s="204"/>
      <c r="F506" s="204"/>
      <c r="G506" s="204"/>
      <c r="H506" s="204"/>
      <c r="I506" s="204"/>
      <c r="J506" s="204"/>
      <c r="K506" s="204"/>
      <c r="L506" s="204"/>
      <c r="M506" s="204"/>
      <c r="N506" s="204"/>
      <c r="O506" s="204"/>
      <c r="P506" s="204"/>
      <c r="Q506" s="204"/>
    </row>
    <row r="507" spans="1:17">
      <c r="A507" s="207">
        <v>505</v>
      </c>
      <c r="B507" s="207"/>
      <c r="C507" s="207"/>
      <c r="D507" s="207"/>
      <c r="E507" s="204"/>
      <c r="F507" s="204"/>
      <c r="G507" s="204"/>
      <c r="H507" s="204"/>
      <c r="I507" s="204"/>
      <c r="J507" s="204"/>
      <c r="K507" s="204"/>
      <c r="L507" s="204"/>
      <c r="M507" s="204"/>
      <c r="N507" s="204"/>
      <c r="O507" s="204"/>
      <c r="P507" s="204"/>
      <c r="Q507" s="204"/>
    </row>
    <row r="508" spans="1:17">
      <c r="A508" s="207">
        <v>506</v>
      </c>
      <c r="B508" s="207"/>
      <c r="C508" s="207"/>
      <c r="D508" s="207"/>
      <c r="E508" s="204"/>
      <c r="F508" s="204"/>
      <c r="G508" s="204"/>
      <c r="H508" s="204"/>
      <c r="I508" s="204"/>
      <c r="J508" s="204"/>
      <c r="K508" s="204"/>
      <c r="L508" s="204"/>
      <c r="M508" s="204"/>
      <c r="N508" s="204"/>
      <c r="O508" s="204"/>
      <c r="P508" s="204"/>
      <c r="Q508" s="204"/>
    </row>
    <row r="509" spans="1:17">
      <c r="A509" s="207">
        <v>507</v>
      </c>
      <c r="B509" s="207"/>
      <c r="C509" s="207"/>
      <c r="D509" s="207"/>
      <c r="E509" s="204"/>
      <c r="F509" s="204"/>
      <c r="G509" s="204"/>
      <c r="H509" s="204"/>
      <c r="I509" s="204"/>
      <c r="J509" s="204"/>
      <c r="K509" s="204"/>
      <c r="L509" s="204"/>
      <c r="M509" s="204"/>
      <c r="N509" s="204"/>
      <c r="O509" s="204"/>
      <c r="P509" s="204"/>
      <c r="Q509" s="204"/>
    </row>
    <row r="510" spans="1:17">
      <c r="A510" s="207">
        <v>508</v>
      </c>
      <c r="B510" s="207"/>
      <c r="C510" s="207"/>
      <c r="D510" s="207"/>
      <c r="E510" s="204"/>
      <c r="F510" s="204"/>
      <c r="G510" s="204"/>
      <c r="H510" s="204"/>
      <c r="I510" s="204"/>
      <c r="J510" s="204"/>
      <c r="K510" s="204"/>
      <c r="L510" s="204"/>
      <c r="M510" s="204"/>
      <c r="N510" s="204"/>
      <c r="O510" s="204"/>
      <c r="P510" s="204"/>
      <c r="Q510" s="204"/>
    </row>
    <row r="511" spans="1:17">
      <c r="A511" s="207">
        <v>509</v>
      </c>
      <c r="B511" s="207"/>
      <c r="C511" s="207"/>
      <c r="D511" s="207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</row>
    <row r="512" spans="1:17">
      <c r="A512" s="207">
        <v>510</v>
      </c>
      <c r="B512" s="207"/>
      <c r="C512" s="207"/>
      <c r="D512" s="207"/>
      <c r="E512" s="204"/>
      <c r="F512" s="204"/>
      <c r="G512" s="204"/>
      <c r="H512" s="204"/>
      <c r="I512" s="204"/>
      <c r="J512" s="204"/>
      <c r="K512" s="204"/>
      <c r="L512" s="204"/>
      <c r="M512" s="204"/>
      <c r="N512" s="204"/>
      <c r="O512" s="204"/>
      <c r="P512" s="204"/>
      <c r="Q512" s="204"/>
    </row>
    <row r="513" spans="1:17">
      <c r="A513" s="207">
        <v>511</v>
      </c>
      <c r="B513" s="207"/>
      <c r="C513" s="207"/>
      <c r="D513" s="207"/>
      <c r="E513" s="204"/>
      <c r="F513" s="204"/>
      <c r="G513" s="204"/>
      <c r="H513" s="204"/>
      <c r="I513" s="204"/>
      <c r="J513" s="204"/>
      <c r="K513" s="204"/>
      <c r="L513" s="204"/>
      <c r="M513" s="204"/>
      <c r="N513" s="204"/>
      <c r="O513" s="204"/>
      <c r="P513" s="204"/>
      <c r="Q513" s="204"/>
    </row>
    <row r="514" spans="1:17">
      <c r="A514" s="207">
        <v>512</v>
      </c>
      <c r="B514" s="207"/>
      <c r="C514" s="207"/>
      <c r="D514" s="207"/>
      <c r="E514" s="204"/>
      <c r="F514" s="204"/>
      <c r="G514" s="204"/>
      <c r="H514" s="204"/>
      <c r="I514" s="204"/>
      <c r="J514" s="204"/>
      <c r="K514" s="204"/>
      <c r="L514" s="204"/>
      <c r="M514" s="204"/>
      <c r="N514" s="204"/>
      <c r="O514" s="204"/>
      <c r="P514" s="204"/>
      <c r="Q514" s="204"/>
    </row>
    <row r="515" spans="1:17">
      <c r="A515" s="207">
        <v>513</v>
      </c>
      <c r="B515" s="207"/>
      <c r="C515" s="207"/>
      <c r="D515" s="207"/>
      <c r="E515" s="204"/>
      <c r="F515" s="204"/>
      <c r="G515" s="204"/>
      <c r="H515" s="204"/>
      <c r="I515" s="204"/>
      <c r="J515" s="204"/>
      <c r="K515" s="204"/>
      <c r="L515" s="204"/>
      <c r="M515" s="204"/>
      <c r="N515" s="204"/>
      <c r="O515" s="204"/>
      <c r="P515" s="204"/>
      <c r="Q515" s="204"/>
    </row>
    <row r="516" spans="1:17">
      <c r="A516" s="207">
        <v>514</v>
      </c>
      <c r="B516" s="207"/>
      <c r="C516" s="207"/>
      <c r="D516" s="207"/>
      <c r="E516" s="204"/>
      <c r="F516" s="204"/>
      <c r="G516" s="204"/>
      <c r="H516" s="204"/>
      <c r="I516" s="204"/>
      <c r="J516" s="204"/>
      <c r="K516" s="204"/>
      <c r="L516" s="204"/>
      <c r="M516" s="204"/>
      <c r="N516" s="204"/>
      <c r="O516" s="204"/>
      <c r="P516" s="204"/>
      <c r="Q516" s="204"/>
    </row>
    <row r="517" spans="1:17">
      <c r="A517" s="207">
        <v>515</v>
      </c>
      <c r="B517" s="207"/>
      <c r="C517" s="207"/>
      <c r="D517" s="207"/>
      <c r="E517" s="204"/>
      <c r="F517" s="204"/>
      <c r="G517" s="204"/>
      <c r="H517" s="204"/>
      <c r="I517" s="204"/>
      <c r="J517" s="204"/>
      <c r="K517" s="204"/>
      <c r="L517" s="204"/>
      <c r="M517" s="204"/>
      <c r="N517" s="204"/>
      <c r="O517" s="204"/>
      <c r="P517" s="204"/>
      <c r="Q517" s="204"/>
    </row>
    <row r="518" spans="1:17">
      <c r="A518" s="207">
        <v>516</v>
      </c>
      <c r="B518" s="207"/>
      <c r="C518" s="207"/>
      <c r="D518" s="207"/>
      <c r="E518" s="204"/>
      <c r="F518" s="204"/>
      <c r="G518" s="204"/>
      <c r="H518" s="204"/>
      <c r="I518" s="204"/>
      <c r="J518" s="204"/>
      <c r="K518" s="204"/>
      <c r="L518" s="204"/>
      <c r="M518" s="204"/>
      <c r="N518" s="204"/>
      <c r="O518" s="204"/>
      <c r="P518" s="204"/>
      <c r="Q518" s="204"/>
    </row>
    <row r="519" spans="1:17">
      <c r="A519" s="207">
        <v>517</v>
      </c>
      <c r="B519" s="207"/>
      <c r="C519" s="207"/>
      <c r="D519" s="207"/>
      <c r="E519" s="204"/>
      <c r="F519" s="204"/>
      <c r="G519" s="204"/>
      <c r="H519" s="204"/>
      <c r="I519" s="204"/>
      <c r="J519" s="204"/>
      <c r="K519" s="204"/>
      <c r="L519" s="204"/>
      <c r="M519" s="204"/>
      <c r="N519" s="204"/>
      <c r="O519" s="204"/>
      <c r="P519" s="204"/>
      <c r="Q519" s="204"/>
    </row>
    <row r="520" spans="1:17">
      <c r="A520" s="207">
        <v>518</v>
      </c>
      <c r="B520" s="207"/>
      <c r="C520" s="207"/>
      <c r="D520" s="207"/>
      <c r="E520" s="204"/>
      <c r="F520" s="204"/>
      <c r="G520" s="204"/>
      <c r="H520" s="204"/>
      <c r="I520" s="204"/>
      <c r="J520" s="204"/>
      <c r="K520" s="204"/>
      <c r="L520" s="204"/>
      <c r="M520" s="204"/>
      <c r="N520" s="204"/>
      <c r="O520" s="204"/>
      <c r="P520" s="204"/>
      <c r="Q520" s="204"/>
    </row>
    <row r="521" spans="1:17">
      <c r="A521" s="207">
        <v>519</v>
      </c>
      <c r="B521" s="207"/>
      <c r="C521" s="207"/>
      <c r="D521" s="207"/>
      <c r="E521" s="204"/>
      <c r="F521" s="204"/>
      <c r="G521" s="204"/>
      <c r="H521" s="204"/>
      <c r="I521" s="204"/>
      <c r="J521" s="204"/>
      <c r="K521" s="204"/>
      <c r="L521" s="204"/>
      <c r="M521" s="204"/>
      <c r="N521" s="204"/>
      <c r="O521" s="204"/>
      <c r="P521" s="204"/>
      <c r="Q521" s="204"/>
    </row>
    <row r="522" spans="1:17">
      <c r="A522" s="207">
        <v>520</v>
      </c>
      <c r="B522" s="207"/>
      <c r="C522" s="207"/>
      <c r="D522" s="207"/>
      <c r="E522" s="204"/>
      <c r="F522" s="204"/>
      <c r="G522" s="204"/>
      <c r="H522" s="204"/>
      <c r="I522" s="204"/>
      <c r="J522" s="204"/>
      <c r="K522" s="204"/>
      <c r="L522" s="204"/>
      <c r="M522" s="204"/>
      <c r="N522" s="204"/>
      <c r="O522" s="204"/>
      <c r="P522" s="204"/>
      <c r="Q522" s="204"/>
    </row>
    <row r="523" spans="1:17">
      <c r="A523" s="207">
        <v>521</v>
      </c>
      <c r="B523" s="207"/>
      <c r="C523" s="207"/>
      <c r="D523" s="207"/>
      <c r="E523" s="204"/>
      <c r="F523" s="204"/>
      <c r="G523" s="204"/>
      <c r="H523" s="204"/>
      <c r="I523" s="204"/>
      <c r="J523" s="204"/>
      <c r="K523" s="204"/>
      <c r="L523" s="204"/>
      <c r="M523" s="204"/>
      <c r="N523" s="204"/>
      <c r="O523" s="204"/>
      <c r="P523" s="204"/>
      <c r="Q523" s="204"/>
    </row>
    <row r="524" spans="1:17">
      <c r="A524" s="207">
        <v>522</v>
      </c>
      <c r="B524" s="207"/>
      <c r="C524" s="207"/>
      <c r="D524" s="207"/>
      <c r="E524" s="204"/>
      <c r="F524" s="204"/>
      <c r="G524" s="204"/>
      <c r="H524" s="204"/>
      <c r="I524" s="204"/>
      <c r="J524" s="204"/>
      <c r="K524" s="204"/>
      <c r="L524" s="204"/>
      <c r="M524" s="204"/>
      <c r="N524" s="204"/>
      <c r="O524" s="204"/>
      <c r="P524" s="204"/>
      <c r="Q524" s="204"/>
    </row>
    <row r="525" spans="1:17">
      <c r="A525" s="207">
        <v>523</v>
      </c>
      <c r="B525" s="207"/>
      <c r="C525" s="207"/>
      <c r="D525" s="207"/>
      <c r="E525" s="204"/>
      <c r="F525" s="204"/>
      <c r="G525" s="204"/>
      <c r="H525" s="204"/>
      <c r="I525" s="204"/>
      <c r="J525" s="204"/>
      <c r="K525" s="204"/>
      <c r="L525" s="204"/>
      <c r="M525" s="204"/>
      <c r="N525" s="204"/>
      <c r="O525" s="204"/>
      <c r="P525" s="204"/>
      <c r="Q525" s="204"/>
    </row>
    <row r="526" spans="1:17">
      <c r="A526" s="207">
        <v>524</v>
      </c>
      <c r="B526" s="207"/>
      <c r="C526" s="207"/>
      <c r="D526" s="207"/>
      <c r="E526" s="204"/>
      <c r="F526" s="204"/>
      <c r="G526" s="204"/>
      <c r="H526" s="204"/>
      <c r="I526" s="204"/>
      <c r="J526" s="204"/>
      <c r="K526" s="204"/>
      <c r="L526" s="204"/>
      <c r="M526" s="204"/>
      <c r="N526" s="204"/>
      <c r="O526" s="204"/>
      <c r="P526" s="204"/>
      <c r="Q526" s="204"/>
    </row>
    <row r="527" spans="1:17">
      <c r="A527" s="207">
        <v>525</v>
      </c>
      <c r="B527" s="207"/>
      <c r="C527" s="207"/>
      <c r="D527" s="207"/>
      <c r="E527" s="204"/>
      <c r="F527" s="204"/>
      <c r="G527" s="204"/>
      <c r="H527" s="204"/>
      <c r="I527" s="204"/>
      <c r="J527" s="204"/>
      <c r="K527" s="204"/>
      <c r="L527" s="204"/>
      <c r="M527" s="204"/>
      <c r="N527" s="204"/>
      <c r="O527" s="204"/>
      <c r="P527" s="204"/>
      <c r="Q527" s="204"/>
    </row>
    <row r="528" spans="1:17">
      <c r="A528" s="207">
        <v>526</v>
      </c>
      <c r="B528" s="207"/>
      <c r="C528" s="207"/>
      <c r="D528" s="207"/>
      <c r="E528" s="204"/>
      <c r="F528" s="204"/>
      <c r="G528" s="204"/>
      <c r="H528" s="204"/>
      <c r="I528" s="204"/>
      <c r="J528" s="204"/>
      <c r="K528" s="204"/>
      <c r="L528" s="204"/>
      <c r="M528" s="204"/>
      <c r="N528" s="204"/>
      <c r="O528" s="204"/>
      <c r="P528" s="204"/>
      <c r="Q528" s="204"/>
    </row>
    <row r="529" spans="1:17">
      <c r="A529" s="207">
        <v>527</v>
      </c>
      <c r="B529" s="207"/>
      <c r="C529" s="207"/>
      <c r="D529" s="207"/>
      <c r="E529" s="204"/>
      <c r="F529" s="204"/>
      <c r="G529" s="204"/>
      <c r="H529" s="204"/>
      <c r="I529" s="204"/>
      <c r="J529" s="204"/>
      <c r="K529" s="204"/>
      <c r="L529" s="204"/>
      <c r="M529" s="204"/>
      <c r="N529" s="204"/>
      <c r="O529" s="204"/>
      <c r="P529" s="204"/>
      <c r="Q529" s="204"/>
    </row>
    <row r="530" spans="1:17">
      <c r="A530" s="207">
        <v>528</v>
      </c>
      <c r="B530" s="207"/>
      <c r="C530" s="207"/>
      <c r="D530" s="207"/>
      <c r="E530" s="204"/>
      <c r="F530" s="204"/>
      <c r="G530" s="204"/>
      <c r="H530" s="204"/>
      <c r="I530" s="204"/>
      <c r="J530" s="204"/>
      <c r="K530" s="204"/>
      <c r="L530" s="204"/>
      <c r="M530" s="204"/>
      <c r="N530" s="204"/>
      <c r="O530" s="204"/>
      <c r="P530" s="204"/>
      <c r="Q530" s="204"/>
    </row>
    <row r="531" spans="1:17">
      <c r="A531" s="207">
        <v>529</v>
      </c>
      <c r="B531" s="207"/>
      <c r="C531" s="207"/>
      <c r="D531" s="207"/>
      <c r="E531" s="204"/>
      <c r="F531" s="204"/>
      <c r="G531" s="204"/>
      <c r="H531" s="204"/>
      <c r="I531" s="204"/>
      <c r="J531" s="204"/>
      <c r="K531" s="204"/>
      <c r="L531" s="204"/>
      <c r="M531" s="204"/>
      <c r="N531" s="204"/>
      <c r="O531" s="204"/>
      <c r="P531" s="204"/>
      <c r="Q531" s="204"/>
    </row>
    <row r="532" spans="1:17">
      <c r="A532" s="207">
        <v>530</v>
      </c>
      <c r="B532" s="207"/>
      <c r="C532" s="207"/>
      <c r="D532" s="207"/>
      <c r="E532" s="204"/>
      <c r="F532" s="204"/>
      <c r="G532" s="204"/>
      <c r="H532" s="204"/>
      <c r="I532" s="204"/>
      <c r="J532" s="204"/>
      <c r="K532" s="204"/>
      <c r="L532" s="204"/>
      <c r="M532" s="204"/>
      <c r="N532" s="204"/>
      <c r="O532" s="204"/>
      <c r="P532" s="204"/>
      <c r="Q532" s="204"/>
    </row>
    <row r="533" spans="1:17">
      <c r="A533" s="207">
        <v>531</v>
      </c>
      <c r="B533" s="207"/>
      <c r="C533" s="207"/>
      <c r="D533" s="207"/>
      <c r="E533" s="204"/>
      <c r="F533" s="204"/>
      <c r="G533" s="204"/>
      <c r="H533" s="204"/>
      <c r="I533" s="204"/>
      <c r="J533" s="204"/>
      <c r="K533" s="204"/>
      <c r="L533" s="204"/>
      <c r="M533" s="204"/>
      <c r="N533" s="204"/>
      <c r="O533" s="204"/>
      <c r="P533" s="204"/>
      <c r="Q533" s="204"/>
    </row>
    <row r="534" spans="1:17">
      <c r="A534" s="207">
        <v>532</v>
      </c>
      <c r="B534" s="207"/>
      <c r="C534" s="207"/>
      <c r="D534" s="207"/>
      <c r="E534" s="204"/>
      <c r="F534" s="204"/>
      <c r="G534" s="204"/>
      <c r="H534" s="204"/>
      <c r="I534" s="204"/>
      <c r="J534" s="204"/>
      <c r="K534" s="204"/>
      <c r="L534" s="204"/>
      <c r="M534" s="204"/>
      <c r="N534" s="204"/>
      <c r="O534" s="204"/>
      <c r="P534" s="204"/>
      <c r="Q534" s="204"/>
    </row>
    <row r="535" spans="1:17">
      <c r="A535" s="207">
        <v>533</v>
      </c>
      <c r="B535" s="207"/>
      <c r="C535" s="207"/>
      <c r="D535" s="207"/>
      <c r="E535" s="204"/>
      <c r="F535" s="204"/>
      <c r="G535" s="204"/>
      <c r="H535" s="204"/>
      <c r="I535" s="204"/>
      <c r="J535" s="204"/>
      <c r="K535" s="204"/>
      <c r="L535" s="204"/>
      <c r="M535" s="204"/>
      <c r="N535" s="204"/>
      <c r="O535" s="204"/>
      <c r="P535" s="204"/>
      <c r="Q535" s="204"/>
    </row>
    <row r="536" spans="1:17">
      <c r="A536" s="207">
        <v>534</v>
      </c>
      <c r="B536" s="207"/>
      <c r="C536" s="207"/>
      <c r="D536" s="207"/>
      <c r="E536" s="204"/>
      <c r="F536" s="204"/>
      <c r="G536" s="204"/>
      <c r="H536" s="204"/>
      <c r="I536" s="204"/>
      <c r="J536" s="204"/>
      <c r="K536" s="204"/>
      <c r="L536" s="204"/>
      <c r="M536" s="204"/>
      <c r="N536" s="204"/>
      <c r="O536" s="204"/>
      <c r="P536" s="204"/>
      <c r="Q536" s="204"/>
    </row>
    <row r="537" spans="1:17">
      <c r="A537" s="207">
        <v>535</v>
      </c>
      <c r="B537" s="207"/>
      <c r="C537" s="207"/>
      <c r="D537" s="207"/>
      <c r="E537" s="204"/>
      <c r="F537" s="204"/>
      <c r="G537" s="204"/>
      <c r="H537" s="204"/>
      <c r="I537" s="204"/>
      <c r="J537" s="204"/>
      <c r="K537" s="204"/>
      <c r="L537" s="204"/>
      <c r="M537" s="204"/>
      <c r="N537" s="204"/>
      <c r="O537" s="204"/>
      <c r="P537" s="204"/>
      <c r="Q537" s="204"/>
    </row>
    <row r="538" spans="1:17">
      <c r="A538" s="207">
        <v>536</v>
      </c>
      <c r="B538" s="207"/>
      <c r="C538" s="207"/>
      <c r="D538" s="207"/>
      <c r="E538" s="204"/>
      <c r="F538" s="204"/>
      <c r="G538" s="204"/>
      <c r="H538" s="204"/>
      <c r="I538" s="204"/>
      <c r="J538" s="204"/>
      <c r="K538" s="204"/>
      <c r="L538" s="204"/>
      <c r="M538" s="204"/>
      <c r="N538" s="204"/>
      <c r="O538" s="204"/>
      <c r="P538" s="204"/>
      <c r="Q538" s="204"/>
    </row>
    <row r="539" spans="1:17">
      <c r="A539" s="207">
        <v>537</v>
      </c>
      <c r="B539" s="207"/>
      <c r="C539" s="207"/>
      <c r="D539" s="207"/>
      <c r="E539" s="204"/>
      <c r="F539" s="204"/>
      <c r="G539" s="204"/>
      <c r="H539" s="204"/>
      <c r="I539" s="204"/>
      <c r="J539" s="204"/>
      <c r="K539" s="204"/>
      <c r="L539" s="204"/>
      <c r="M539" s="204"/>
      <c r="N539" s="204"/>
      <c r="O539" s="204"/>
      <c r="P539" s="204"/>
      <c r="Q539" s="204"/>
    </row>
    <row r="540" spans="1:17">
      <c r="A540" s="207">
        <v>538</v>
      </c>
      <c r="B540" s="207"/>
      <c r="C540" s="207"/>
      <c r="D540" s="207"/>
      <c r="E540" s="204"/>
      <c r="F540" s="204"/>
      <c r="G540" s="204"/>
      <c r="H540" s="204"/>
      <c r="I540" s="204"/>
      <c r="J540" s="204"/>
      <c r="K540" s="204"/>
      <c r="L540" s="204"/>
      <c r="M540" s="204"/>
      <c r="N540" s="204"/>
      <c r="O540" s="204"/>
      <c r="P540" s="204"/>
      <c r="Q540" s="204"/>
    </row>
    <row r="541" spans="1:17">
      <c r="A541" s="207">
        <v>539</v>
      </c>
      <c r="B541" s="207"/>
      <c r="C541" s="207"/>
      <c r="D541" s="207"/>
      <c r="E541" s="204"/>
      <c r="F541" s="204"/>
      <c r="G541" s="204"/>
      <c r="H541" s="204"/>
      <c r="I541" s="204"/>
      <c r="J541" s="204"/>
      <c r="K541" s="204"/>
      <c r="L541" s="204"/>
      <c r="M541" s="204"/>
      <c r="N541" s="204"/>
      <c r="O541" s="204"/>
      <c r="P541" s="204"/>
      <c r="Q541" s="204"/>
    </row>
    <row r="542" spans="1:17">
      <c r="A542" s="207">
        <v>540</v>
      </c>
      <c r="B542" s="207"/>
      <c r="C542" s="207"/>
      <c r="D542" s="207"/>
      <c r="E542" s="204"/>
      <c r="F542" s="204"/>
      <c r="G542" s="204"/>
      <c r="H542" s="204"/>
      <c r="I542" s="204"/>
      <c r="J542" s="204"/>
      <c r="K542" s="204"/>
      <c r="L542" s="204"/>
      <c r="M542" s="204"/>
      <c r="N542" s="204"/>
      <c r="O542" s="204"/>
      <c r="P542" s="204"/>
      <c r="Q542" s="204"/>
    </row>
    <row r="543" spans="1:17">
      <c r="A543" s="207">
        <v>541</v>
      </c>
      <c r="B543" s="207"/>
      <c r="C543" s="207"/>
      <c r="D543" s="207"/>
      <c r="E543" s="204"/>
      <c r="F543" s="204"/>
      <c r="G543" s="204"/>
      <c r="H543" s="204"/>
      <c r="I543" s="204"/>
      <c r="J543" s="204"/>
      <c r="K543" s="204"/>
      <c r="L543" s="204"/>
      <c r="M543" s="204"/>
      <c r="N543" s="204"/>
      <c r="O543" s="204"/>
      <c r="P543" s="204"/>
      <c r="Q543" s="204"/>
    </row>
    <row r="544" spans="1:17">
      <c r="A544" s="207">
        <v>542</v>
      </c>
      <c r="B544" s="207"/>
      <c r="C544" s="207"/>
      <c r="D544" s="207"/>
      <c r="E544" s="204"/>
      <c r="F544" s="204"/>
      <c r="G544" s="204"/>
      <c r="H544" s="204"/>
      <c r="I544" s="204"/>
      <c r="J544" s="204"/>
      <c r="K544" s="204"/>
      <c r="L544" s="204"/>
      <c r="M544" s="204"/>
      <c r="N544" s="204"/>
      <c r="O544" s="204"/>
      <c r="P544" s="204"/>
      <c r="Q544" s="204"/>
    </row>
    <row r="545" spans="1:17">
      <c r="A545" s="207">
        <v>543</v>
      </c>
      <c r="B545" s="207"/>
      <c r="C545" s="207"/>
      <c r="D545" s="207"/>
      <c r="E545" s="204"/>
      <c r="F545" s="204"/>
      <c r="G545" s="204"/>
      <c r="H545" s="204"/>
      <c r="I545" s="204"/>
      <c r="J545" s="204"/>
      <c r="K545" s="204"/>
      <c r="L545" s="204"/>
      <c r="M545" s="204"/>
      <c r="N545" s="204"/>
      <c r="O545" s="204"/>
      <c r="P545" s="204"/>
      <c r="Q545" s="204"/>
    </row>
    <row r="546" spans="1:17">
      <c r="A546" s="207">
        <v>544</v>
      </c>
      <c r="B546" s="207"/>
      <c r="C546" s="207"/>
      <c r="D546" s="207"/>
      <c r="E546" s="204"/>
      <c r="F546" s="204"/>
      <c r="G546" s="204"/>
      <c r="H546" s="204"/>
      <c r="I546" s="204"/>
      <c r="J546" s="204"/>
      <c r="K546" s="204"/>
      <c r="L546" s="204"/>
      <c r="M546" s="204"/>
      <c r="N546" s="204"/>
      <c r="O546" s="204"/>
      <c r="P546" s="204"/>
      <c r="Q546" s="204"/>
    </row>
    <row r="547" spans="1:17">
      <c r="A547" s="207">
        <v>545</v>
      </c>
      <c r="B547" s="207"/>
      <c r="C547" s="207"/>
      <c r="D547" s="207"/>
      <c r="E547" s="204"/>
      <c r="F547" s="204"/>
      <c r="G547" s="204"/>
      <c r="H547" s="204"/>
      <c r="I547" s="204"/>
      <c r="J547" s="204"/>
      <c r="K547" s="204"/>
      <c r="L547" s="204"/>
      <c r="M547" s="204"/>
      <c r="N547" s="204"/>
      <c r="O547" s="204"/>
      <c r="P547" s="204"/>
      <c r="Q547" s="204"/>
    </row>
    <row r="548" spans="1:17">
      <c r="A548" s="207">
        <v>546</v>
      </c>
      <c r="B548" s="207"/>
      <c r="C548" s="207"/>
      <c r="D548" s="207"/>
      <c r="E548" s="204"/>
      <c r="F548" s="204"/>
      <c r="G548" s="204"/>
      <c r="H548" s="204"/>
      <c r="I548" s="204"/>
      <c r="J548" s="204"/>
      <c r="K548" s="204"/>
      <c r="L548" s="204"/>
      <c r="M548" s="204"/>
      <c r="N548" s="204"/>
      <c r="O548" s="204"/>
      <c r="P548" s="204"/>
      <c r="Q548" s="204"/>
    </row>
    <row r="549" spans="1:17">
      <c r="A549" s="207">
        <v>547</v>
      </c>
      <c r="B549" s="207"/>
      <c r="C549" s="207"/>
      <c r="D549" s="207"/>
      <c r="E549" s="204"/>
      <c r="F549" s="204"/>
      <c r="G549" s="204"/>
      <c r="H549" s="204"/>
      <c r="I549" s="204"/>
      <c r="J549" s="204"/>
      <c r="K549" s="204"/>
      <c r="L549" s="204"/>
      <c r="M549" s="204"/>
      <c r="N549" s="204"/>
      <c r="O549" s="204"/>
      <c r="P549" s="204"/>
      <c r="Q549" s="204"/>
    </row>
    <row r="550" spans="1:17">
      <c r="A550" s="207">
        <v>548</v>
      </c>
      <c r="B550" s="207"/>
      <c r="C550" s="207"/>
      <c r="D550" s="207"/>
      <c r="E550" s="204"/>
      <c r="F550" s="204"/>
      <c r="G550" s="204"/>
      <c r="H550" s="204"/>
      <c r="I550" s="204"/>
      <c r="J550" s="204"/>
      <c r="K550" s="204"/>
      <c r="L550" s="204"/>
      <c r="M550" s="204"/>
      <c r="N550" s="204"/>
      <c r="O550" s="204"/>
      <c r="P550" s="204"/>
      <c r="Q550" s="204"/>
    </row>
    <row r="551" spans="1:17">
      <c r="A551" s="207">
        <v>549</v>
      </c>
      <c r="B551" s="207"/>
      <c r="C551" s="207"/>
      <c r="D551" s="207"/>
      <c r="E551" s="204"/>
      <c r="F551" s="204"/>
      <c r="G551" s="204"/>
      <c r="H551" s="204"/>
      <c r="I551" s="204"/>
      <c r="J551" s="204"/>
      <c r="K551" s="204"/>
      <c r="L551" s="204"/>
      <c r="M551" s="204"/>
      <c r="N551" s="204"/>
      <c r="O551" s="204"/>
      <c r="P551" s="204"/>
      <c r="Q551" s="204"/>
    </row>
    <row r="552" spans="1:17">
      <c r="A552" s="207">
        <v>550</v>
      </c>
      <c r="B552" s="207"/>
      <c r="C552" s="207"/>
      <c r="D552" s="207"/>
      <c r="E552" s="204"/>
      <c r="F552" s="204"/>
      <c r="G552" s="204"/>
      <c r="H552" s="204"/>
      <c r="I552" s="204"/>
      <c r="J552" s="204"/>
      <c r="K552" s="204"/>
      <c r="L552" s="204"/>
      <c r="M552" s="204"/>
      <c r="N552" s="204"/>
      <c r="O552" s="204"/>
      <c r="P552" s="204"/>
      <c r="Q552" s="204"/>
    </row>
    <row r="553" spans="1:17">
      <c r="A553" s="207">
        <v>551</v>
      </c>
      <c r="B553" s="207"/>
      <c r="C553" s="207"/>
      <c r="D553" s="207"/>
      <c r="E553" s="204"/>
      <c r="F553" s="204"/>
      <c r="G553" s="204"/>
      <c r="H553" s="204"/>
      <c r="I553" s="204"/>
      <c r="J553" s="204"/>
      <c r="K553" s="204"/>
      <c r="L553" s="204"/>
      <c r="M553" s="204"/>
      <c r="N553" s="204"/>
      <c r="O553" s="204"/>
      <c r="P553" s="204"/>
      <c r="Q553" s="204"/>
    </row>
    <row r="554" spans="1:17">
      <c r="A554" s="207">
        <v>552</v>
      </c>
      <c r="B554" s="207"/>
      <c r="C554" s="207"/>
      <c r="D554" s="207"/>
      <c r="E554" s="204"/>
      <c r="F554" s="204"/>
      <c r="G554" s="204"/>
      <c r="H554" s="204"/>
      <c r="I554" s="204"/>
      <c r="J554" s="204"/>
      <c r="K554" s="204"/>
      <c r="L554" s="204"/>
      <c r="M554" s="204"/>
      <c r="N554" s="204"/>
      <c r="O554" s="204"/>
      <c r="P554" s="204"/>
      <c r="Q554" s="204"/>
    </row>
    <row r="555" spans="1:17">
      <c r="A555" s="207">
        <v>553</v>
      </c>
      <c r="B555" s="207"/>
      <c r="C555" s="207"/>
      <c r="D555" s="207"/>
      <c r="E555" s="204"/>
      <c r="F555" s="204"/>
      <c r="G555" s="204"/>
      <c r="H555" s="204"/>
      <c r="I555" s="204"/>
      <c r="J555" s="204"/>
      <c r="K555" s="204"/>
      <c r="L555" s="204"/>
      <c r="M555" s="204"/>
      <c r="N555" s="204"/>
      <c r="O555" s="204"/>
      <c r="P555" s="204"/>
      <c r="Q555" s="204"/>
    </row>
    <row r="556" spans="1:17">
      <c r="A556" s="207">
        <v>554</v>
      </c>
      <c r="B556" s="207"/>
      <c r="C556" s="207"/>
      <c r="D556" s="207"/>
      <c r="E556" s="204"/>
      <c r="F556" s="204"/>
      <c r="G556" s="204"/>
      <c r="H556" s="204"/>
      <c r="I556" s="204"/>
      <c r="J556" s="204"/>
      <c r="K556" s="204"/>
      <c r="L556" s="204"/>
      <c r="M556" s="204"/>
      <c r="N556" s="204"/>
      <c r="O556" s="204"/>
      <c r="P556" s="204"/>
      <c r="Q556" s="204"/>
    </row>
    <row r="557" spans="1:17">
      <c r="A557" s="207">
        <v>555</v>
      </c>
      <c r="B557" s="207"/>
      <c r="C557" s="207"/>
      <c r="D557" s="207"/>
      <c r="E557" s="204"/>
      <c r="F557" s="204"/>
      <c r="G557" s="204"/>
      <c r="H557" s="204"/>
      <c r="I557" s="204"/>
      <c r="J557" s="204"/>
      <c r="K557" s="204"/>
      <c r="L557" s="204"/>
      <c r="M557" s="204"/>
      <c r="N557" s="204"/>
      <c r="O557" s="204"/>
      <c r="P557" s="204"/>
      <c r="Q557" s="204"/>
    </row>
    <row r="558" spans="1:17">
      <c r="A558" s="207">
        <v>556</v>
      </c>
      <c r="B558" s="207"/>
      <c r="C558" s="207"/>
      <c r="D558" s="207"/>
      <c r="E558" s="204"/>
      <c r="F558" s="204"/>
      <c r="G558" s="204"/>
      <c r="H558" s="204"/>
      <c r="I558" s="204"/>
      <c r="J558" s="204"/>
      <c r="K558" s="204"/>
      <c r="L558" s="204"/>
      <c r="M558" s="204"/>
      <c r="N558" s="204"/>
      <c r="O558" s="204"/>
      <c r="P558" s="204"/>
      <c r="Q558" s="204"/>
    </row>
    <row r="559" spans="1:17">
      <c r="A559" s="207">
        <v>557</v>
      </c>
      <c r="B559" s="207"/>
      <c r="C559" s="207"/>
      <c r="D559" s="207"/>
      <c r="E559" s="204"/>
      <c r="F559" s="204"/>
      <c r="G559" s="204"/>
      <c r="H559" s="204"/>
      <c r="I559" s="204"/>
      <c r="J559" s="204"/>
      <c r="K559" s="204"/>
      <c r="L559" s="204"/>
      <c r="M559" s="204"/>
      <c r="N559" s="204"/>
      <c r="O559" s="204"/>
      <c r="P559" s="204"/>
      <c r="Q559" s="204"/>
    </row>
    <row r="560" spans="1:17">
      <c r="A560" s="207">
        <v>558</v>
      </c>
      <c r="B560" s="207"/>
      <c r="C560" s="207"/>
      <c r="D560" s="207"/>
      <c r="E560" s="204"/>
      <c r="F560" s="204"/>
      <c r="G560" s="204"/>
      <c r="H560" s="204"/>
      <c r="I560" s="204"/>
      <c r="J560" s="204"/>
      <c r="K560" s="204"/>
      <c r="L560" s="204"/>
      <c r="M560" s="204"/>
      <c r="N560" s="204"/>
      <c r="O560" s="204"/>
      <c r="P560" s="204"/>
      <c r="Q560" s="204"/>
    </row>
    <row r="561" spans="1:17">
      <c r="A561" s="207">
        <v>559</v>
      </c>
      <c r="B561" s="207"/>
      <c r="C561" s="207"/>
      <c r="D561" s="207"/>
      <c r="E561" s="204"/>
      <c r="F561" s="204"/>
      <c r="G561" s="204"/>
      <c r="H561" s="204"/>
      <c r="I561" s="204"/>
      <c r="J561" s="204"/>
      <c r="K561" s="204"/>
      <c r="L561" s="204"/>
      <c r="M561" s="204"/>
      <c r="N561" s="204"/>
      <c r="O561" s="204"/>
      <c r="P561" s="204"/>
      <c r="Q561" s="204"/>
    </row>
    <row r="562" spans="1:17">
      <c r="A562" s="207">
        <v>560</v>
      </c>
      <c r="B562" s="207"/>
      <c r="C562" s="207"/>
      <c r="D562" s="207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</row>
    <row r="563" spans="1:17">
      <c r="A563" s="207">
        <v>561</v>
      </c>
      <c r="B563" s="207"/>
      <c r="C563" s="207"/>
      <c r="D563" s="207"/>
      <c r="E563" s="204"/>
      <c r="F563" s="204"/>
      <c r="G563" s="204"/>
      <c r="H563" s="204"/>
      <c r="I563" s="204"/>
      <c r="J563" s="204"/>
      <c r="K563" s="204"/>
      <c r="L563" s="204"/>
      <c r="M563" s="204"/>
      <c r="N563" s="204"/>
      <c r="O563" s="204"/>
      <c r="P563" s="204"/>
      <c r="Q563" s="204"/>
    </row>
    <row r="564" spans="1:17">
      <c r="A564" s="207">
        <v>562</v>
      </c>
      <c r="B564" s="207"/>
      <c r="C564" s="207"/>
      <c r="D564" s="207"/>
      <c r="E564" s="204"/>
      <c r="F564" s="204"/>
      <c r="G564" s="204"/>
      <c r="H564" s="204"/>
      <c r="I564" s="204"/>
      <c r="J564" s="204"/>
      <c r="K564" s="204"/>
      <c r="L564" s="204"/>
      <c r="M564" s="204"/>
      <c r="N564" s="204"/>
      <c r="O564" s="204"/>
      <c r="P564" s="204"/>
      <c r="Q564" s="204"/>
    </row>
    <row r="565" spans="1:17">
      <c r="A565" s="207">
        <v>563</v>
      </c>
      <c r="B565" s="207"/>
      <c r="C565" s="207"/>
      <c r="D565" s="207"/>
      <c r="E565" s="204"/>
      <c r="F565" s="204"/>
      <c r="G565" s="204"/>
      <c r="H565" s="204"/>
      <c r="I565" s="204"/>
      <c r="J565" s="204"/>
      <c r="K565" s="204"/>
      <c r="L565" s="204"/>
      <c r="M565" s="204"/>
      <c r="N565" s="204"/>
      <c r="O565" s="204"/>
      <c r="P565" s="204"/>
      <c r="Q565" s="204"/>
    </row>
    <row r="566" spans="1:17">
      <c r="A566" s="207">
        <v>564</v>
      </c>
      <c r="B566" s="207"/>
      <c r="C566" s="207"/>
      <c r="D566" s="207"/>
      <c r="E566" s="204"/>
      <c r="F566" s="204"/>
      <c r="G566" s="204"/>
      <c r="H566" s="204"/>
      <c r="I566" s="204"/>
      <c r="J566" s="204"/>
      <c r="K566" s="204"/>
      <c r="L566" s="204"/>
      <c r="M566" s="204"/>
      <c r="N566" s="204"/>
      <c r="O566" s="204"/>
      <c r="P566" s="204"/>
      <c r="Q566" s="204"/>
    </row>
    <row r="567" spans="1:17">
      <c r="A567" s="207">
        <v>565</v>
      </c>
      <c r="B567" s="207"/>
      <c r="C567" s="207"/>
      <c r="D567" s="207"/>
      <c r="E567" s="204"/>
      <c r="F567" s="204"/>
      <c r="G567" s="204"/>
      <c r="H567" s="204"/>
      <c r="I567" s="204"/>
      <c r="J567" s="204"/>
      <c r="K567" s="204"/>
      <c r="L567" s="204"/>
      <c r="M567" s="204"/>
      <c r="N567" s="204"/>
      <c r="O567" s="204"/>
      <c r="P567" s="204"/>
      <c r="Q567" s="204"/>
    </row>
    <row r="568" spans="1:17">
      <c r="A568" s="207">
        <v>566</v>
      </c>
      <c r="B568" s="207"/>
      <c r="C568" s="207"/>
      <c r="D568" s="207"/>
      <c r="E568" s="204"/>
      <c r="F568" s="204"/>
      <c r="G568" s="204"/>
      <c r="H568" s="204"/>
      <c r="I568" s="204"/>
      <c r="J568" s="204"/>
      <c r="K568" s="204"/>
      <c r="L568" s="204"/>
      <c r="M568" s="204"/>
      <c r="N568" s="204"/>
      <c r="O568" s="204"/>
      <c r="P568" s="204"/>
      <c r="Q568" s="204"/>
    </row>
    <row r="569" spans="1:17">
      <c r="A569" s="207">
        <v>567</v>
      </c>
      <c r="B569" s="207"/>
      <c r="C569" s="207"/>
      <c r="D569" s="207"/>
      <c r="E569" s="204"/>
      <c r="F569" s="204"/>
      <c r="G569" s="204"/>
      <c r="H569" s="204"/>
      <c r="I569" s="204"/>
      <c r="J569" s="204"/>
      <c r="K569" s="204"/>
      <c r="L569" s="204"/>
      <c r="M569" s="204"/>
      <c r="N569" s="204"/>
      <c r="O569" s="204"/>
      <c r="P569" s="204"/>
      <c r="Q569" s="204"/>
    </row>
    <row r="570" spans="1:17">
      <c r="A570" s="207">
        <v>568</v>
      </c>
      <c r="B570" s="207"/>
      <c r="C570" s="207"/>
      <c r="D570" s="207"/>
      <c r="E570" s="204"/>
      <c r="F570" s="204"/>
      <c r="G570" s="204"/>
      <c r="H570" s="204"/>
      <c r="I570" s="204"/>
      <c r="J570" s="204"/>
      <c r="K570" s="204"/>
      <c r="L570" s="204"/>
      <c r="M570" s="204"/>
      <c r="N570" s="204"/>
      <c r="O570" s="204"/>
      <c r="P570" s="204"/>
      <c r="Q570" s="204"/>
    </row>
    <row r="571" spans="1:17">
      <c r="A571" s="207">
        <v>569</v>
      </c>
      <c r="B571" s="207"/>
      <c r="C571" s="207"/>
      <c r="D571" s="207"/>
      <c r="E571" s="204"/>
      <c r="F571" s="204"/>
      <c r="G571" s="204"/>
      <c r="H571" s="204"/>
      <c r="I571" s="204"/>
      <c r="J571" s="204"/>
      <c r="K571" s="204"/>
      <c r="L571" s="204"/>
      <c r="M571" s="204"/>
      <c r="N571" s="204"/>
      <c r="O571" s="204"/>
      <c r="P571" s="204"/>
      <c r="Q571" s="204"/>
    </row>
    <row r="572" spans="1:17">
      <c r="A572" s="207">
        <v>570</v>
      </c>
      <c r="B572" s="207"/>
      <c r="C572" s="207"/>
      <c r="D572" s="207"/>
      <c r="E572" s="204"/>
      <c r="F572" s="204"/>
      <c r="G572" s="204"/>
      <c r="H572" s="204"/>
      <c r="I572" s="204"/>
      <c r="J572" s="204"/>
      <c r="K572" s="204"/>
      <c r="L572" s="204"/>
      <c r="M572" s="204"/>
      <c r="N572" s="204"/>
      <c r="O572" s="204"/>
      <c r="P572" s="204"/>
      <c r="Q572" s="204"/>
    </row>
    <row r="573" spans="1:17">
      <c r="A573" s="207">
        <v>571</v>
      </c>
      <c r="B573" s="207"/>
      <c r="C573" s="207"/>
      <c r="D573" s="207"/>
      <c r="E573" s="204"/>
      <c r="F573" s="204"/>
      <c r="G573" s="204"/>
      <c r="H573" s="204"/>
      <c r="I573" s="204"/>
      <c r="J573" s="204"/>
      <c r="K573" s="204"/>
      <c r="L573" s="204"/>
      <c r="M573" s="204"/>
      <c r="N573" s="204"/>
      <c r="O573" s="204"/>
      <c r="P573" s="204"/>
      <c r="Q573" s="204"/>
    </row>
    <row r="574" spans="1:17">
      <c r="A574" s="207">
        <v>572</v>
      </c>
      <c r="B574" s="207"/>
      <c r="C574" s="207"/>
      <c r="D574" s="207"/>
      <c r="E574" s="204"/>
      <c r="F574" s="204"/>
      <c r="G574" s="204"/>
      <c r="H574" s="204"/>
      <c r="I574" s="204"/>
      <c r="J574" s="204"/>
      <c r="K574" s="204"/>
      <c r="L574" s="204"/>
      <c r="M574" s="204"/>
      <c r="N574" s="204"/>
      <c r="O574" s="204"/>
      <c r="P574" s="204"/>
      <c r="Q574" s="204"/>
    </row>
    <row r="575" spans="1:17">
      <c r="A575" s="207">
        <v>573</v>
      </c>
      <c r="B575" s="207"/>
      <c r="C575" s="207"/>
      <c r="D575" s="207"/>
      <c r="E575" s="204"/>
      <c r="F575" s="204"/>
      <c r="G575" s="204"/>
      <c r="H575" s="204"/>
      <c r="I575" s="204"/>
      <c r="J575" s="204"/>
      <c r="K575" s="204"/>
      <c r="L575" s="204"/>
      <c r="M575" s="204"/>
      <c r="N575" s="204"/>
      <c r="O575" s="204"/>
      <c r="P575" s="204"/>
      <c r="Q575" s="204"/>
    </row>
    <row r="576" spans="1:17">
      <c r="A576" s="207">
        <v>574</v>
      </c>
      <c r="B576" s="207"/>
      <c r="C576" s="207"/>
      <c r="D576" s="207"/>
      <c r="E576" s="204"/>
      <c r="F576" s="204"/>
      <c r="G576" s="204"/>
      <c r="H576" s="204"/>
      <c r="I576" s="204"/>
      <c r="J576" s="204"/>
      <c r="K576" s="204"/>
      <c r="L576" s="204"/>
      <c r="M576" s="204"/>
      <c r="N576" s="204"/>
      <c r="O576" s="204"/>
      <c r="P576" s="204"/>
      <c r="Q576" s="204"/>
    </row>
    <row r="577" spans="1:17">
      <c r="A577" s="207">
        <v>575</v>
      </c>
      <c r="B577" s="207"/>
      <c r="C577" s="207"/>
      <c r="D577" s="207"/>
      <c r="E577" s="204"/>
      <c r="F577" s="204"/>
      <c r="G577" s="204"/>
      <c r="H577" s="204"/>
      <c r="I577" s="204"/>
      <c r="J577" s="204"/>
      <c r="K577" s="204"/>
      <c r="L577" s="204"/>
      <c r="M577" s="204"/>
      <c r="N577" s="204"/>
      <c r="O577" s="204"/>
      <c r="P577" s="204"/>
      <c r="Q577" s="204"/>
    </row>
    <row r="578" spans="1:17">
      <c r="A578" s="207">
        <v>576</v>
      </c>
      <c r="B578" s="207"/>
      <c r="C578" s="207"/>
      <c r="D578" s="207"/>
      <c r="E578" s="204"/>
      <c r="F578" s="204"/>
      <c r="G578" s="204"/>
      <c r="H578" s="204"/>
      <c r="I578" s="204"/>
      <c r="J578" s="204"/>
      <c r="K578" s="204"/>
      <c r="L578" s="204"/>
      <c r="M578" s="204"/>
      <c r="N578" s="204"/>
      <c r="O578" s="204"/>
      <c r="P578" s="204"/>
      <c r="Q578" s="204"/>
    </row>
    <row r="579" spans="1:17">
      <c r="A579" s="207">
        <v>577</v>
      </c>
      <c r="B579" s="207"/>
      <c r="C579" s="207"/>
      <c r="D579" s="207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</row>
    <row r="580" spans="1:17">
      <c r="A580" s="207">
        <v>578</v>
      </c>
      <c r="B580" s="207"/>
      <c r="C580" s="207"/>
      <c r="D580" s="207"/>
      <c r="E580" s="204"/>
      <c r="F580" s="204"/>
      <c r="G580" s="204"/>
      <c r="H580" s="204"/>
      <c r="I580" s="204"/>
      <c r="J580" s="204"/>
      <c r="K580" s="204"/>
      <c r="L580" s="204"/>
      <c r="M580" s="204"/>
      <c r="N580" s="204"/>
      <c r="O580" s="204"/>
      <c r="P580" s="204"/>
      <c r="Q580" s="204"/>
    </row>
    <row r="581" spans="1:17">
      <c r="A581" s="207">
        <v>579</v>
      </c>
      <c r="B581" s="207"/>
      <c r="C581" s="207"/>
      <c r="D581" s="207"/>
      <c r="E581" s="204"/>
      <c r="F581" s="204"/>
      <c r="G581" s="204"/>
      <c r="H581" s="204"/>
      <c r="I581" s="204"/>
      <c r="J581" s="204"/>
      <c r="K581" s="204"/>
      <c r="L581" s="204"/>
      <c r="M581" s="204"/>
      <c r="N581" s="204"/>
      <c r="O581" s="204"/>
      <c r="P581" s="204"/>
      <c r="Q581" s="204"/>
    </row>
    <row r="582" spans="1:17">
      <c r="A582" s="207">
        <v>580</v>
      </c>
      <c r="B582" s="207"/>
      <c r="C582" s="207"/>
      <c r="D582" s="207"/>
      <c r="E582" s="204"/>
      <c r="F582" s="204"/>
      <c r="G582" s="204"/>
      <c r="H582" s="204"/>
      <c r="I582" s="204"/>
      <c r="J582" s="204"/>
      <c r="K582" s="204"/>
      <c r="L582" s="204"/>
      <c r="M582" s="204"/>
      <c r="N582" s="204"/>
      <c r="O582" s="204"/>
      <c r="P582" s="204"/>
      <c r="Q582" s="204"/>
    </row>
    <row r="583" spans="1:17">
      <c r="A583" s="207">
        <v>581</v>
      </c>
      <c r="B583" s="207"/>
      <c r="C583" s="207"/>
      <c r="D583" s="207"/>
      <c r="E583" s="204"/>
      <c r="F583" s="204"/>
      <c r="G583" s="204"/>
      <c r="H583" s="204"/>
      <c r="I583" s="204"/>
      <c r="J583" s="204"/>
      <c r="K583" s="204"/>
      <c r="L583" s="204"/>
      <c r="M583" s="204"/>
      <c r="N583" s="204"/>
      <c r="O583" s="204"/>
      <c r="P583" s="204"/>
      <c r="Q583" s="204"/>
    </row>
    <row r="584" spans="1:17">
      <c r="A584" s="207">
        <v>582</v>
      </c>
      <c r="B584" s="207"/>
      <c r="C584" s="207"/>
      <c r="D584" s="207"/>
      <c r="E584" s="204"/>
      <c r="F584" s="204"/>
      <c r="G584" s="204"/>
      <c r="H584" s="204"/>
      <c r="I584" s="204"/>
      <c r="J584" s="204"/>
      <c r="K584" s="204"/>
      <c r="L584" s="204"/>
      <c r="M584" s="204"/>
      <c r="N584" s="204"/>
      <c r="O584" s="204"/>
      <c r="P584" s="204"/>
      <c r="Q584" s="204"/>
    </row>
    <row r="585" spans="1:17">
      <c r="A585" s="207">
        <v>583</v>
      </c>
      <c r="B585" s="207"/>
      <c r="C585" s="207"/>
      <c r="D585" s="207"/>
      <c r="E585" s="204"/>
      <c r="F585" s="204"/>
      <c r="G585" s="204"/>
      <c r="H585" s="204"/>
      <c r="I585" s="204"/>
      <c r="J585" s="204"/>
      <c r="K585" s="204"/>
      <c r="L585" s="204"/>
      <c r="M585" s="204"/>
      <c r="N585" s="204"/>
      <c r="O585" s="204"/>
      <c r="P585" s="204"/>
      <c r="Q585" s="204"/>
    </row>
    <row r="586" spans="1:17">
      <c r="A586" s="207">
        <v>584</v>
      </c>
      <c r="B586" s="207"/>
      <c r="C586" s="207"/>
      <c r="D586" s="207"/>
      <c r="E586" s="204"/>
      <c r="F586" s="204"/>
      <c r="G586" s="204"/>
      <c r="H586" s="204"/>
      <c r="I586" s="204"/>
      <c r="J586" s="204"/>
      <c r="K586" s="204"/>
      <c r="L586" s="204"/>
      <c r="M586" s="204"/>
      <c r="N586" s="204"/>
      <c r="O586" s="204"/>
      <c r="P586" s="204"/>
      <c r="Q586" s="204"/>
    </row>
    <row r="587" spans="1:17">
      <c r="A587" s="207">
        <v>585</v>
      </c>
      <c r="B587" s="207"/>
      <c r="C587" s="207"/>
      <c r="D587" s="207"/>
      <c r="E587" s="204"/>
      <c r="F587" s="204"/>
      <c r="G587" s="204"/>
      <c r="H587" s="204"/>
      <c r="I587" s="204"/>
      <c r="J587" s="204"/>
      <c r="K587" s="204"/>
      <c r="L587" s="204"/>
      <c r="M587" s="204"/>
      <c r="N587" s="204"/>
      <c r="O587" s="204"/>
      <c r="P587" s="204"/>
      <c r="Q587" s="204"/>
    </row>
    <row r="588" spans="1:17">
      <c r="A588" s="207">
        <v>586</v>
      </c>
      <c r="B588" s="207"/>
      <c r="C588" s="207"/>
      <c r="D588" s="207"/>
      <c r="E588" s="204"/>
      <c r="F588" s="204"/>
      <c r="G588" s="204"/>
      <c r="H588" s="204"/>
      <c r="I588" s="204"/>
      <c r="J588" s="204"/>
      <c r="K588" s="204"/>
      <c r="L588" s="204"/>
      <c r="M588" s="204"/>
      <c r="N588" s="204"/>
      <c r="O588" s="204"/>
      <c r="P588" s="204"/>
      <c r="Q588" s="204"/>
    </row>
    <row r="589" spans="1:17">
      <c r="A589" s="207">
        <v>587</v>
      </c>
      <c r="B589" s="207"/>
      <c r="C589" s="207"/>
      <c r="D589" s="207"/>
      <c r="E589" s="204"/>
      <c r="F589" s="204"/>
      <c r="G589" s="204"/>
      <c r="H589" s="204"/>
      <c r="I589" s="204"/>
      <c r="J589" s="204"/>
      <c r="K589" s="204"/>
      <c r="L589" s="204"/>
      <c r="M589" s="204"/>
      <c r="N589" s="204"/>
      <c r="O589" s="204"/>
      <c r="P589" s="204"/>
      <c r="Q589" s="204"/>
    </row>
    <row r="590" spans="1:17">
      <c r="A590" s="207">
        <v>588</v>
      </c>
      <c r="B590" s="207"/>
      <c r="C590" s="207"/>
      <c r="D590" s="207"/>
      <c r="E590" s="204"/>
      <c r="F590" s="204"/>
      <c r="G590" s="204"/>
      <c r="H590" s="204"/>
      <c r="I590" s="204"/>
      <c r="J590" s="204"/>
      <c r="K590" s="204"/>
      <c r="L590" s="204"/>
      <c r="M590" s="204"/>
      <c r="N590" s="204"/>
      <c r="O590" s="204"/>
      <c r="P590" s="204"/>
      <c r="Q590" s="204"/>
    </row>
    <row r="591" spans="1:17">
      <c r="A591" s="207">
        <v>589</v>
      </c>
      <c r="B591" s="207"/>
      <c r="C591" s="207"/>
      <c r="D591" s="207"/>
      <c r="E591" s="204"/>
      <c r="F591" s="204"/>
      <c r="G591" s="204"/>
      <c r="H591" s="204"/>
      <c r="I591" s="204"/>
      <c r="J591" s="204"/>
      <c r="K591" s="204"/>
      <c r="L591" s="204"/>
      <c r="M591" s="204"/>
      <c r="N591" s="204"/>
      <c r="O591" s="204"/>
      <c r="P591" s="204"/>
      <c r="Q591" s="204"/>
    </row>
    <row r="592" spans="1:17">
      <c r="A592" s="207">
        <v>590</v>
      </c>
      <c r="B592" s="207"/>
      <c r="C592" s="207"/>
      <c r="D592" s="207"/>
      <c r="E592" s="204"/>
      <c r="F592" s="204"/>
      <c r="G592" s="204"/>
      <c r="H592" s="204"/>
      <c r="I592" s="204"/>
      <c r="J592" s="204"/>
      <c r="K592" s="204"/>
      <c r="L592" s="204"/>
      <c r="M592" s="204"/>
      <c r="N592" s="204"/>
      <c r="O592" s="204"/>
      <c r="P592" s="204"/>
      <c r="Q592" s="204"/>
    </row>
    <row r="593" spans="1:17">
      <c r="A593" s="207">
        <v>591</v>
      </c>
      <c r="B593" s="207"/>
      <c r="C593" s="207"/>
      <c r="D593" s="207"/>
      <c r="E593" s="204"/>
      <c r="F593" s="204"/>
      <c r="G593" s="204"/>
      <c r="H593" s="204"/>
      <c r="I593" s="204"/>
      <c r="J593" s="204"/>
      <c r="K593" s="204"/>
      <c r="L593" s="204"/>
      <c r="M593" s="204"/>
      <c r="N593" s="204"/>
      <c r="O593" s="204"/>
      <c r="P593" s="204"/>
      <c r="Q593" s="204"/>
    </row>
    <row r="594" spans="1:17">
      <c r="A594" s="207">
        <v>592</v>
      </c>
      <c r="B594" s="207"/>
      <c r="C594" s="207"/>
      <c r="D594" s="207"/>
      <c r="E594" s="204"/>
      <c r="F594" s="204"/>
      <c r="G594" s="204"/>
      <c r="H594" s="204"/>
      <c r="I594" s="204"/>
      <c r="J594" s="204"/>
      <c r="K594" s="204"/>
      <c r="L594" s="204"/>
      <c r="M594" s="204"/>
      <c r="N594" s="204"/>
      <c r="O594" s="204"/>
      <c r="P594" s="204"/>
      <c r="Q594" s="204"/>
    </row>
    <row r="595" spans="1:17">
      <c r="A595" s="207">
        <v>593</v>
      </c>
      <c r="B595" s="207"/>
      <c r="C595" s="207"/>
      <c r="D595" s="207"/>
      <c r="E595" s="204"/>
      <c r="F595" s="204"/>
      <c r="G595" s="204"/>
      <c r="H595" s="204"/>
      <c r="I595" s="204"/>
      <c r="J595" s="204"/>
      <c r="K595" s="204"/>
      <c r="L595" s="204"/>
      <c r="M595" s="204"/>
      <c r="N595" s="204"/>
      <c r="O595" s="204"/>
      <c r="P595" s="204"/>
      <c r="Q595" s="204"/>
    </row>
    <row r="596" spans="1:17">
      <c r="A596" s="207">
        <v>594</v>
      </c>
      <c r="B596" s="207"/>
      <c r="C596" s="207"/>
      <c r="D596" s="207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</row>
    <row r="597" spans="1:17">
      <c r="A597" s="207">
        <v>595</v>
      </c>
      <c r="B597" s="207"/>
      <c r="C597" s="207"/>
      <c r="D597" s="207"/>
      <c r="E597" s="204"/>
      <c r="F597" s="204"/>
      <c r="G597" s="204"/>
      <c r="H597" s="204"/>
      <c r="I597" s="204"/>
      <c r="J597" s="204"/>
      <c r="K597" s="204"/>
      <c r="L597" s="204"/>
      <c r="M597" s="204"/>
      <c r="N597" s="204"/>
      <c r="O597" s="204"/>
      <c r="P597" s="204"/>
      <c r="Q597" s="204"/>
    </row>
    <row r="598" spans="1:17">
      <c r="A598" s="207">
        <v>596</v>
      </c>
      <c r="B598" s="207"/>
      <c r="C598" s="207"/>
      <c r="D598" s="207"/>
      <c r="E598" s="204"/>
      <c r="F598" s="204"/>
      <c r="G598" s="204"/>
      <c r="H598" s="204"/>
      <c r="I598" s="204"/>
      <c r="J598" s="204"/>
      <c r="K598" s="204"/>
      <c r="L598" s="204"/>
      <c r="M598" s="204"/>
      <c r="N598" s="204"/>
      <c r="O598" s="204"/>
      <c r="P598" s="204"/>
      <c r="Q598" s="204"/>
    </row>
    <row r="599" spans="1:17">
      <c r="A599" s="207">
        <v>597</v>
      </c>
      <c r="B599" s="207"/>
      <c r="C599" s="207"/>
      <c r="D599" s="207"/>
      <c r="E599" s="204"/>
      <c r="F599" s="204"/>
      <c r="G599" s="204"/>
      <c r="H599" s="204"/>
      <c r="I599" s="204"/>
      <c r="J599" s="204"/>
      <c r="K599" s="204"/>
      <c r="L599" s="204"/>
      <c r="M599" s="204"/>
      <c r="N599" s="204"/>
      <c r="O599" s="204"/>
      <c r="P599" s="204"/>
      <c r="Q599" s="204"/>
    </row>
    <row r="600" spans="1:17">
      <c r="A600" s="207">
        <v>598</v>
      </c>
      <c r="B600" s="207"/>
      <c r="C600" s="207"/>
      <c r="D600" s="207"/>
      <c r="E600" s="204"/>
      <c r="F600" s="204"/>
      <c r="G600" s="204"/>
      <c r="H600" s="204"/>
      <c r="I600" s="204"/>
      <c r="J600" s="204"/>
      <c r="K600" s="204"/>
      <c r="L600" s="204"/>
      <c r="M600" s="204"/>
      <c r="N600" s="204"/>
      <c r="O600" s="204"/>
      <c r="P600" s="204"/>
      <c r="Q600" s="204"/>
    </row>
    <row r="601" spans="1:17">
      <c r="A601" s="207">
        <v>599</v>
      </c>
      <c r="B601" s="207"/>
      <c r="C601" s="207"/>
      <c r="D601" s="207"/>
      <c r="E601" s="204"/>
      <c r="F601" s="204"/>
      <c r="G601" s="204"/>
      <c r="H601" s="204"/>
      <c r="I601" s="204"/>
      <c r="J601" s="204"/>
      <c r="K601" s="204"/>
      <c r="L601" s="204"/>
      <c r="M601" s="204"/>
      <c r="N601" s="204"/>
      <c r="O601" s="204"/>
      <c r="P601" s="204"/>
      <c r="Q601" s="204"/>
    </row>
    <row r="602" spans="1:17">
      <c r="A602" s="207">
        <v>600</v>
      </c>
      <c r="B602" s="207"/>
      <c r="C602" s="207"/>
      <c r="D602" s="207"/>
      <c r="E602" s="204"/>
      <c r="F602" s="204"/>
      <c r="G602" s="204"/>
      <c r="H602" s="204"/>
      <c r="I602" s="204"/>
      <c r="J602" s="204"/>
      <c r="K602" s="204"/>
      <c r="L602" s="204"/>
      <c r="M602" s="204"/>
      <c r="N602" s="204"/>
      <c r="O602" s="204"/>
      <c r="P602" s="204"/>
      <c r="Q602" s="204"/>
    </row>
    <row r="603" spans="1:17">
      <c r="A603" s="207">
        <v>601</v>
      </c>
      <c r="B603" s="207"/>
      <c r="C603" s="207"/>
      <c r="D603" s="207"/>
      <c r="E603" s="204"/>
      <c r="F603" s="204"/>
      <c r="G603" s="204"/>
      <c r="H603" s="204"/>
      <c r="I603" s="204"/>
      <c r="J603" s="204"/>
      <c r="K603" s="204"/>
      <c r="L603" s="204"/>
      <c r="M603" s="204"/>
      <c r="N603" s="204"/>
      <c r="O603" s="204"/>
      <c r="P603" s="204"/>
      <c r="Q603" s="204"/>
    </row>
    <row r="604" spans="1:17">
      <c r="A604" s="207">
        <v>602</v>
      </c>
      <c r="B604" s="207"/>
      <c r="C604" s="207"/>
      <c r="D604" s="207"/>
      <c r="E604" s="204"/>
      <c r="F604" s="204"/>
      <c r="G604" s="204"/>
      <c r="H604" s="204"/>
      <c r="I604" s="204"/>
      <c r="J604" s="204"/>
      <c r="K604" s="204"/>
      <c r="L604" s="204"/>
      <c r="M604" s="204"/>
      <c r="N604" s="204"/>
      <c r="O604" s="204"/>
      <c r="P604" s="204"/>
      <c r="Q604" s="204"/>
    </row>
    <row r="605" spans="1:17">
      <c r="A605" s="207">
        <v>603</v>
      </c>
      <c r="B605" s="207"/>
      <c r="C605" s="207"/>
      <c r="D605" s="207"/>
      <c r="E605" s="204"/>
      <c r="F605" s="204"/>
      <c r="G605" s="204"/>
      <c r="H605" s="204"/>
      <c r="I605" s="204"/>
      <c r="J605" s="204"/>
      <c r="K605" s="204"/>
      <c r="L605" s="204"/>
      <c r="M605" s="204"/>
      <c r="N605" s="204"/>
      <c r="O605" s="204"/>
      <c r="P605" s="204"/>
      <c r="Q605" s="204"/>
    </row>
    <row r="606" spans="1:17">
      <c r="A606" s="207">
        <v>604</v>
      </c>
      <c r="B606" s="207"/>
      <c r="C606" s="207"/>
      <c r="D606" s="207"/>
      <c r="E606" s="204"/>
      <c r="F606" s="204"/>
      <c r="G606" s="204"/>
      <c r="H606" s="204"/>
      <c r="I606" s="204"/>
      <c r="J606" s="204"/>
      <c r="K606" s="204"/>
      <c r="L606" s="204"/>
      <c r="M606" s="204"/>
      <c r="N606" s="204"/>
      <c r="O606" s="204"/>
      <c r="P606" s="204"/>
      <c r="Q606" s="204"/>
    </row>
    <row r="607" spans="1:17">
      <c r="A607" s="207">
        <v>605</v>
      </c>
      <c r="B607" s="207"/>
      <c r="C607" s="207"/>
      <c r="D607" s="207"/>
      <c r="E607" s="204"/>
      <c r="F607" s="204"/>
      <c r="G607" s="204"/>
      <c r="H607" s="204"/>
      <c r="I607" s="204"/>
      <c r="J607" s="204"/>
      <c r="K607" s="204"/>
      <c r="L607" s="204"/>
      <c r="M607" s="204"/>
      <c r="N607" s="204"/>
      <c r="O607" s="204"/>
      <c r="P607" s="204"/>
      <c r="Q607" s="204"/>
    </row>
    <row r="608" spans="1:17">
      <c r="A608" s="207">
        <v>606</v>
      </c>
      <c r="B608" s="207"/>
      <c r="C608" s="207"/>
      <c r="D608" s="207"/>
      <c r="E608" s="204"/>
      <c r="F608" s="204"/>
      <c r="G608" s="204"/>
      <c r="H608" s="204"/>
      <c r="I608" s="204"/>
      <c r="J608" s="204"/>
      <c r="K608" s="204"/>
      <c r="L608" s="204"/>
      <c r="M608" s="204"/>
      <c r="N608" s="204"/>
      <c r="O608" s="204"/>
      <c r="P608" s="204"/>
      <c r="Q608" s="204"/>
    </row>
    <row r="609" spans="1:17">
      <c r="A609" s="207">
        <v>607</v>
      </c>
      <c r="B609" s="207"/>
      <c r="C609" s="207"/>
      <c r="D609" s="207"/>
      <c r="E609" s="204"/>
      <c r="F609" s="204"/>
      <c r="G609" s="204"/>
      <c r="H609" s="204"/>
      <c r="I609" s="204"/>
      <c r="J609" s="204"/>
      <c r="K609" s="204"/>
      <c r="L609" s="204"/>
      <c r="M609" s="204"/>
      <c r="N609" s="204"/>
      <c r="O609" s="204"/>
      <c r="P609" s="204"/>
      <c r="Q609" s="204"/>
    </row>
    <row r="610" spans="1:17">
      <c r="A610" s="207">
        <v>608</v>
      </c>
      <c r="B610" s="207"/>
      <c r="C610" s="207"/>
      <c r="D610" s="207"/>
      <c r="E610" s="204"/>
      <c r="F610" s="204"/>
      <c r="G610" s="204"/>
      <c r="H610" s="204"/>
      <c r="I610" s="204"/>
      <c r="J610" s="204"/>
      <c r="K610" s="204"/>
      <c r="L610" s="204"/>
      <c r="M610" s="204"/>
      <c r="N610" s="204"/>
      <c r="O610" s="204"/>
      <c r="P610" s="204"/>
      <c r="Q610" s="204"/>
    </row>
    <row r="611" spans="1:17">
      <c r="A611" s="207">
        <v>609</v>
      </c>
      <c r="B611" s="207"/>
      <c r="C611" s="207"/>
      <c r="D611" s="207"/>
      <c r="E611" s="204"/>
      <c r="F611" s="204"/>
      <c r="G611" s="204"/>
      <c r="H611" s="204"/>
      <c r="I611" s="204"/>
      <c r="J611" s="204"/>
      <c r="K611" s="204"/>
      <c r="L611" s="204"/>
      <c r="M611" s="204"/>
      <c r="N611" s="204"/>
      <c r="O611" s="204"/>
      <c r="P611" s="204"/>
      <c r="Q611" s="204"/>
    </row>
    <row r="612" spans="1:17">
      <c r="A612" s="207">
        <v>610</v>
      </c>
      <c r="B612" s="207"/>
      <c r="C612" s="207"/>
      <c r="D612" s="207"/>
      <c r="E612" s="204"/>
      <c r="F612" s="204"/>
      <c r="G612" s="204"/>
      <c r="H612" s="204"/>
      <c r="I612" s="204"/>
      <c r="J612" s="204"/>
      <c r="K612" s="204"/>
      <c r="L612" s="204"/>
      <c r="M612" s="204"/>
      <c r="N612" s="204"/>
      <c r="O612" s="204"/>
      <c r="P612" s="204"/>
      <c r="Q612" s="204"/>
    </row>
    <row r="613" spans="1:17">
      <c r="A613" s="207">
        <v>611</v>
      </c>
      <c r="B613" s="207"/>
      <c r="C613" s="207"/>
      <c r="D613" s="207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</row>
    <row r="614" spans="1:17">
      <c r="A614" s="207">
        <v>612</v>
      </c>
      <c r="B614" s="207"/>
      <c r="C614" s="207"/>
      <c r="D614" s="207"/>
      <c r="E614" s="204"/>
      <c r="F614" s="204"/>
      <c r="G614" s="204"/>
      <c r="H614" s="204"/>
      <c r="I614" s="204"/>
      <c r="J614" s="204"/>
      <c r="K614" s="204"/>
      <c r="L614" s="204"/>
      <c r="M614" s="204"/>
      <c r="N614" s="204"/>
      <c r="O614" s="204"/>
      <c r="P614" s="204"/>
      <c r="Q614" s="204"/>
    </row>
    <row r="615" spans="1:17">
      <c r="A615" s="207">
        <v>613</v>
      </c>
      <c r="B615" s="207"/>
      <c r="C615" s="207"/>
      <c r="D615" s="207"/>
      <c r="E615" s="204"/>
      <c r="F615" s="204"/>
      <c r="G615" s="204"/>
      <c r="H615" s="204"/>
      <c r="I615" s="204"/>
      <c r="J615" s="204"/>
      <c r="K615" s="204"/>
      <c r="L615" s="204"/>
      <c r="M615" s="204"/>
      <c r="N615" s="204"/>
      <c r="O615" s="204"/>
      <c r="P615" s="204"/>
      <c r="Q615" s="204"/>
    </row>
    <row r="616" spans="1:17">
      <c r="A616" s="207">
        <v>614</v>
      </c>
      <c r="B616" s="207"/>
      <c r="C616" s="207"/>
      <c r="D616" s="207"/>
      <c r="E616" s="204"/>
      <c r="F616" s="204"/>
      <c r="G616" s="204"/>
      <c r="H616" s="204"/>
      <c r="I616" s="204"/>
      <c r="J616" s="204"/>
      <c r="K616" s="204"/>
      <c r="L616" s="204"/>
      <c r="M616" s="204"/>
      <c r="N616" s="204"/>
      <c r="O616" s="204"/>
      <c r="P616" s="204"/>
      <c r="Q616" s="204"/>
    </row>
    <row r="617" spans="1:17">
      <c r="A617" s="207">
        <v>615</v>
      </c>
      <c r="B617" s="207"/>
      <c r="C617" s="207"/>
      <c r="D617" s="207"/>
      <c r="E617" s="204"/>
      <c r="F617" s="204"/>
      <c r="G617" s="204"/>
      <c r="H617" s="204"/>
      <c r="I617" s="204"/>
      <c r="J617" s="204"/>
      <c r="K617" s="204"/>
      <c r="L617" s="204"/>
      <c r="M617" s="204"/>
      <c r="N617" s="204"/>
      <c r="O617" s="204"/>
      <c r="P617" s="204"/>
      <c r="Q617" s="204"/>
    </row>
    <row r="618" spans="1:17">
      <c r="A618" s="207">
        <v>616</v>
      </c>
      <c r="B618" s="207"/>
      <c r="C618" s="207"/>
      <c r="D618" s="207"/>
      <c r="E618" s="204"/>
      <c r="F618" s="204"/>
      <c r="G618" s="204"/>
      <c r="H618" s="204"/>
      <c r="I618" s="204"/>
      <c r="J618" s="204"/>
      <c r="K618" s="204"/>
      <c r="L618" s="204"/>
      <c r="M618" s="204"/>
      <c r="N618" s="204"/>
      <c r="O618" s="204"/>
      <c r="P618" s="204"/>
      <c r="Q618" s="204"/>
    </row>
    <row r="619" spans="1:17">
      <c r="A619" s="207">
        <v>617</v>
      </c>
      <c r="B619" s="207"/>
      <c r="C619" s="207"/>
      <c r="D619" s="207"/>
      <c r="E619" s="204"/>
      <c r="F619" s="204"/>
      <c r="G619" s="204"/>
      <c r="H619" s="204"/>
      <c r="I619" s="204"/>
      <c r="J619" s="204"/>
      <c r="K619" s="204"/>
      <c r="L619" s="204"/>
      <c r="M619" s="204"/>
      <c r="N619" s="204"/>
      <c r="O619" s="204"/>
      <c r="P619" s="204"/>
      <c r="Q619" s="204"/>
    </row>
    <row r="620" spans="1:17">
      <c r="A620" s="207">
        <v>618</v>
      </c>
      <c r="B620" s="207"/>
      <c r="C620" s="207"/>
      <c r="D620" s="207"/>
      <c r="E620" s="204"/>
      <c r="F620" s="204"/>
      <c r="G620" s="204"/>
      <c r="H620" s="204"/>
      <c r="I620" s="204"/>
      <c r="J620" s="204"/>
      <c r="K620" s="204"/>
      <c r="L620" s="204"/>
      <c r="M620" s="204"/>
      <c r="N620" s="204"/>
      <c r="O620" s="204"/>
      <c r="P620" s="204"/>
      <c r="Q620" s="204"/>
    </row>
    <row r="621" spans="1:17">
      <c r="A621" s="207">
        <v>619</v>
      </c>
      <c r="B621" s="207"/>
      <c r="C621" s="207"/>
      <c r="D621" s="207"/>
      <c r="E621" s="204"/>
      <c r="F621" s="204"/>
      <c r="G621" s="204"/>
      <c r="H621" s="204"/>
      <c r="I621" s="204"/>
      <c r="J621" s="204"/>
      <c r="K621" s="204"/>
      <c r="L621" s="204"/>
      <c r="M621" s="204"/>
      <c r="N621" s="204"/>
      <c r="O621" s="204"/>
      <c r="P621" s="204"/>
      <c r="Q621" s="204"/>
    </row>
    <row r="622" spans="1:17">
      <c r="A622" s="207">
        <v>620</v>
      </c>
      <c r="B622" s="207"/>
      <c r="C622" s="207"/>
      <c r="D622" s="207"/>
      <c r="E622" s="204"/>
      <c r="F622" s="204"/>
      <c r="G622" s="204"/>
      <c r="H622" s="204"/>
      <c r="I622" s="204"/>
      <c r="J622" s="204"/>
      <c r="K622" s="204"/>
      <c r="L622" s="204"/>
      <c r="M622" s="204"/>
      <c r="N622" s="204"/>
      <c r="O622" s="204"/>
      <c r="P622" s="204"/>
      <c r="Q622" s="204"/>
    </row>
    <row r="623" spans="1:17">
      <c r="A623" s="207">
        <v>621</v>
      </c>
      <c r="B623" s="207"/>
      <c r="C623" s="207"/>
      <c r="D623" s="207"/>
      <c r="E623" s="204"/>
      <c r="F623" s="204"/>
      <c r="G623" s="204"/>
      <c r="H623" s="204"/>
      <c r="I623" s="204"/>
      <c r="J623" s="204"/>
      <c r="K623" s="204"/>
      <c r="L623" s="204"/>
      <c r="M623" s="204"/>
      <c r="N623" s="204"/>
      <c r="O623" s="204"/>
      <c r="P623" s="204"/>
      <c r="Q623" s="204"/>
    </row>
    <row r="624" spans="1:17">
      <c r="A624" s="207">
        <v>622</v>
      </c>
      <c r="B624" s="207"/>
      <c r="C624" s="207"/>
      <c r="D624" s="207"/>
      <c r="E624" s="204"/>
      <c r="F624" s="204"/>
      <c r="G624" s="204"/>
      <c r="H624" s="204"/>
      <c r="I624" s="204"/>
      <c r="J624" s="204"/>
      <c r="K624" s="204"/>
      <c r="L624" s="204"/>
      <c r="M624" s="204"/>
      <c r="N624" s="204"/>
      <c r="O624" s="204"/>
      <c r="P624" s="204"/>
      <c r="Q624" s="204"/>
    </row>
    <row r="625" spans="1:17">
      <c r="A625" s="207">
        <v>623</v>
      </c>
      <c r="B625" s="207"/>
      <c r="C625" s="207"/>
      <c r="D625" s="207"/>
      <c r="E625" s="204"/>
      <c r="F625" s="204"/>
      <c r="G625" s="204"/>
      <c r="H625" s="204"/>
      <c r="I625" s="204"/>
      <c r="J625" s="204"/>
      <c r="K625" s="204"/>
      <c r="L625" s="204"/>
      <c r="M625" s="204"/>
      <c r="N625" s="204"/>
      <c r="O625" s="204"/>
      <c r="P625" s="204"/>
      <c r="Q625" s="204"/>
    </row>
    <row r="626" spans="1:17">
      <c r="A626" s="207">
        <v>624</v>
      </c>
      <c r="B626" s="207"/>
      <c r="C626" s="207"/>
      <c r="D626" s="207"/>
      <c r="E626" s="204"/>
      <c r="F626" s="204"/>
      <c r="G626" s="204"/>
      <c r="H626" s="204"/>
      <c r="I626" s="204"/>
      <c r="J626" s="204"/>
      <c r="K626" s="204"/>
      <c r="L626" s="204"/>
      <c r="M626" s="204"/>
      <c r="N626" s="204"/>
      <c r="O626" s="204"/>
      <c r="P626" s="204"/>
      <c r="Q626" s="204"/>
    </row>
    <row r="627" spans="1:17">
      <c r="A627" s="207">
        <v>625</v>
      </c>
      <c r="B627" s="207"/>
      <c r="C627" s="207"/>
      <c r="D627" s="207"/>
      <c r="E627" s="204"/>
      <c r="F627" s="204"/>
      <c r="G627" s="204"/>
      <c r="H627" s="204"/>
      <c r="I627" s="204"/>
      <c r="J627" s="204"/>
      <c r="K627" s="204"/>
      <c r="L627" s="204"/>
      <c r="M627" s="204"/>
      <c r="N627" s="204"/>
      <c r="O627" s="204"/>
      <c r="P627" s="204"/>
      <c r="Q627" s="204"/>
    </row>
    <row r="628" spans="1:17">
      <c r="A628" s="207">
        <v>626</v>
      </c>
      <c r="B628" s="207"/>
      <c r="C628" s="207"/>
      <c r="D628" s="207"/>
      <c r="E628" s="204"/>
      <c r="F628" s="204"/>
      <c r="G628" s="204"/>
      <c r="H628" s="204"/>
      <c r="I628" s="204"/>
      <c r="J628" s="204"/>
      <c r="K628" s="204"/>
      <c r="L628" s="204"/>
      <c r="M628" s="204"/>
      <c r="N628" s="204"/>
      <c r="O628" s="204"/>
      <c r="P628" s="204"/>
      <c r="Q628" s="204"/>
    </row>
    <row r="629" spans="1:17">
      <c r="A629" s="207">
        <v>627</v>
      </c>
      <c r="B629" s="207"/>
      <c r="C629" s="207"/>
      <c r="D629" s="207"/>
      <c r="E629" s="204"/>
      <c r="F629" s="204"/>
      <c r="G629" s="204"/>
      <c r="H629" s="204"/>
      <c r="I629" s="204"/>
      <c r="J629" s="204"/>
      <c r="K629" s="204"/>
      <c r="L629" s="204"/>
      <c r="M629" s="204"/>
      <c r="N629" s="204"/>
      <c r="O629" s="204"/>
      <c r="P629" s="204"/>
      <c r="Q629" s="204"/>
    </row>
    <row r="630" spans="1:17">
      <c r="A630" s="207">
        <v>628</v>
      </c>
      <c r="B630" s="207"/>
      <c r="C630" s="207"/>
      <c r="D630" s="207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</row>
    <row r="631" spans="1:17">
      <c r="A631" s="207">
        <v>629</v>
      </c>
      <c r="B631" s="207"/>
      <c r="C631" s="207"/>
      <c r="D631" s="207"/>
      <c r="E631" s="204"/>
      <c r="F631" s="204"/>
      <c r="G631" s="204"/>
      <c r="H631" s="204"/>
      <c r="I631" s="204"/>
      <c r="J631" s="204"/>
      <c r="K631" s="204"/>
      <c r="L631" s="204"/>
      <c r="M631" s="204"/>
      <c r="N631" s="204"/>
      <c r="O631" s="204"/>
      <c r="P631" s="204"/>
      <c r="Q631" s="204"/>
    </row>
    <row r="632" spans="1:17">
      <c r="A632" s="207">
        <v>630</v>
      </c>
      <c r="B632" s="207"/>
      <c r="C632" s="207"/>
      <c r="D632" s="207"/>
      <c r="E632" s="204"/>
      <c r="F632" s="204"/>
      <c r="G632" s="204"/>
      <c r="H632" s="204"/>
      <c r="I632" s="204"/>
      <c r="J632" s="204"/>
      <c r="K632" s="204"/>
      <c r="L632" s="204"/>
      <c r="M632" s="204"/>
      <c r="N632" s="204"/>
      <c r="O632" s="204"/>
      <c r="P632" s="204"/>
      <c r="Q632" s="204"/>
    </row>
    <row r="633" spans="1:17">
      <c r="A633" s="207">
        <v>631</v>
      </c>
      <c r="B633" s="207"/>
      <c r="C633" s="207"/>
      <c r="D633" s="207"/>
      <c r="E633" s="204"/>
      <c r="F633" s="204"/>
      <c r="G633" s="204"/>
      <c r="H633" s="204"/>
      <c r="I633" s="204"/>
      <c r="J633" s="204"/>
      <c r="K633" s="204"/>
      <c r="L633" s="204"/>
      <c r="M633" s="204"/>
      <c r="N633" s="204"/>
      <c r="O633" s="204"/>
      <c r="P633" s="204"/>
      <c r="Q633" s="204"/>
    </row>
    <row r="634" spans="1:17">
      <c r="A634" s="207">
        <v>632</v>
      </c>
      <c r="B634" s="207"/>
      <c r="C634" s="207"/>
      <c r="D634" s="207"/>
      <c r="E634" s="204"/>
      <c r="F634" s="204"/>
      <c r="G634" s="204"/>
      <c r="H634" s="204"/>
      <c r="I634" s="204"/>
      <c r="J634" s="204"/>
      <c r="K634" s="204"/>
      <c r="L634" s="204"/>
      <c r="M634" s="204"/>
      <c r="N634" s="204"/>
      <c r="O634" s="204"/>
      <c r="P634" s="204"/>
      <c r="Q634" s="204"/>
    </row>
    <row r="635" spans="1:17">
      <c r="A635" s="207">
        <v>633</v>
      </c>
      <c r="B635" s="207"/>
      <c r="C635" s="207"/>
      <c r="D635" s="207"/>
      <c r="E635" s="204"/>
      <c r="F635" s="204"/>
      <c r="G635" s="204"/>
      <c r="H635" s="204"/>
      <c r="I635" s="204"/>
      <c r="J635" s="204"/>
      <c r="K635" s="204"/>
      <c r="L635" s="204"/>
      <c r="M635" s="204"/>
      <c r="N635" s="204"/>
      <c r="O635" s="204"/>
      <c r="P635" s="204"/>
      <c r="Q635" s="204"/>
    </row>
    <row r="636" spans="1:17">
      <c r="A636" s="207">
        <v>634</v>
      </c>
      <c r="B636" s="207"/>
      <c r="C636" s="207"/>
      <c r="D636" s="207"/>
      <c r="E636" s="204"/>
      <c r="F636" s="204"/>
      <c r="G636" s="204"/>
      <c r="H636" s="204"/>
      <c r="I636" s="204"/>
      <c r="J636" s="204"/>
      <c r="K636" s="204"/>
      <c r="L636" s="204"/>
      <c r="M636" s="204"/>
      <c r="N636" s="204"/>
      <c r="O636" s="204"/>
      <c r="P636" s="204"/>
      <c r="Q636" s="204"/>
    </row>
    <row r="637" spans="1:17">
      <c r="A637" s="207">
        <v>635</v>
      </c>
      <c r="B637" s="207"/>
      <c r="C637" s="207"/>
      <c r="D637" s="207"/>
      <c r="E637" s="204"/>
      <c r="F637" s="204"/>
      <c r="G637" s="204"/>
      <c r="H637" s="204"/>
      <c r="I637" s="204"/>
      <c r="J637" s="204"/>
      <c r="K637" s="204"/>
      <c r="L637" s="204"/>
      <c r="M637" s="204"/>
      <c r="N637" s="204"/>
      <c r="O637" s="204"/>
      <c r="P637" s="204"/>
      <c r="Q637" s="204"/>
    </row>
    <row r="638" spans="1:17">
      <c r="A638" s="207">
        <v>636</v>
      </c>
      <c r="B638" s="207"/>
      <c r="C638" s="207"/>
      <c r="D638" s="207"/>
      <c r="E638" s="204"/>
      <c r="F638" s="204"/>
      <c r="G638" s="204"/>
      <c r="H638" s="204"/>
      <c r="I638" s="204"/>
      <c r="J638" s="204"/>
      <c r="K638" s="204"/>
      <c r="L638" s="204"/>
      <c r="M638" s="204"/>
      <c r="N638" s="204"/>
      <c r="O638" s="204"/>
      <c r="P638" s="204"/>
      <c r="Q638" s="204"/>
    </row>
    <row r="639" spans="1:17">
      <c r="A639" s="207">
        <v>637</v>
      </c>
      <c r="B639" s="207"/>
      <c r="C639" s="207"/>
      <c r="D639" s="207"/>
      <c r="E639" s="204"/>
      <c r="F639" s="204"/>
      <c r="G639" s="204"/>
      <c r="H639" s="204"/>
      <c r="I639" s="204"/>
      <c r="J639" s="204"/>
      <c r="K639" s="204"/>
      <c r="L639" s="204"/>
      <c r="M639" s="204"/>
      <c r="N639" s="204"/>
      <c r="O639" s="204"/>
      <c r="P639" s="204"/>
      <c r="Q639" s="204"/>
    </row>
    <row r="640" spans="1:17">
      <c r="A640" s="207">
        <v>638</v>
      </c>
      <c r="B640" s="207"/>
      <c r="C640" s="207"/>
      <c r="D640" s="207"/>
      <c r="E640" s="204"/>
      <c r="F640" s="204"/>
      <c r="G640" s="204"/>
      <c r="H640" s="204"/>
      <c r="I640" s="204"/>
      <c r="J640" s="204"/>
      <c r="K640" s="204"/>
      <c r="L640" s="204"/>
      <c r="M640" s="204"/>
      <c r="N640" s="204"/>
      <c r="O640" s="204"/>
      <c r="P640" s="204"/>
      <c r="Q640" s="204"/>
    </row>
    <row r="641" spans="1:17">
      <c r="A641" s="207">
        <v>639</v>
      </c>
      <c r="B641" s="207"/>
      <c r="C641" s="207"/>
      <c r="D641" s="207"/>
      <c r="E641" s="204"/>
      <c r="F641" s="204"/>
      <c r="G641" s="204"/>
      <c r="H641" s="204"/>
      <c r="I641" s="204"/>
      <c r="J641" s="204"/>
      <c r="K641" s="204"/>
      <c r="L641" s="204"/>
      <c r="M641" s="204"/>
      <c r="N641" s="204"/>
      <c r="O641" s="204"/>
      <c r="P641" s="204"/>
      <c r="Q641" s="204"/>
    </row>
    <row r="642" spans="1:17">
      <c r="A642" s="207">
        <v>640</v>
      </c>
      <c r="B642" s="207"/>
      <c r="C642" s="207"/>
      <c r="D642" s="207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L190"/>
  <sheetViews>
    <sheetView workbookViewId="0">
      <selection activeCell="C10" sqref="C10"/>
    </sheetView>
  </sheetViews>
  <sheetFormatPr defaultColWidth="8.6640625" defaultRowHeight="14.4"/>
  <cols>
    <col min="1" max="1" width="15.6640625" style="195" customWidth="1"/>
    <col min="2" max="2" width="16.33203125" style="195" customWidth="1"/>
    <col min="3" max="3" width="15.33203125" style="147" customWidth="1"/>
    <col min="4" max="4" width="17" style="147" customWidth="1"/>
    <col min="5" max="16384" width="8.6640625" style="147"/>
  </cols>
  <sheetData>
    <row r="1" spans="1:12">
      <c r="A1" s="195" t="s">
        <v>686</v>
      </c>
      <c r="B1" s="224" t="s">
        <v>505</v>
      </c>
      <c r="C1" s="147" t="s">
        <v>395</v>
      </c>
      <c r="D1" s="147" t="s">
        <v>74</v>
      </c>
      <c r="E1" s="236" t="s">
        <v>433</v>
      </c>
      <c r="F1" s="236" t="s">
        <v>434</v>
      </c>
      <c r="G1" s="236" t="s">
        <v>435</v>
      </c>
      <c r="H1" s="236" t="s">
        <v>436</v>
      </c>
      <c r="I1" s="236" t="s">
        <v>437</v>
      </c>
      <c r="J1" s="236" t="s">
        <v>438</v>
      </c>
      <c r="K1" s="236" t="s">
        <v>439</v>
      </c>
      <c r="L1" s="236" t="s">
        <v>457</v>
      </c>
    </row>
    <row r="2" spans="1:12">
      <c r="A2" s="147">
        <v>1</v>
      </c>
      <c r="B2" s="147" t="s">
        <v>756</v>
      </c>
      <c r="C2" s="225" t="s">
        <v>757</v>
      </c>
      <c r="D2" s="149">
        <v>186</v>
      </c>
      <c r="E2" s="237">
        <v>0.27220088074389126</v>
      </c>
      <c r="F2" s="237">
        <v>0.2478569628054374</v>
      </c>
      <c r="G2" s="237">
        <v>0.24927911608706527</v>
      </c>
      <c r="H2" s="237">
        <v>0.28292977241264283</v>
      </c>
      <c r="I2" s="237">
        <v>0.30099948469685595</v>
      </c>
      <c r="J2" s="237">
        <v>0.3297353465932783</v>
      </c>
      <c r="K2" s="238">
        <v>0.25733750881160872</v>
      </c>
      <c r="L2" s="238">
        <v>0.25733750881160872</v>
      </c>
    </row>
    <row r="3" spans="1:12">
      <c r="A3" s="147">
        <v>1</v>
      </c>
      <c r="B3" s="226" t="s">
        <v>756</v>
      </c>
      <c r="C3" s="227" t="s">
        <v>759</v>
      </c>
      <c r="D3" s="148">
        <v>197</v>
      </c>
      <c r="E3" s="239">
        <v>0.28747501602403602</v>
      </c>
      <c r="F3" s="239">
        <v>0.25846641311967949</v>
      </c>
      <c r="G3" s="239">
        <v>0.29243536154231348</v>
      </c>
      <c r="H3" s="239">
        <v>0.32096258070438993</v>
      </c>
      <c r="I3" s="239">
        <v>0.33347855800367221</v>
      </c>
      <c r="J3" s="239">
        <v>0.33042281772658993</v>
      </c>
      <c r="K3" s="238">
        <v>0.26691428038057086</v>
      </c>
      <c r="L3" s="238">
        <v>0.26691428038057086</v>
      </c>
    </row>
    <row r="4" spans="1:12">
      <c r="A4" s="147">
        <v>1</v>
      </c>
      <c r="B4" s="226" t="s">
        <v>756</v>
      </c>
      <c r="C4" s="227" t="s">
        <v>687</v>
      </c>
      <c r="D4" s="148">
        <v>204</v>
      </c>
      <c r="E4" s="239">
        <v>0.28188232622323534</v>
      </c>
      <c r="F4" s="239">
        <v>0.25254333249206218</v>
      </c>
      <c r="G4" s="239">
        <v>0.28116773695351294</v>
      </c>
      <c r="H4" s="239">
        <v>0.31044548017585283</v>
      </c>
      <c r="I4" s="239">
        <v>0.32929022006024589</v>
      </c>
      <c r="J4" s="239">
        <v>0.31420217805096473</v>
      </c>
      <c r="K4" s="238">
        <v>0.24489161954571362</v>
      </c>
      <c r="L4" s="238">
        <v>0.24489161954571362</v>
      </c>
    </row>
    <row r="5" spans="1:12">
      <c r="A5" s="147">
        <v>1</v>
      </c>
      <c r="B5" s="226" t="s">
        <v>756</v>
      </c>
      <c r="C5" s="227" t="s">
        <v>688</v>
      </c>
      <c r="D5" s="148">
        <v>212</v>
      </c>
      <c r="E5" s="239">
        <v>0.34230563233134242</v>
      </c>
      <c r="F5" s="239">
        <v>0.30964751032997162</v>
      </c>
      <c r="G5" s="239">
        <v>0.33849961059434058</v>
      </c>
      <c r="H5" s="239">
        <v>0.36801469529031627</v>
      </c>
      <c r="I5" s="239">
        <v>0.39640025095466563</v>
      </c>
      <c r="J5" s="239">
        <v>0.36794103035347114</v>
      </c>
      <c r="K5" s="238">
        <v>0.29987818847351411</v>
      </c>
      <c r="L5" s="238">
        <v>0.29987818847351411</v>
      </c>
    </row>
    <row r="6" spans="1:12">
      <c r="A6" s="147">
        <v>1</v>
      </c>
      <c r="B6" s="226" t="s">
        <v>756</v>
      </c>
      <c r="C6" s="227" t="s">
        <v>689</v>
      </c>
      <c r="D6" s="228">
        <v>235</v>
      </c>
      <c r="E6" s="239">
        <v>0.28070288405797095</v>
      </c>
      <c r="F6" s="239">
        <v>0.2436933635610766</v>
      </c>
      <c r="G6" s="239">
        <v>0.2506508211180124</v>
      </c>
      <c r="H6" s="239">
        <v>0.28043289316770187</v>
      </c>
      <c r="I6" s="239">
        <v>0.30523051801242229</v>
      </c>
      <c r="J6" s="239">
        <v>0.31046418757763972</v>
      </c>
      <c r="K6" s="239">
        <v>0.27737991925465838</v>
      </c>
      <c r="L6" s="239">
        <v>0.27737991925465838</v>
      </c>
    </row>
    <row r="7" spans="1:12">
      <c r="A7" s="147">
        <v>1</v>
      </c>
      <c r="B7" s="226" t="s">
        <v>756</v>
      </c>
      <c r="C7" s="227" t="s">
        <v>691</v>
      </c>
      <c r="D7" s="148">
        <v>250</v>
      </c>
      <c r="E7" s="239">
        <v>0.27283450828276196</v>
      </c>
      <c r="F7" s="239">
        <v>0.22872075561751679</v>
      </c>
      <c r="G7" s="239">
        <v>0.22874132146957518</v>
      </c>
      <c r="H7" s="239">
        <v>0.2571838948663277</v>
      </c>
      <c r="I7" s="239">
        <v>0.29523072117434807</v>
      </c>
      <c r="J7" s="239">
        <v>0.30057784270952925</v>
      </c>
      <c r="K7" s="239">
        <v>0.29477827242906346</v>
      </c>
      <c r="L7" s="239">
        <v>0.29477827242906346</v>
      </c>
    </row>
    <row r="8" spans="1:12">
      <c r="A8" s="195">
        <v>1</v>
      </c>
      <c r="B8" s="226" t="s">
        <v>756</v>
      </c>
      <c r="C8" s="227" t="s">
        <v>695</v>
      </c>
      <c r="D8" s="148">
        <v>320</v>
      </c>
      <c r="E8" s="239">
        <v>0.2717208089476198</v>
      </c>
      <c r="F8" s="239">
        <v>0.24485009727750356</v>
      </c>
      <c r="G8" s="239">
        <v>0.26371549291514085</v>
      </c>
      <c r="H8" s="239">
        <v>0.29541734293902239</v>
      </c>
      <c r="I8" s="239">
        <v>0.31813567123069569</v>
      </c>
      <c r="J8" s="239">
        <v>0.32364556455978355</v>
      </c>
      <c r="K8" s="239">
        <v>0.30787449307435122</v>
      </c>
      <c r="L8" s="239">
        <v>0.30787449307435122</v>
      </c>
    </row>
    <row r="9" spans="1:12">
      <c r="A9" s="195">
        <v>2</v>
      </c>
      <c r="B9" s="224" t="s">
        <v>449</v>
      </c>
      <c r="C9" s="240" t="s">
        <v>757</v>
      </c>
      <c r="D9" s="149">
        <v>186</v>
      </c>
      <c r="E9" s="238">
        <v>0.27220088074389132</v>
      </c>
      <c r="F9" s="238">
        <v>0.2478569628054374</v>
      </c>
      <c r="G9" s="238">
        <v>0.24927911608706529</v>
      </c>
      <c r="H9" s="238">
        <v>0.28292977241264278</v>
      </c>
      <c r="I9" s="238">
        <v>0.30099948469685589</v>
      </c>
      <c r="J9" s="238">
        <v>0.3297353465932783</v>
      </c>
      <c r="K9" s="238">
        <v>0.26805990501209243</v>
      </c>
      <c r="L9" s="238">
        <v>0.26805990501209243</v>
      </c>
    </row>
    <row r="10" spans="1:12">
      <c r="A10" s="195">
        <v>2</v>
      </c>
      <c r="B10" s="224" t="s">
        <v>449</v>
      </c>
      <c r="C10" s="227" t="s">
        <v>759</v>
      </c>
      <c r="D10" s="228">
        <v>197</v>
      </c>
      <c r="E10" s="238">
        <v>0.2716102822567184</v>
      </c>
      <c r="F10" s="238">
        <v>0.25074334351527289</v>
      </c>
      <c r="G10" s="238">
        <v>0.24996894358203969</v>
      </c>
      <c r="H10" s="238">
        <v>0.27654969804707058</v>
      </c>
      <c r="I10" s="238">
        <v>0.30082818244032711</v>
      </c>
      <c r="J10" s="238">
        <v>0.32908331513937578</v>
      </c>
      <c r="K10" s="238">
        <v>0.27479160090135202</v>
      </c>
      <c r="L10" s="238">
        <v>0.27479160090135202</v>
      </c>
    </row>
    <row r="11" spans="1:12">
      <c r="A11" s="195">
        <v>2</v>
      </c>
      <c r="B11" s="224" t="s">
        <v>449</v>
      </c>
      <c r="C11" s="227" t="s">
        <v>687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2">
      <c r="A12" s="195">
        <v>2</v>
      </c>
      <c r="B12" s="224" t="s">
        <v>449</v>
      </c>
      <c r="C12" s="227" t="s">
        <v>688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2">
      <c r="A13" s="195">
        <v>2</v>
      </c>
      <c r="B13" s="224" t="s">
        <v>449</v>
      </c>
      <c r="C13" s="227" t="s">
        <v>763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2">
      <c r="A14" s="195">
        <v>2</v>
      </c>
      <c r="B14" s="224" t="s">
        <v>449</v>
      </c>
      <c r="C14" s="227" t="s">
        <v>762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2">
      <c r="A15" s="195">
        <v>2</v>
      </c>
      <c r="B15" s="224" t="s">
        <v>449</v>
      </c>
      <c r="C15" s="227" t="s">
        <v>689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2">
      <c r="A16" s="195">
        <v>2</v>
      </c>
      <c r="B16" s="224" t="s">
        <v>449</v>
      </c>
      <c r="C16" s="227" t="s">
        <v>764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95">
        <v>2</v>
      </c>
      <c r="B17" s="224" t="s">
        <v>449</v>
      </c>
      <c r="C17" s="227" t="s">
        <v>690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95">
        <v>2</v>
      </c>
      <c r="B18" s="224" t="s">
        <v>449</v>
      </c>
      <c r="C18" s="227" t="s">
        <v>691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95">
        <v>2</v>
      </c>
      <c r="B19" s="224" t="s">
        <v>449</v>
      </c>
      <c r="C19" s="227" t="s">
        <v>692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95">
        <v>2</v>
      </c>
      <c r="B20" s="224" t="s">
        <v>449</v>
      </c>
      <c r="C20" s="227" t="s">
        <v>693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95">
        <v>2</v>
      </c>
      <c r="B21" s="224" t="s">
        <v>449</v>
      </c>
      <c r="C21" s="227" t="s">
        <v>694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95">
        <v>2</v>
      </c>
      <c r="B22" s="224" t="s">
        <v>449</v>
      </c>
      <c r="C22" s="227" t="s">
        <v>695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95">
        <v>3</v>
      </c>
      <c r="B23" s="224" t="s">
        <v>760</v>
      </c>
      <c r="C23" s="240" t="s">
        <v>757</v>
      </c>
      <c r="D23" s="149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95">
        <v>3</v>
      </c>
      <c r="B24" s="224" t="s">
        <v>760</v>
      </c>
      <c r="C24" s="227" t="s">
        <v>759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95">
        <v>3</v>
      </c>
      <c r="B25" s="224" t="s">
        <v>760</v>
      </c>
      <c r="C25" s="227" t="s">
        <v>687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95">
        <v>3</v>
      </c>
      <c r="B26" s="224" t="s">
        <v>760</v>
      </c>
      <c r="C26" s="227" t="s">
        <v>688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95">
        <v>3</v>
      </c>
      <c r="B27" s="224" t="s">
        <v>760</v>
      </c>
      <c r="C27" s="227" t="s">
        <v>689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95">
        <v>3</v>
      </c>
      <c r="B28" s="224" t="s">
        <v>760</v>
      </c>
      <c r="C28" s="227" t="s">
        <v>691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95">
        <v>3</v>
      </c>
      <c r="B29" s="224" t="s">
        <v>760</v>
      </c>
      <c r="C29" s="227" t="s">
        <v>695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95">
        <v>4</v>
      </c>
      <c r="B30" s="224" t="s">
        <v>761</v>
      </c>
      <c r="C30" s="240" t="s">
        <v>757</v>
      </c>
      <c r="D30" s="149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95">
        <v>4</v>
      </c>
      <c r="B31" s="224" t="s">
        <v>761</v>
      </c>
      <c r="C31" s="227" t="s">
        <v>759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95">
        <v>4</v>
      </c>
      <c r="B32" s="224" t="s">
        <v>761</v>
      </c>
      <c r="C32" s="227" t="s">
        <v>687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95">
        <v>4</v>
      </c>
      <c r="B33" s="224" t="s">
        <v>761</v>
      </c>
      <c r="C33" s="227" t="s">
        <v>688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95">
        <v>4</v>
      </c>
      <c r="B34" s="224" t="s">
        <v>761</v>
      </c>
      <c r="C34" s="227" t="s">
        <v>763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95">
        <v>4</v>
      </c>
      <c r="B35" s="224" t="s">
        <v>761</v>
      </c>
      <c r="C35" s="227" t="s">
        <v>762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95">
        <v>4</v>
      </c>
      <c r="B36" s="224" t="s">
        <v>761</v>
      </c>
      <c r="C36" s="227" t="s">
        <v>689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95">
        <v>4</v>
      </c>
      <c r="B37" s="224" t="s">
        <v>761</v>
      </c>
      <c r="C37" s="227" t="s">
        <v>764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95">
        <v>4</v>
      </c>
      <c r="B38" s="224" t="s">
        <v>761</v>
      </c>
      <c r="C38" s="227" t="s">
        <v>690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95">
        <v>4</v>
      </c>
      <c r="B39" s="224" t="s">
        <v>761</v>
      </c>
      <c r="C39" s="227" t="s">
        <v>691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95">
        <v>4</v>
      </c>
      <c r="B40" s="224" t="s">
        <v>761</v>
      </c>
      <c r="C40" s="227" t="s">
        <v>692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95">
        <v>4</v>
      </c>
      <c r="B41" s="224" t="s">
        <v>761</v>
      </c>
      <c r="C41" s="227" t="s">
        <v>693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95">
        <v>4</v>
      </c>
      <c r="B42" s="224" t="s">
        <v>761</v>
      </c>
      <c r="C42" s="227" t="s">
        <v>694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95">
        <v>4</v>
      </c>
      <c r="B43" s="224" t="s">
        <v>761</v>
      </c>
      <c r="C43" s="227" t="s">
        <v>695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95">
        <v>5</v>
      </c>
      <c r="B44" s="224" t="s">
        <v>769</v>
      </c>
      <c r="C44" s="240" t="s">
        <v>757</v>
      </c>
      <c r="D44" s="147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95">
        <v>5</v>
      </c>
      <c r="B45" s="224" t="s">
        <v>769</v>
      </c>
      <c r="C45" s="227" t="s">
        <v>759</v>
      </c>
      <c r="D45" s="147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95">
        <v>5</v>
      </c>
      <c r="B46" s="224" t="s">
        <v>769</v>
      </c>
      <c r="C46" s="227" t="s">
        <v>687</v>
      </c>
      <c r="D46" s="147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95">
        <v>5</v>
      </c>
      <c r="B47" s="224" t="s">
        <v>769</v>
      </c>
      <c r="C47" s="227" t="s">
        <v>768</v>
      </c>
      <c r="D47" s="147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95">
        <v>5</v>
      </c>
      <c r="B48" s="224" t="s">
        <v>769</v>
      </c>
      <c r="C48" s="227" t="s">
        <v>691</v>
      </c>
      <c r="D48" s="147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95">
        <v>5</v>
      </c>
      <c r="B49" s="224" t="s">
        <v>769</v>
      </c>
      <c r="C49" s="227" t="s">
        <v>695</v>
      </c>
      <c r="D49" s="147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95">
        <v>6</v>
      </c>
      <c r="B50" s="224" t="s">
        <v>751</v>
      </c>
      <c r="C50" s="240" t="s">
        <v>757</v>
      </c>
      <c r="D50" s="219">
        <v>186</v>
      </c>
      <c r="E50" s="219">
        <v>0.30060211833875411</v>
      </c>
      <c r="F50" s="219">
        <v>0.23752543749478769</v>
      </c>
      <c r="G50" s="219">
        <v>0.2412063048119423</v>
      </c>
      <c r="H50" s="219">
        <v>0.2650064582603619</v>
      </c>
      <c r="I50" s="219">
        <v>0.30503589033441753</v>
      </c>
      <c r="J50" s="219">
        <v>0.33308158960887341</v>
      </c>
      <c r="K50" s="219">
        <v>0.2563480544575098</v>
      </c>
      <c r="L50" s="219">
        <v>0.2563480544575098</v>
      </c>
    </row>
    <row r="51" spans="1:12">
      <c r="A51" s="195">
        <v>6</v>
      </c>
      <c r="B51" s="224" t="s">
        <v>751</v>
      </c>
      <c r="C51" s="227" t="s">
        <v>759</v>
      </c>
      <c r="D51" s="219">
        <v>197</v>
      </c>
      <c r="E51" s="219">
        <v>0.30760941428809879</v>
      </c>
      <c r="F51" s="219">
        <v>0.24084358220664329</v>
      </c>
      <c r="G51" s="219">
        <v>0.24760388432648969</v>
      </c>
      <c r="H51" s="219">
        <v>0.26731968803204798</v>
      </c>
      <c r="I51" s="219">
        <v>0.30522342530462349</v>
      </c>
      <c r="J51" s="219">
        <v>0.33575989834752129</v>
      </c>
      <c r="K51" s="219">
        <v>0.28075657336004001</v>
      </c>
      <c r="L51" s="219">
        <v>0.28075657336004001</v>
      </c>
    </row>
    <row r="52" spans="1:12">
      <c r="A52" s="195">
        <v>6</v>
      </c>
      <c r="B52" s="224" t="s">
        <v>751</v>
      </c>
      <c r="C52" s="227" t="s">
        <v>687</v>
      </c>
      <c r="D52" s="219">
        <v>204</v>
      </c>
      <c r="E52" s="219">
        <v>0.29737870495807212</v>
      </c>
      <c r="F52" s="219">
        <v>0.23714903793861439</v>
      </c>
      <c r="G52" s="219">
        <v>0.23878238484083689</v>
      </c>
      <c r="H52" s="219">
        <v>0.260628399658064</v>
      </c>
      <c r="I52" s="219">
        <v>0.29082490051290399</v>
      </c>
      <c r="J52" s="219">
        <v>0.32481893291541147</v>
      </c>
      <c r="K52" s="219">
        <v>0.27163307441178858</v>
      </c>
      <c r="L52" s="219">
        <v>0.27163307441178858</v>
      </c>
    </row>
    <row r="53" spans="1:12">
      <c r="A53" s="195">
        <v>6</v>
      </c>
      <c r="B53" s="224" t="s">
        <v>751</v>
      </c>
      <c r="C53" s="227" t="s">
        <v>768</v>
      </c>
      <c r="D53" s="219">
        <v>236</v>
      </c>
      <c r="E53" s="219">
        <v>0.30668431511387167</v>
      </c>
      <c r="F53" s="219">
        <v>0.2384389254658385</v>
      </c>
      <c r="G53" s="219">
        <v>0.22834541987577639</v>
      </c>
      <c r="H53" s="219">
        <v>0.23644514658385091</v>
      </c>
      <c r="I53" s="219">
        <v>0.25588449068322983</v>
      </c>
      <c r="J53" s="219">
        <v>0.28724497101449281</v>
      </c>
      <c r="K53" s="219">
        <v>0.25594679627329192</v>
      </c>
      <c r="L53" s="219">
        <v>0.25594679627329192</v>
      </c>
    </row>
    <row r="54" spans="1:12">
      <c r="A54" s="195">
        <v>6</v>
      </c>
      <c r="B54" s="224" t="s">
        <v>751</v>
      </c>
      <c r="C54" s="227" t="s">
        <v>691</v>
      </c>
      <c r="D54" s="219">
        <v>250</v>
      </c>
      <c r="E54" s="219">
        <v>0.2991999306216172</v>
      </c>
      <c r="F54" s="219">
        <v>0.2186229222568476</v>
      </c>
      <c r="G54" s="219">
        <v>0.19542464113498439</v>
      </c>
      <c r="H54" s="219">
        <v>0.20461757700508451</v>
      </c>
      <c r="I54" s="219">
        <v>0.2219545902903067</v>
      </c>
      <c r="J54" s="219">
        <v>0.25420184631786119</v>
      </c>
      <c r="K54" s="219">
        <v>0.22495720469083161</v>
      </c>
      <c r="L54" s="219">
        <v>0.22495720469083161</v>
      </c>
    </row>
    <row r="55" spans="1:12">
      <c r="A55" s="195">
        <v>6</v>
      </c>
      <c r="B55" s="224" t="s">
        <v>751</v>
      </c>
      <c r="C55" s="227" t="s">
        <v>695</v>
      </c>
      <c r="D55" s="219">
        <v>320</v>
      </c>
      <c r="E55" s="219">
        <v>0.24666375033180951</v>
      </c>
      <c r="F55" s="219">
        <v>0.18248019480902519</v>
      </c>
      <c r="G55" s="219">
        <v>0.16896300117976701</v>
      </c>
      <c r="H55" s="219">
        <v>0.17892985120188759</v>
      </c>
      <c r="I55" s="219">
        <v>0.214729149240525</v>
      </c>
      <c r="J55" s="219">
        <v>0.27615749019318681</v>
      </c>
      <c r="K55" s="219">
        <v>0.27667524863589438</v>
      </c>
      <c r="L55" s="219">
        <v>0.27667524863589438</v>
      </c>
    </row>
    <row r="56" spans="1:12">
      <c r="A56" s="195">
        <v>7</v>
      </c>
      <c r="B56" s="224" t="s">
        <v>752</v>
      </c>
      <c r="C56" s="240" t="s">
        <v>757</v>
      </c>
      <c r="D56" s="222">
        <v>186</v>
      </c>
      <c r="E56" s="219">
        <v>0.32308468859978318</v>
      </c>
      <c r="F56" s="219">
        <v>0.2802736920190142</v>
      </c>
      <c r="G56" s="219">
        <v>0.2832853107330498</v>
      </c>
      <c r="H56" s="219">
        <v>0.30681358193645242</v>
      </c>
      <c r="I56" s="219">
        <v>0.31467725302310062</v>
      </c>
      <c r="J56" s="219">
        <v>0.34199096163789511</v>
      </c>
      <c r="K56" s="219">
        <v>0.27201265457426399</v>
      </c>
      <c r="L56" s="219">
        <v>0.27201265457426399</v>
      </c>
    </row>
    <row r="57" spans="1:12">
      <c r="A57" s="195">
        <v>7</v>
      </c>
      <c r="B57" s="224" t="s">
        <v>752</v>
      </c>
      <c r="C57" s="227" t="s">
        <v>759</v>
      </c>
      <c r="D57" s="222">
        <v>197</v>
      </c>
      <c r="E57" s="219">
        <v>0.32328578050408951</v>
      </c>
      <c r="F57" s="219">
        <v>0.28002403288265731</v>
      </c>
      <c r="G57" s="219">
        <v>0.27893568703054578</v>
      </c>
      <c r="H57" s="219">
        <v>0.30725360891337</v>
      </c>
      <c r="I57" s="219">
        <v>0.31298835436488059</v>
      </c>
      <c r="J57" s="219">
        <v>0.34337831931230178</v>
      </c>
      <c r="K57" s="219">
        <v>0.27933335186112501</v>
      </c>
      <c r="L57" s="219">
        <v>0.27933335186112501</v>
      </c>
    </row>
    <row r="58" spans="1:12">
      <c r="A58" s="195">
        <v>7</v>
      </c>
      <c r="B58" s="224" t="s">
        <v>752</v>
      </c>
      <c r="C58" s="227" t="s">
        <v>687</v>
      </c>
      <c r="D58" s="222">
        <v>204</v>
      </c>
      <c r="E58" s="219">
        <v>0.32034764577057723</v>
      </c>
      <c r="F58" s="219">
        <v>0.27438934730928932</v>
      </c>
      <c r="G58" s="219">
        <v>0.26759054082878769</v>
      </c>
      <c r="H58" s="219">
        <v>0.29349950606529351</v>
      </c>
      <c r="I58" s="219">
        <v>0.29968580745746148</v>
      </c>
      <c r="J58" s="219">
        <v>0.33327150313441339</v>
      </c>
      <c r="K58" s="219">
        <v>0.26332342204673131</v>
      </c>
      <c r="L58" s="219">
        <v>0.26332342204673131</v>
      </c>
    </row>
    <row r="59" spans="1:12">
      <c r="A59" s="195">
        <v>7</v>
      </c>
      <c r="B59" s="224" t="s">
        <v>752</v>
      </c>
      <c r="C59" s="227" t="s">
        <v>768</v>
      </c>
      <c r="D59" s="222">
        <v>236</v>
      </c>
      <c r="E59" s="219">
        <v>0.32325760207039339</v>
      </c>
      <c r="F59" s="219">
        <v>0.2797683002070393</v>
      </c>
      <c r="G59" s="219">
        <v>0.25297689648033123</v>
      </c>
      <c r="H59" s="219">
        <v>0.26238504057971013</v>
      </c>
      <c r="I59" s="219">
        <v>0.26236427204968937</v>
      </c>
      <c r="J59" s="219">
        <v>0.31071340993788821</v>
      </c>
      <c r="K59" s="219">
        <v>0.29607159627329188</v>
      </c>
      <c r="L59" s="219">
        <v>0.29607159627329188</v>
      </c>
    </row>
    <row r="60" spans="1:12">
      <c r="A60" s="195">
        <v>7</v>
      </c>
      <c r="B60" s="224" t="s">
        <v>752</v>
      </c>
      <c r="C60" s="227" t="s">
        <v>691</v>
      </c>
      <c r="D60" s="222">
        <v>250</v>
      </c>
      <c r="E60" s="219">
        <v>0.31014096391668028</v>
      </c>
      <c r="F60" s="219">
        <v>0.24873132967032971</v>
      </c>
      <c r="G60" s="219">
        <v>0.21518842496309659</v>
      </c>
      <c r="H60" s="219">
        <v>0.23081847252747259</v>
      </c>
      <c r="I60" s="219">
        <v>0.23690596473675579</v>
      </c>
      <c r="J60" s="219">
        <v>0.26726116237493852</v>
      </c>
      <c r="K60" s="219">
        <v>0.23635068673117929</v>
      </c>
      <c r="L60" s="219">
        <v>0.23635068673117929</v>
      </c>
    </row>
    <row r="61" spans="1:12">
      <c r="A61" s="195">
        <v>7</v>
      </c>
      <c r="B61" s="224" t="s">
        <v>752</v>
      </c>
      <c r="C61" s="227" t="s">
        <v>695</v>
      </c>
      <c r="D61" s="222">
        <v>320</v>
      </c>
      <c r="E61" s="219">
        <v>0.25605736779236099</v>
      </c>
      <c r="F61" s="219">
        <v>0.21191846055154109</v>
      </c>
      <c r="G61" s="219">
        <v>0.18549428860050141</v>
      </c>
      <c r="H61" s="219">
        <v>0.2088304012682495</v>
      </c>
      <c r="I61" s="219">
        <v>0.24860534449196281</v>
      </c>
      <c r="J61" s="219">
        <v>0.28264796209998522</v>
      </c>
      <c r="K61" s="219">
        <v>0.28830632222386082</v>
      </c>
      <c r="L61" s="219">
        <v>0.28830632222386082</v>
      </c>
    </row>
    <row r="62" spans="1:12">
      <c r="A62" s="195">
        <v>8</v>
      </c>
      <c r="B62" s="224" t="s">
        <v>766</v>
      </c>
      <c r="C62" s="240" t="s">
        <v>757</v>
      </c>
      <c r="D62" s="221">
        <v>186</v>
      </c>
      <c r="E62" s="220">
        <v>0.35767647577349676</v>
      </c>
      <c r="F62" s="220">
        <v>0.29351226594946206</v>
      </c>
      <c r="G62" s="220">
        <v>0.26157655916937705</v>
      </c>
      <c r="H62" s="220">
        <v>0.27199174055541658</v>
      </c>
      <c r="I62" s="220">
        <v>0.26805990501209237</v>
      </c>
      <c r="J62" s="220">
        <v>0.275045187307147</v>
      </c>
      <c r="K62" s="220">
        <v>0.20605968084063048</v>
      </c>
      <c r="L62" s="220">
        <v>0.20605968084063048</v>
      </c>
    </row>
    <row r="63" spans="1:12">
      <c r="A63" s="195">
        <v>8</v>
      </c>
      <c r="B63" s="224" t="s">
        <v>766</v>
      </c>
      <c r="C63" s="227" t="s">
        <v>759</v>
      </c>
      <c r="D63" s="220">
        <v>197</v>
      </c>
      <c r="E63" s="220">
        <v>0.35528733450175265</v>
      </c>
      <c r="F63" s="220">
        <v>0.29390044249707897</v>
      </c>
      <c r="G63" s="220">
        <v>0.25961754815556665</v>
      </c>
      <c r="H63" s="220">
        <v>0.26838710415623429</v>
      </c>
      <c r="I63" s="220">
        <v>0.27152656334501751</v>
      </c>
      <c r="J63" s="220">
        <v>0.27828686546486398</v>
      </c>
      <c r="K63" s="220">
        <v>0.21997810972458687</v>
      </c>
      <c r="L63" s="220">
        <v>0.21997810972458687</v>
      </c>
    </row>
    <row r="64" spans="1:12">
      <c r="A64" s="195">
        <v>8</v>
      </c>
      <c r="B64" s="224" t="s">
        <v>766</v>
      </c>
      <c r="C64" s="227" t="s">
        <v>687</v>
      </c>
      <c r="D64" s="220">
        <v>204</v>
      </c>
      <c r="E64" s="220">
        <v>0.34470493144997155</v>
      </c>
      <c r="F64" s="220">
        <v>0.28921197044695923</v>
      </c>
      <c r="G64" s="220">
        <v>0.25668795025645197</v>
      </c>
      <c r="H64" s="220">
        <v>0.26812137857201007</v>
      </c>
      <c r="I64" s="220">
        <v>0.26391551029878696</v>
      </c>
      <c r="J64" s="220">
        <v>0.27044889790767723</v>
      </c>
      <c r="K64" s="220">
        <v>0.21986221161605471</v>
      </c>
      <c r="L64" s="220">
        <v>0.21986221161605471</v>
      </c>
    </row>
    <row r="65" spans="1:12">
      <c r="A65" s="195">
        <v>8</v>
      </c>
      <c r="B65" s="224" t="s">
        <v>766</v>
      </c>
      <c r="C65" s="227" t="s">
        <v>688</v>
      </c>
      <c r="D65" s="220">
        <v>212</v>
      </c>
      <c r="E65" s="220">
        <v>0.42797795388230692</v>
      </c>
      <c r="F65" s="220">
        <v>0.36047631675315778</v>
      </c>
      <c r="G65" s="220">
        <v>0.31053148957211396</v>
      </c>
      <c r="H65" s="220">
        <v>0.32659044580436697</v>
      </c>
      <c r="I65" s="220">
        <v>0.32330007862528148</v>
      </c>
      <c r="J65" s="220">
        <v>0.33015091775188488</v>
      </c>
      <c r="K65" s="220">
        <v>0.2830000781435425</v>
      </c>
      <c r="L65" s="220">
        <v>0.2830000781435425</v>
      </c>
    </row>
    <row r="66" spans="1:12">
      <c r="A66" s="195">
        <v>8</v>
      </c>
      <c r="B66" s="224" t="s">
        <v>766</v>
      </c>
      <c r="C66" s="227" t="s">
        <v>689</v>
      </c>
      <c r="D66" s="220">
        <v>235</v>
      </c>
      <c r="E66" s="220">
        <v>0.35281122028985507</v>
      </c>
      <c r="F66" s="220">
        <v>0.29561468861283641</v>
      </c>
      <c r="G66" s="220">
        <v>0.25411916563146997</v>
      </c>
      <c r="H66" s="220">
        <v>0.26001742815734991</v>
      </c>
      <c r="I66" s="220">
        <v>0.26049510434782608</v>
      </c>
      <c r="J66" s="220">
        <v>0.26589492215320909</v>
      </c>
      <c r="K66" s="220">
        <v>0.20581340899378883</v>
      </c>
      <c r="L66" s="220">
        <v>0.20581340899378883</v>
      </c>
    </row>
    <row r="67" spans="1:12">
      <c r="A67" s="195">
        <v>8</v>
      </c>
      <c r="B67" s="224" t="s">
        <v>766</v>
      </c>
      <c r="C67" s="227" t="s">
        <v>691</v>
      </c>
      <c r="D67" s="220">
        <v>250</v>
      </c>
      <c r="E67" s="220">
        <v>0.34742685369854032</v>
      </c>
      <c r="F67" s="220">
        <v>0.29163169706412989</v>
      </c>
      <c r="G67" s="220">
        <v>0.24451532999835987</v>
      </c>
      <c r="H67" s="220">
        <v>0.24293175938986386</v>
      </c>
      <c r="I67" s="220">
        <v>0.24416571051336722</v>
      </c>
      <c r="J67" s="220">
        <v>0.25241261718878139</v>
      </c>
      <c r="K67" s="220">
        <v>0.208140602184681</v>
      </c>
      <c r="L67" s="220">
        <v>0.208140602184681</v>
      </c>
    </row>
    <row r="68" spans="1:12">
      <c r="A68" s="195">
        <v>8</v>
      </c>
      <c r="B68" s="224" t="s">
        <v>766</v>
      </c>
      <c r="C68" s="227" t="s">
        <v>695</v>
      </c>
      <c r="D68" s="220">
        <v>320</v>
      </c>
      <c r="E68" s="220">
        <v>0.33783952889667246</v>
      </c>
      <c r="F68" s="220">
        <v>0.28064444053494664</v>
      </c>
      <c r="G68" s="220">
        <v>0.25205687804489729</v>
      </c>
      <c r="H68" s="220">
        <v>0.2747752063365706</v>
      </c>
      <c r="I68" s="220">
        <v>0.30527925346282442</v>
      </c>
      <c r="J68" s="220">
        <v>0.31520105413150767</v>
      </c>
      <c r="K68" s="220">
        <v>0.28457805638592581</v>
      </c>
      <c r="L68" s="220">
        <v>0.28457805638592581</v>
      </c>
    </row>
    <row r="69" spans="1:12">
      <c r="A69" s="195">
        <v>9</v>
      </c>
      <c r="B69" s="224" t="s">
        <v>767</v>
      </c>
      <c r="C69" s="240" t="s">
        <v>757</v>
      </c>
      <c r="D69" s="221">
        <v>186</v>
      </c>
      <c r="E69" s="220">
        <v>0.26931474614294049</v>
      </c>
      <c r="F69" s="220">
        <v>0.24126904686848469</v>
      </c>
      <c r="G69" s="220">
        <v>0.20763930456175461</v>
      </c>
      <c r="H69" s="220">
        <v>0.20109321666249685</v>
      </c>
      <c r="I69" s="220">
        <v>0.22393132524393294</v>
      </c>
      <c r="J69" s="220">
        <v>0.26071908439663077</v>
      </c>
      <c r="K69" s="220">
        <v>0.23031325021766277</v>
      </c>
      <c r="L69" s="220">
        <v>0.23031325021766277</v>
      </c>
    </row>
    <row r="70" spans="1:12">
      <c r="A70" s="195">
        <v>9</v>
      </c>
      <c r="B70" s="224" t="s">
        <v>767</v>
      </c>
      <c r="C70" s="227" t="s">
        <v>759</v>
      </c>
      <c r="D70" s="220">
        <v>197</v>
      </c>
      <c r="E70" s="220">
        <v>0.27031263912535469</v>
      </c>
      <c r="F70" s="220">
        <v>0.24448535486563178</v>
      </c>
      <c r="G70" s="220">
        <v>0.2078374012685695</v>
      </c>
      <c r="H70" s="220">
        <v>0.2038607529627775</v>
      </c>
      <c r="I70" s="220">
        <v>0.22259285945585044</v>
      </c>
      <c r="J70" s="220">
        <v>0.27024984994157902</v>
      </c>
      <c r="K70" s="220">
        <v>0.25311070621932896</v>
      </c>
      <c r="L70" s="220">
        <v>0.25311070621932896</v>
      </c>
    </row>
    <row r="71" spans="1:12">
      <c r="A71" s="195">
        <v>9</v>
      </c>
      <c r="B71" s="224" t="s">
        <v>767</v>
      </c>
      <c r="C71" s="227" t="s">
        <v>687</v>
      </c>
      <c r="D71" s="220">
        <v>204</v>
      </c>
      <c r="E71" s="220">
        <v>0.26154715729056421</v>
      </c>
      <c r="F71" s="220">
        <v>0.23990531083611494</v>
      </c>
      <c r="G71" s="220">
        <v>0.20203207954082877</v>
      </c>
      <c r="H71" s="220">
        <v>0.19807121330293903</v>
      </c>
      <c r="I71" s="220">
        <v>0.21587469453716518</v>
      </c>
      <c r="J71" s="220">
        <v>0.2697138918016771</v>
      </c>
      <c r="K71" s="220">
        <v>0.25733772294064972</v>
      </c>
      <c r="L71" s="220">
        <v>0.25733772294064972</v>
      </c>
    </row>
    <row r="72" spans="1:12">
      <c r="A72" s="195">
        <v>9</v>
      </c>
      <c r="B72" s="224" t="s">
        <v>767</v>
      </c>
      <c r="C72" s="227" t="s">
        <v>688</v>
      </c>
      <c r="D72" s="220">
        <v>212</v>
      </c>
      <c r="E72" s="220">
        <v>0.32322641368843635</v>
      </c>
      <c r="F72" s="220">
        <v>0.29442342338196414</v>
      </c>
      <c r="G72" s="220">
        <v>0.25439880769607359</v>
      </c>
      <c r="H72" s="220">
        <v>0.24587823000097914</v>
      </c>
      <c r="I72" s="220">
        <v>0.26849336561245474</v>
      </c>
      <c r="J72" s="220">
        <v>0.34343516136296875</v>
      </c>
      <c r="K72" s="220">
        <v>0.32783550530500349</v>
      </c>
      <c r="L72" s="220">
        <v>0.32783550530500349</v>
      </c>
    </row>
    <row r="73" spans="1:12">
      <c r="A73" s="195">
        <v>9</v>
      </c>
      <c r="B73" s="224" t="s">
        <v>767</v>
      </c>
      <c r="C73" s="227" t="s">
        <v>763</v>
      </c>
      <c r="D73" s="220">
        <v>226</v>
      </c>
      <c r="E73" s="220">
        <v>0.3383629348584723</v>
      </c>
      <c r="F73" s="220">
        <v>0.29854346607212096</v>
      </c>
      <c r="G73" s="220">
        <v>0.32137037766576193</v>
      </c>
      <c r="H73" s="220">
        <v>0.34572880728964717</v>
      </c>
      <c r="I73" s="220">
        <v>0.37183754323381157</v>
      </c>
      <c r="J73" s="220">
        <v>0.37280993563396669</v>
      </c>
      <c r="K73" s="220">
        <v>0.34429182374563788</v>
      </c>
      <c r="L73" s="220">
        <v>0.34429182374563788</v>
      </c>
    </row>
    <row r="74" spans="1:12">
      <c r="A74" s="195">
        <v>9</v>
      </c>
      <c r="B74" s="224" t="s">
        <v>767</v>
      </c>
      <c r="C74" s="227" t="s">
        <v>762</v>
      </c>
      <c r="D74" s="220">
        <v>232</v>
      </c>
      <c r="E74" s="220">
        <v>0.33244744285576272</v>
      </c>
      <c r="F74" s="220">
        <v>0.28951611641387304</v>
      </c>
      <c r="G74" s="220">
        <v>0.30855901854893242</v>
      </c>
      <c r="H74" s="220">
        <v>0.33361036817698775</v>
      </c>
      <c r="I74" s="220">
        <v>0.36694756071877116</v>
      </c>
      <c r="J74" s="220">
        <v>0.3744823476958748</v>
      </c>
      <c r="K74" s="220">
        <v>0.3561538288629118</v>
      </c>
      <c r="L74" s="220">
        <v>0.3561538288629118</v>
      </c>
    </row>
    <row r="75" spans="1:12">
      <c r="A75" s="195">
        <v>9</v>
      </c>
      <c r="B75" s="224" t="s">
        <v>767</v>
      </c>
      <c r="C75" s="227" t="s">
        <v>689</v>
      </c>
      <c r="D75" s="220">
        <v>235</v>
      </c>
      <c r="E75" s="220">
        <v>0.2655833942028985</v>
      </c>
      <c r="F75" s="220">
        <v>0.24028732463768115</v>
      </c>
      <c r="G75" s="220">
        <v>0.21289363354037266</v>
      </c>
      <c r="H75" s="220">
        <v>0.20342318385093164</v>
      </c>
      <c r="I75" s="220">
        <v>0.22728622484472052</v>
      </c>
      <c r="J75" s="220">
        <v>0.26736948778467906</v>
      </c>
      <c r="K75" s="220">
        <v>0.24094379289440992</v>
      </c>
      <c r="L75" s="220">
        <v>0.24094379289440992</v>
      </c>
    </row>
    <row r="76" spans="1:12">
      <c r="A76" s="195">
        <v>9</v>
      </c>
      <c r="B76" s="224" t="s">
        <v>767</v>
      </c>
      <c r="C76" s="227" t="s">
        <v>764</v>
      </c>
      <c r="D76" s="220">
        <v>239</v>
      </c>
      <c r="E76" s="220">
        <v>0.33367006675816102</v>
      </c>
      <c r="F76" s="220">
        <v>0.28563319586315061</v>
      </c>
      <c r="G76" s="220">
        <v>0.2932050260758749</v>
      </c>
      <c r="H76" s="220">
        <v>0.32447570149985294</v>
      </c>
      <c r="I76" s="220">
        <v>0.36317070395059309</v>
      </c>
      <c r="J76" s="220">
        <v>0.35090335565140668</v>
      </c>
      <c r="K76" s="220">
        <v>0.29242746155867072</v>
      </c>
      <c r="L76" s="220">
        <v>0.29242746155867072</v>
      </c>
    </row>
    <row r="77" spans="1:12">
      <c r="A77" s="195">
        <v>9</v>
      </c>
      <c r="B77" s="224" t="s">
        <v>767</v>
      </c>
      <c r="C77" s="227" t="s">
        <v>690</v>
      </c>
      <c r="D77" s="220">
        <v>247</v>
      </c>
      <c r="E77" s="220">
        <v>0.26464643008593686</v>
      </c>
      <c r="F77" s="220">
        <v>0.21866371865713596</v>
      </c>
      <c r="G77" s="220">
        <v>0.22384004666291865</v>
      </c>
      <c r="H77" s="220">
        <v>0.25244076949642597</v>
      </c>
      <c r="I77" s="220">
        <v>0.28660050606376997</v>
      </c>
      <c r="J77" s="220">
        <v>0.2999542238374428</v>
      </c>
      <c r="K77" s="220">
        <v>0.28553909239097258</v>
      </c>
      <c r="L77" s="220">
        <v>0.28553909239097258</v>
      </c>
    </row>
    <row r="78" spans="1:12">
      <c r="A78" s="195">
        <v>9</v>
      </c>
      <c r="B78" s="224" t="s">
        <v>767</v>
      </c>
      <c r="C78" s="227" t="s">
        <v>691</v>
      </c>
      <c r="D78" s="220">
        <v>250</v>
      </c>
      <c r="E78" s="220">
        <v>0.26129706527800556</v>
      </c>
      <c r="F78" s="220">
        <v>0.24332251057897325</v>
      </c>
      <c r="G78" s="220">
        <v>0.20432965507626702</v>
      </c>
      <c r="H78" s="220">
        <v>0.19774858241758242</v>
      </c>
      <c r="I78" s="220">
        <v>0.21683369312776776</v>
      </c>
      <c r="J78" s="220">
        <v>0.23970292061669671</v>
      </c>
      <c r="K78" s="220">
        <v>0.21789375186485155</v>
      </c>
      <c r="L78" s="220">
        <v>0.21789375186485155</v>
      </c>
    </row>
    <row r="79" spans="1:12">
      <c r="A79" s="195">
        <v>9</v>
      </c>
      <c r="B79" s="224" t="s">
        <v>767</v>
      </c>
      <c r="C79" s="227" t="s">
        <v>692</v>
      </c>
      <c r="D79" s="220">
        <v>253</v>
      </c>
      <c r="E79" s="220">
        <v>0.26846159185989948</v>
      </c>
      <c r="F79" s="220">
        <v>0.2237099476244527</v>
      </c>
      <c r="G79" s="220">
        <v>0.22521454629479487</v>
      </c>
      <c r="H79" s="220">
        <v>0.25577416523431162</v>
      </c>
      <c r="I79" s="220">
        <v>0.28724874282471219</v>
      </c>
      <c r="J79" s="220">
        <v>0.29471073893303062</v>
      </c>
      <c r="K79" s="220">
        <v>0.26324703854710557</v>
      </c>
      <c r="L79" s="220">
        <v>0.26324703854710557</v>
      </c>
    </row>
    <row r="80" spans="1:12">
      <c r="A80" s="195">
        <v>9</v>
      </c>
      <c r="B80" s="224" t="s">
        <v>767</v>
      </c>
      <c r="C80" s="227" t="s">
        <v>693</v>
      </c>
      <c r="D80" s="220">
        <v>267</v>
      </c>
      <c r="E80" s="220">
        <v>0.26062764959180401</v>
      </c>
      <c r="F80" s="220">
        <v>0.22130653385625099</v>
      </c>
      <c r="G80" s="220">
        <v>0.23128233504081958</v>
      </c>
      <c r="H80" s="220">
        <v>0.26243413270369775</v>
      </c>
      <c r="I80" s="220">
        <v>0.31911755834800704</v>
      </c>
      <c r="J80" s="220">
        <v>0.33282675796382266</v>
      </c>
      <c r="K80" s="220">
        <v>0.30720069875460226</v>
      </c>
      <c r="L80" s="220">
        <v>0.30720069875460226</v>
      </c>
    </row>
    <row r="81" spans="1:12">
      <c r="A81" s="195">
        <v>9</v>
      </c>
      <c r="B81" s="224" t="s">
        <v>767</v>
      </c>
      <c r="C81" s="227" t="s">
        <v>694</v>
      </c>
      <c r="D81" s="220">
        <v>274</v>
      </c>
      <c r="E81" s="220">
        <v>0.25787241087516083</v>
      </c>
      <c r="F81" s="220">
        <v>0.2187384662162162</v>
      </c>
      <c r="G81" s="220">
        <v>0.23098295302445304</v>
      </c>
      <c r="H81" s="220">
        <v>0.26672797876447879</v>
      </c>
      <c r="I81" s="220">
        <v>0.32038586164736166</v>
      </c>
      <c r="J81" s="220">
        <v>0.32353271492921493</v>
      </c>
      <c r="K81" s="220">
        <v>0.29651286888030892</v>
      </c>
      <c r="L81" s="220">
        <v>0.29651286888030892</v>
      </c>
    </row>
    <row r="82" spans="1:12">
      <c r="A82" s="195">
        <v>9</v>
      </c>
      <c r="B82" s="224" t="s">
        <v>767</v>
      </c>
      <c r="C82" s="227" t="s">
        <v>695</v>
      </c>
      <c r="D82" s="220">
        <v>320</v>
      </c>
      <c r="E82" s="220">
        <v>0.26129992373825828</v>
      </c>
      <c r="F82" s="220">
        <v>0.2469063255850979</v>
      </c>
      <c r="G82" s="220">
        <v>0.22941840327973251</v>
      </c>
      <c r="H82" s="220">
        <v>0.23798269399777106</v>
      </c>
      <c r="I82" s="220">
        <v>0.27814901783155543</v>
      </c>
      <c r="J82" s="220">
        <v>0.30112687008438149</v>
      </c>
      <c r="K82" s="220">
        <v>0.27936521817544979</v>
      </c>
      <c r="L82" s="220">
        <v>0.27936521817544979</v>
      </c>
    </row>
    <row r="83" spans="1:12">
      <c r="A83" s="195">
        <v>10</v>
      </c>
      <c r="B83" s="224" t="s">
        <v>753</v>
      </c>
      <c r="C83" s="240" t="s">
        <v>757</v>
      </c>
      <c r="D83" s="222">
        <v>186</v>
      </c>
      <c r="E83" s="222">
        <v>0.2978989814027187</v>
      </c>
      <c r="F83" s="222">
        <v>0.23677776132099079</v>
      </c>
      <c r="G83" s="222">
        <v>0.2266762902176632</v>
      </c>
      <c r="H83" s="222">
        <v>0.23005913276624129</v>
      </c>
      <c r="I83" s="222">
        <v>0.24438000717204569</v>
      </c>
      <c r="J83" s="222">
        <v>0.2529286123759486</v>
      </c>
      <c r="K83" s="222">
        <v>0.18341564223167381</v>
      </c>
      <c r="L83" s="222">
        <v>0.18341564223167381</v>
      </c>
    </row>
    <row r="84" spans="1:12">
      <c r="A84" s="195">
        <v>10</v>
      </c>
      <c r="B84" s="224" t="s">
        <v>753</v>
      </c>
      <c r="C84" s="227" t="s">
        <v>759</v>
      </c>
      <c r="D84" s="222">
        <v>197</v>
      </c>
      <c r="E84" s="222">
        <v>0.29600388015356371</v>
      </c>
      <c r="F84" s="222">
        <v>0.2382587608078785</v>
      </c>
      <c r="G84" s="222">
        <v>0.22693577800033379</v>
      </c>
      <c r="H84" s="222">
        <v>0.2308705668502754</v>
      </c>
      <c r="I84" s="222">
        <v>0.24512371156735099</v>
      </c>
      <c r="J84" s="222">
        <v>0.25588159172091468</v>
      </c>
      <c r="K84" s="222">
        <v>0.20701067701552331</v>
      </c>
      <c r="L84" s="222">
        <v>0.20701067701552331</v>
      </c>
    </row>
    <row r="85" spans="1:12">
      <c r="A85" s="195">
        <v>10</v>
      </c>
      <c r="B85" s="224" t="s">
        <v>753</v>
      </c>
      <c r="C85" s="227" t="s">
        <v>687</v>
      </c>
      <c r="D85" s="222">
        <v>204</v>
      </c>
      <c r="E85" s="222">
        <v>0.28989593446226491</v>
      </c>
      <c r="F85" s="222">
        <v>0.2328870233656273</v>
      </c>
      <c r="G85" s="222">
        <v>0.2219180780753888</v>
      </c>
      <c r="H85" s="222">
        <v>0.26619709175282907</v>
      </c>
      <c r="I85" s="222">
        <v>0.23727664316535049</v>
      </c>
      <c r="J85" s="222">
        <v>0.2505526909549784</v>
      </c>
      <c r="K85" s="222">
        <v>0.18385088683546361</v>
      </c>
      <c r="L85" s="222">
        <v>0.18385088683546361</v>
      </c>
    </row>
    <row r="86" spans="1:12">
      <c r="A86" s="195">
        <v>10</v>
      </c>
      <c r="B86" s="224" t="s">
        <v>753</v>
      </c>
      <c r="C86" s="227" t="s">
        <v>768</v>
      </c>
      <c r="D86" s="222">
        <v>236</v>
      </c>
      <c r="E86" s="222">
        <v>0.29644542981366462</v>
      </c>
      <c r="F86" s="222">
        <v>0.2387244927536232</v>
      </c>
      <c r="G86" s="222">
        <v>0.22480438550724641</v>
      </c>
      <c r="H86" s="222">
        <v>0.22716680579710141</v>
      </c>
      <c r="I86" s="222">
        <v>0.2371772372670807</v>
      </c>
      <c r="J86" s="222">
        <v>0.24847531759834371</v>
      </c>
      <c r="K86" s="222">
        <v>0.18528706501035189</v>
      </c>
      <c r="L86" s="222">
        <v>0.18528706501035189</v>
      </c>
    </row>
    <row r="87" spans="1:12">
      <c r="A87" s="195">
        <v>10</v>
      </c>
      <c r="B87" s="224" t="s">
        <v>753</v>
      </c>
      <c r="C87" s="227" t="s">
        <v>691</v>
      </c>
      <c r="D87" s="222">
        <v>250</v>
      </c>
      <c r="E87" s="222">
        <v>0.29130264343119572</v>
      </c>
      <c r="F87" s="222">
        <v>0.23338406257175659</v>
      </c>
      <c r="G87" s="222">
        <v>0.21823731253075279</v>
      </c>
      <c r="H87" s="222">
        <v>0.21962550754469409</v>
      </c>
      <c r="I87" s="222">
        <v>0.23183648220436279</v>
      </c>
      <c r="J87" s="222">
        <v>0.24578012989995079</v>
      </c>
      <c r="K87" s="222">
        <v>0.1913063292602919</v>
      </c>
      <c r="L87" s="222">
        <v>0.1913063292602919</v>
      </c>
    </row>
    <row r="88" spans="1:12">
      <c r="A88" s="195">
        <v>10</v>
      </c>
      <c r="B88" s="224" t="s">
        <v>753</v>
      </c>
      <c r="C88" s="227" t="s">
        <v>695</v>
      </c>
      <c r="D88" s="222">
        <v>320</v>
      </c>
      <c r="E88" s="222">
        <v>0.27909727845884408</v>
      </c>
      <c r="F88" s="222">
        <v>0.2234343796370005</v>
      </c>
      <c r="G88" s="222">
        <v>0.21672169256487819</v>
      </c>
      <c r="H88" s="222">
        <v>0.2322382309345645</v>
      </c>
      <c r="I88" s="222">
        <v>0.27048807013214449</v>
      </c>
      <c r="J88" s="222">
        <v>0.31083406440057321</v>
      </c>
      <c r="K88" s="222">
        <v>0.27435098447699408</v>
      </c>
      <c r="L88" s="222">
        <v>0.27435098447699408</v>
      </c>
    </row>
    <row r="89" spans="1:12">
      <c r="A89" s="195">
        <v>11</v>
      </c>
      <c r="B89" s="224" t="s">
        <v>754</v>
      </c>
      <c r="C89" s="240" t="s">
        <v>757</v>
      </c>
      <c r="D89" s="222">
        <v>186</v>
      </c>
      <c r="E89" s="222">
        <v>0.30032500758902508</v>
      </c>
      <c r="F89" s="222">
        <v>0.26714491668751561</v>
      </c>
      <c r="G89" s="222">
        <v>0.2376613786172963</v>
      </c>
      <c r="H89" s="222">
        <v>0.22074193736969391</v>
      </c>
      <c r="I89" s="222">
        <v>0.2334838033525144</v>
      </c>
      <c r="J89" s="222">
        <v>0.25116137778333752</v>
      </c>
      <c r="K89" s="222">
        <v>0.18935522358435489</v>
      </c>
      <c r="L89" s="222">
        <v>0.18935522358435489</v>
      </c>
    </row>
    <row r="90" spans="1:12">
      <c r="A90" s="195">
        <v>11</v>
      </c>
      <c r="B90" s="224" t="s">
        <v>754</v>
      </c>
      <c r="C90" s="227" t="s">
        <v>759</v>
      </c>
      <c r="D90" s="222">
        <v>197</v>
      </c>
      <c r="E90" s="222">
        <v>0.30216768502754132</v>
      </c>
      <c r="F90" s="222">
        <v>0.2663726178434318</v>
      </c>
      <c r="G90" s="222">
        <v>0.2375942419462527</v>
      </c>
      <c r="H90" s="222">
        <v>0.22764738874979129</v>
      </c>
      <c r="I90" s="222">
        <v>0.23911687965281259</v>
      </c>
      <c r="J90" s="222">
        <v>0.26315467217492899</v>
      </c>
      <c r="K90" s="222">
        <v>0.2237073674678684</v>
      </c>
      <c r="L90" s="222">
        <v>0.2237073674678684</v>
      </c>
    </row>
    <row r="91" spans="1:12">
      <c r="A91" s="195">
        <v>11</v>
      </c>
      <c r="B91" s="224" t="s">
        <v>754</v>
      </c>
      <c r="C91" s="227" t="s">
        <v>687</v>
      </c>
      <c r="D91" s="222">
        <v>204</v>
      </c>
      <c r="E91" s="222">
        <v>0.29464284889684927</v>
      </c>
      <c r="F91" s="222">
        <v>0.25995464406089719</v>
      </c>
      <c r="G91" s="222">
        <v>0.23283087706586339</v>
      </c>
      <c r="H91" s="222">
        <v>0.22023368908247171</v>
      </c>
      <c r="I91" s="222">
        <v>0.2321213920052104</v>
      </c>
      <c r="J91" s="222">
        <v>0.25353354905153458</v>
      </c>
      <c r="K91" s="222">
        <v>0.2117504936090531</v>
      </c>
      <c r="L91" s="222">
        <v>0.2117504936090531</v>
      </c>
    </row>
    <row r="92" spans="1:12">
      <c r="A92" s="195">
        <v>11</v>
      </c>
      <c r="B92" s="224" t="s">
        <v>754</v>
      </c>
      <c r="C92" s="227" t="s">
        <v>768</v>
      </c>
      <c r="D92" s="222">
        <v>236</v>
      </c>
      <c r="E92" s="222">
        <v>0.30171025217391312</v>
      </c>
      <c r="F92" s="222">
        <v>0.26661662857142848</v>
      </c>
      <c r="G92" s="222">
        <v>0.23987195403726699</v>
      </c>
      <c r="H92" s="222">
        <v>0.22382826459627331</v>
      </c>
      <c r="I92" s="222">
        <v>0.22906712629399589</v>
      </c>
      <c r="J92" s="222">
        <v>0.25078581656314702</v>
      </c>
      <c r="K92" s="222">
        <v>0.21211481366459631</v>
      </c>
      <c r="L92" s="222">
        <v>0.21211481366459631</v>
      </c>
    </row>
    <row r="93" spans="1:12">
      <c r="A93" s="195">
        <v>11</v>
      </c>
      <c r="B93" s="224" t="s">
        <v>754</v>
      </c>
      <c r="C93" s="227" t="s">
        <v>691</v>
      </c>
      <c r="D93" s="222">
        <v>250</v>
      </c>
      <c r="E93" s="222">
        <v>0.29310729694931931</v>
      </c>
      <c r="F93" s="222">
        <v>0.26035617754633422</v>
      </c>
      <c r="G93" s="222">
        <v>0.22947655068066261</v>
      </c>
      <c r="H93" s="222">
        <v>0.21293646416270301</v>
      </c>
      <c r="I93" s="222">
        <v>0.21715760529768741</v>
      </c>
      <c r="J93" s="222">
        <v>0.2373841207971133</v>
      </c>
      <c r="K93" s="222">
        <v>0.19449403632934231</v>
      </c>
      <c r="L93" s="222">
        <v>0.19449403632934231</v>
      </c>
    </row>
    <row r="94" spans="1:12">
      <c r="A94" s="195">
        <v>11</v>
      </c>
      <c r="B94" s="224" t="s">
        <v>754</v>
      </c>
      <c r="C94" s="227" t="s">
        <v>695</v>
      </c>
      <c r="D94" s="222">
        <v>320</v>
      </c>
      <c r="E94" s="222">
        <v>0.27415634150612961</v>
      </c>
      <c r="F94" s="222">
        <v>0.24392679087724881</v>
      </c>
      <c r="G94" s="222">
        <v>0.21655200382104761</v>
      </c>
      <c r="H94" s="222">
        <v>0.20349096139149811</v>
      </c>
      <c r="I94" s="222">
        <v>0.22427284166533989</v>
      </c>
      <c r="J94" s="222">
        <v>0.29096051799076578</v>
      </c>
      <c r="K94" s="222">
        <v>0.27787951217958923</v>
      </c>
      <c r="L94" s="222">
        <v>0.27787951217958923</v>
      </c>
    </row>
    <row r="95" spans="1:12">
      <c r="A95" s="195">
        <v>12</v>
      </c>
      <c r="B95" s="224" t="s">
        <v>755</v>
      </c>
      <c r="C95" s="240" t="s">
        <v>757</v>
      </c>
      <c r="D95" s="222">
        <v>186</v>
      </c>
      <c r="E95" s="222">
        <v>0.31653337219581351</v>
      </c>
      <c r="F95" s="222">
        <v>0.2766032817112834</v>
      </c>
      <c r="G95" s="222">
        <v>0.24072528237845051</v>
      </c>
      <c r="H95" s="222">
        <v>0.23300800942373451</v>
      </c>
      <c r="I95" s="222">
        <v>0.2431199375364857</v>
      </c>
      <c r="J95" s="222">
        <v>0.25614414277374697</v>
      </c>
      <c r="K95" s="222">
        <v>0.19020224134767741</v>
      </c>
      <c r="L95" s="222">
        <v>0.19020224134767741</v>
      </c>
    </row>
    <row r="96" spans="1:12">
      <c r="A96" s="195">
        <v>12</v>
      </c>
      <c r="B96" s="224" t="s">
        <v>755</v>
      </c>
      <c r="C96" s="227" t="s">
        <v>759</v>
      </c>
      <c r="D96" s="222">
        <v>197</v>
      </c>
      <c r="E96" s="222">
        <v>0.31427030020030039</v>
      </c>
      <c r="F96" s="222">
        <v>0.27772699524286432</v>
      </c>
      <c r="G96" s="222">
        <v>0.2415447280921382</v>
      </c>
      <c r="H96" s="222">
        <v>0.23138857761642459</v>
      </c>
      <c r="I96" s="222">
        <v>0.2420470415623435</v>
      </c>
      <c r="J96" s="222">
        <v>0.26133378584543482</v>
      </c>
      <c r="K96" s="222">
        <v>0.21473897905191119</v>
      </c>
      <c r="L96" s="222">
        <v>0.21473897905191119</v>
      </c>
    </row>
    <row r="97" spans="1:12">
      <c r="A97" s="195">
        <v>12</v>
      </c>
      <c r="B97" s="224" t="s">
        <v>755</v>
      </c>
      <c r="C97" s="227" t="s">
        <v>687</v>
      </c>
      <c r="D97" s="222">
        <v>204</v>
      </c>
      <c r="E97" s="222">
        <v>0.30921536579011638</v>
      </c>
      <c r="F97" s="222">
        <v>0.27214349531873322</v>
      </c>
      <c r="G97" s="222">
        <v>0.2388487395587397</v>
      </c>
      <c r="H97" s="222">
        <v>0.22605248742163961</v>
      </c>
      <c r="I97" s="222">
        <v>0.234933811202475</v>
      </c>
      <c r="J97" s="222">
        <v>0.25540168957095172</v>
      </c>
      <c r="K97" s="222">
        <v>0.19377346926646591</v>
      </c>
      <c r="L97" s="222">
        <v>0.19377346926646591</v>
      </c>
    </row>
    <row r="98" spans="1:12">
      <c r="A98" s="195">
        <v>12</v>
      </c>
      <c r="B98" s="224" t="s">
        <v>755</v>
      </c>
      <c r="C98" s="227" t="s">
        <v>768</v>
      </c>
      <c r="D98" s="222">
        <v>236</v>
      </c>
      <c r="E98" s="222">
        <v>0.31292525838509322</v>
      </c>
      <c r="F98" s="222">
        <v>0.27914524430641818</v>
      </c>
      <c r="G98" s="222">
        <v>0.24433718799171841</v>
      </c>
      <c r="H98" s="222">
        <v>0.22854791304347821</v>
      </c>
      <c r="I98" s="222">
        <v>0.2317878037267081</v>
      </c>
      <c r="J98" s="222">
        <v>0.24982007991718419</v>
      </c>
      <c r="K98" s="222">
        <v>0.18870348819875779</v>
      </c>
      <c r="L98" s="222">
        <v>0.18870348819875779</v>
      </c>
    </row>
    <row r="99" spans="1:12">
      <c r="A99" s="195">
        <v>12</v>
      </c>
      <c r="B99" s="224" t="s">
        <v>755</v>
      </c>
      <c r="C99" s="227" t="s">
        <v>691</v>
      </c>
      <c r="D99" s="222">
        <v>250</v>
      </c>
      <c r="E99" s="222">
        <v>0.30589925692963749</v>
      </c>
      <c r="F99" s="222">
        <v>0.27202729858947022</v>
      </c>
      <c r="G99" s="222">
        <v>0.23642266721338359</v>
      </c>
      <c r="H99" s="222">
        <v>0.21974890265704439</v>
      </c>
      <c r="I99" s="222">
        <v>0.22371811210431361</v>
      </c>
      <c r="J99" s="222">
        <v>0.24236105699524349</v>
      </c>
      <c r="K99" s="222">
        <v>0.18737825151713949</v>
      </c>
      <c r="L99" s="222">
        <v>0.18737825151713949</v>
      </c>
    </row>
    <row r="100" spans="1:12">
      <c r="A100" s="195">
        <v>12</v>
      </c>
      <c r="B100" s="224" t="s">
        <v>755</v>
      </c>
      <c r="C100" s="227" t="s">
        <v>695</v>
      </c>
      <c r="D100" s="222">
        <v>320</v>
      </c>
      <c r="E100" s="222">
        <v>0.2836688928514568</v>
      </c>
      <c r="F100" s="222">
        <v>0.25421292326062728</v>
      </c>
      <c r="G100" s="222">
        <v>0.2209589203152364</v>
      </c>
      <c r="H100" s="222">
        <v>0.20698455317624581</v>
      </c>
      <c r="I100" s="222">
        <v>0.22433273181022129</v>
      </c>
      <c r="J100" s="222">
        <v>0.27930190312052222</v>
      </c>
      <c r="K100" s="222">
        <v>0.26859653972297398</v>
      </c>
      <c r="L100" s="222">
        <v>0.26859653972297398</v>
      </c>
    </row>
    <row r="101" spans="1:12">
      <c r="A101" s="195">
        <v>13</v>
      </c>
      <c r="B101" s="224" t="s">
        <v>770</v>
      </c>
      <c r="C101" s="240" t="s">
        <v>771</v>
      </c>
      <c r="D101" s="229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95">
        <v>13</v>
      </c>
      <c r="B102" s="224" t="s">
        <v>770</v>
      </c>
      <c r="C102" s="227" t="s">
        <v>772</v>
      </c>
      <c r="D102" s="229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95">
        <v>13</v>
      </c>
      <c r="B103" s="224" t="s">
        <v>770</v>
      </c>
      <c r="C103" s="227" t="s">
        <v>773</v>
      </c>
      <c r="D103" s="229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95">
        <v>13</v>
      </c>
      <c r="B104" s="224" t="s">
        <v>770</v>
      </c>
      <c r="C104" s="227" t="s">
        <v>774</v>
      </c>
      <c r="D104" s="229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95">
        <v>13</v>
      </c>
      <c r="B105" s="224" t="s">
        <v>770</v>
      </c>
      <c r="C105" s="227" t="s">
        <v>775</v>
      </c>
      <c r="D105" s="229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95">
        <v>13</v>
      </c>
      <c r="B106" s="224" t="s">
        <v>770</v>
      </c>
      <c r="C106" s="227" t="s">
        <v>776</v>
      </c>
      <c r="D106" s="229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95">
        <v>13</v>
      </c>
      <c r="B107" s="224" t="s">
        <v>770</v>
      </c>
      <c r="C107" s="227" t="s">
        <v>777</v>
      </c>
      <c r="D107" s="229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95">
        <v>14</v>
      </c>
      <c r="B108" s="224" t="s">
        <v>452</v>
      </c>
      <c r="C108" s="240" t="s">
        <v>771</v>
      </c>
      <c r="D108" s="230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95">
        <v>14</v>
      </c>
      <c r="B109" s="224" t="s">
        <v>452</v>
      </c>
      <c r="C109" s="227" t="s">
        <v>772</v>
      </c>
      <c r="D109" s="230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95">
        <v>14</v>
      </c>
      <c r="B110" s="224" t="s">
        <v>452</v>
      </c>
      <c r="C110" s="227" t="s">
        <v>773</v>
      </c>
      <c r="D110" s="230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95">
        <v>14</v>
      </c>
      <c r="B111" s="224" t="s">
        <v>452</v>
      </c>
      <c r="C111" s="227" t="s">
        <v>774</v>
      </c>
      <c r="D111" s="230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95">
        <v>14</v>
      </c>
      <c r="B112" s="224" t="s">
        <v>452</v>
      </c>
      <c r="C112" s="227" t="s">
        <v>775</v>
      </c>
      <c r="D112" s="230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95">
        <v>14</v>
      </c>
      <c r="B113" s="224" t="s">
        <v>452</v>
      </c>
      <c r="C113" s="227" t="s">
        <v>776</v>
      </c>
      <c r="D113" s="230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95">
        <v>14</v>
      </c>
      <c r="B114" s="224" t="s">
        <v>452</v>
      </c>
      <c r="C114" s="227" t="s">
        <v>777</v>
      </c>
      <c r="D114" s="230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95">
        <v>15</v>
      </c>
      <c r="B115" s="224" t="s">
        <v>778</v>
      </c>
      <c r="C115" s="240" t="s">
        <v>771</v>
      </c>
      <c r="D115" s="230">
        <v>166</v>
      </c>
      <c r="E115" s="230">
        <v>0.17669694414893619</v>
      </c>
      <c r="F115" s="230">
        <v>0.15187322573138298</v>
      </c>
      <c r="G115" s="230">
        <v>0.147121078125</v>
      </c>
      <c r="H115" s="230">
        <v>0.17000642054521278</v>
      </c>
      <c r="I115" s="230">
        <v>0.19716452726063832</v>
      </c>
      <c r="J115" s="230">
        <v>0.21267153523936169</v>
      </c>
      <c r="K115" s="230">
        <v>0.2432270106382978</v>
      </c>
      <c r="L115" s="230">
        <v>0.2432270106382978</v>
      </c>
    </row>
    <row r="116" spans="1:12">
      <c r="A116" s="195">
        <v>15</v>
      </c>
      <c r="B116" s="224" t="s">
        <v>778</v>
      </c>
      <c r="C116" s="227" t="s">
        <v>772</v>
      </c>
      <c r="D116" s="230">
        <v>179</v>
      </c>
      <c r="E116" s="230">
        <v>0.25269553675185213</v>
      </c>
      <c r="F116" s="230">
        <v>0.26534622184300338</v>
      </c>
      <c r="G116" s="230">
        <v>0.25584777016565391</v>
      </c>
      <c r="H116" s="230">
        <v>0.25776833621909601</v>
      </c>
      <c r="I116" s="230">
        <v>0.29722344318654792</v>
      </c>
      <c r="J116" s="230">
        <v>0.31655435802880222</v>
      </c>
      <c r="K116" s="230">
        <v>0.34212711254474321</v>
      </c>
      <c r="L116" s="230">
        <v>0.34212711254474321</v>
      </c>
    </row>
    <row r="117" spans="1:12">
      <c r="A117" s="195">
        <v>15</v>
      </c>
      <c r="B117" s="224" t="s">
        <v>778</v>
      </c>
      <c r="C117" s="227" t="s">
        <v>773</v>
      </c>
      <c r="D117" s="230">
        <v>191</v>
      </c>
      <c r="E117" s="230">
        <v>0.3711953256595199</v>
      </c>
      <c r="F117" s="230">
        <v>0.36876706363007605</v>
      </c>
      <c r="G117" s="230">
        <v>0.35204178944768311</v>
      </c>
      <c r="H117" s="230">
        <v>0.32966708931923733</v>
      </c>
      <c r="I117" s="230">
        <v>0.36381142683529299</v>
      </c>
      <c r="J117" s="230">
        <v>0.38430298498172122</v>
      </c>
      <c r="K117" s="230">
        <v>0.4230808429008992</v>
      </c>
      <c r="L117" s="230">
        <v>0.4230808429008992</v>
      </c>
    </row>
    <row r="118" spans="1:12">
      <c r="A118" s="195">
        <v>15</v>
      </c>
      <c r="B118" s="224" t="s">
        <v>778</v>
      </c>
      <c r="C118" s="227" t="s">
        <v>774</v>
      </c>
      <c r="D118" s="230">
        <v>204</v>
      </c>
      <c r="E118" s="230">
        <v>0.31898065811251358</v>
      </c>
      <c r="F118" s="230">
        <v>0.31508154584970322</v>
      </c>
      <c r="G118" s="230">
        <v>0.29887717069296998</v>
      </c>
      <c r="H118" s="230">
        <v>0.27579694165343144</v>
      </c>
      <c r="I118" s="230">
        <v>0.30418080188915819</v>
      </c>
      <c r="J118" s="230">
        <v>0.31933702858814672</v>
      </c>
      <c r="K118" s="230">
        <v>0.35193444562400744</v>
      </c>
      <c r="L118" s="230">
        <v>0.35193444562400744</v>
      </c>
    </row>
    <row r="119" spans="1:12">
      <c r="A119" s="195">
        <v>15</v>
      </c>
      <c r="B119" s="224" t="s">
        <v>778</v>
      </c>
      <c r="C119" s="227" t="s">
        <v>775</v>
      </c>
      <c r="D119" s="230">
        <v>222</v>
      </c>
      <c r="E119" s="230">
        <v>0.39191114217547962</v>
      </c>
      <c r="F119" s="230">
        <v>0.3828509240432369</v>
      </c>
      <c r="G119" s="230">
        <v>0.33239698695101771</v>
      </c>
      <c r="H119" s="230">
        <v>0.35005342282598106</v>
      </c>
      <c r="I119" s="230">
        <v>0.37107996679326127</v>
      </c>
      <c r="J119" s="230">
        <v>0.37796670941669114</v>
      </c>
      <c r="K119" s="230">
        <v>0.26970809221930081</v>
      </c>
      <c r="L119" s="230">
        <v>0.26970809221930081</v>
      </c>
    </row>
    <row r="120" spans="1:12">
      <c r="A120" s="195">
        <v>15</v>
      </c>
      <c r="B120" s="224" t="s">
        <v>778</v>
      </c>
      <c r="C120" s="227" t="s">
        <v>776</v>
      </c>
      <c r="D120" s="230">
        <v>235</v>
      </c>
      <c r="E120" s="230">
        <v>0.32602332062593642</v>
      </c>
      <c r="F120" s="230">
        <v>0.31836256983519229</v>
      </c>
      <c r="G120" s="230">
        <v>0.2845467216580656</v>
      </c>
      <c r="H120" s="230">
        <v>0.27331652022640252</v>
      </c>
      <c r="I120" s="230">
        <v>0.29997259314133501</v>
      </c>
      <c r="J120" s="230">
        <v>0.31923927701015481</v>
      </c>
      <c r="K120" s="230">
        <v>0.30483623056434156</v>
      </c>
      <c r="L120" s="230">
        <v>0.30483623056434156</v>
      </c>
    </row>
    <row r="121" spans="1:12">
      <c r="A121" s="195">
        <v>15</v>
      </c>
      <c r="B121" s="224" t="s">
        <v>778</v>
      </c>
      <c r="C121" s="227" t="s">
        <v>777</v>
      </c>
      <c r="D121" s="230">
        <v>299</v>
      </c>
      <c r="E121" s="230">
        <v>0.34607195986895989</v>
      </c>
      <c r="F121" s="230">
        <v>0.32754586977886979</v>
      </c>
      <c r="G121" s="230">
        <v>0.29817523914823907</v>
      </c>
      <c r="H121" s="230">
        <v>0.27445280671580669</v>
      </c>
      <c r="I121" s="230">
        <v>0.30035236281736288</v>
      </c>
      <c r="J121" s="230">
        <v>0.32616976330876324</v>
      </c>
      <c r="K121" s="230">
        <v>0.32111719328419336</v>
      </c>
      <c r="L121" s="230">
        <v>0.32111719328419336</v>
      </c>
    </row>
    <row r="122" spans="1:12">
      <c r="A122" s="195">
        <v>16</v>
      </c>
      <c r="B122" s="224" t="s">
        <v>779</v>
      </c>
      <c r="C122" s="240" t="s">
        <v>771</v>
      </c>
      <c r="D122" s="230">
        <v>166</v>
      </c>
      <c r="E122" s="230">
        <v>0.18805624434840421</v>
      </c>
      <c r="F122" s="230">
        <v>0.15912650365691491</v>
      </c>
      <c r="G122" s="230">
        <v>0.1611690934175532</v>
      </c>
      <c r="H122" s="230">
        <v>0.18059453889627661</v>
      </c>
      <c r="I122" s="230">
        <v>0.19326693251329791</v>
      </c>
      <c r="J122" s="230">
        <v>0.25829632081117021</v>
      </c>
      <c r="K122" s="230">
        <v>0.3264521220079788</v>
      </c>
      <c r="L122" s="230">
        <v>0.3264521220079788</v>
      </c>
    </row>
    <row r="123" spans="1:12">
      <c r="A123" s="195">
        <v>16</v>
      </c>
      <c r="B123" s="224" t="s">
        <v>779</v>
      </c>
      <c r="C123" s="227" t="s">
        <v>772</v>
      </c>
      <c r="D123" s="230">
        <v>179</v>
      </c>
      <c r="E123" s="230">
        <v>0.1913835530675102</v>
      </c>
      <c r="F123" s="230">
        <v>0.1612598920336302</v>
      </c>
      <c r="G123" s="230">
        <v>0.1600282246732706</v>
      </c>
      <c r="H123" s="230">
        <v>0.17923388520769168</v>
      </c>
      <c r="I123" s="230">
        <v>0.1943687807375343</v>
      </c>
      <c r="J123" s="230">
        <v>0.26236099417297931</v>
      </c>
      <c r="K123" s="230">
        <v>0.29402945833680183</v>
      </c>
      <c r="L123" s="230">
        <v>0.29402945833680183</v>
      </c>
    </row>
    <row r="124" spans="1:12">
      <c r="A124" s="195">
        <v>16</v>
      </c>
      <c r="B124" s="224" t="s">
        <v>779</v>
      </c>
      <c r="C124" s="227" t="s">
        <v>773</v>
      </c>
      <c r="D124" s="230">
        <v>191</v>
      </c>
      <c r="E124" s="230">
        <v>0.23454364104337511</v>
      </c>
      <c r="F124" s="230">
        <v>0.19668257593123212</v>
      </c>
      <c r="G124" s="230">
        <v>0.19606312133188422</v>
      </c>
      <c r="H124" s="230">
        <v>0.2199492906827388</v>
      </c>
      <c r="I124" s="230">
        <v>0.30283231607548661</v>
      </c>
      <c r="J124" s="230">
        <v>0.38670646882719095</v>
      </c>
      <c r="K124" s="230">
        <v>0.41346690751901988</v>
      </c>
      <c r="L124" s="230">
        <v>0.41346690751901988</v>
      </c>
    </row>
    <row r="125" spans="1:12">
      <c r="A125" s="195">
        <v>16</v>
      </c>
      <c r="B125" s="224" t="s">
        <v>779</v>
      </c>
      <c r="C125" s="227" t="s">
        <v>774</v>
      </c>
      <c r="D125" s="230">
        <v>204</v>
      </c>
      <c r="E125" s="230">
        <v>0.19588610323497449</v>
      </c>
      <c r="F125" s="230">
        <v>0.1624501674329181</v>
      </c>
      <c r="G125" s="230">
        <v>0.16068927802390701</v>
      </c>
      <c r="H125" s="230">
        <v>0.1938317322577949</v>
      </c>
      <c r="I125" s="230">
        <v>0.27177205157569168</v>
      </c>
      <c r="J125" s="230">
        <v>0.31380280473125471</v>
      </c>
      <c r="K125" s="230">
        <v>0.32818340157151221</v>
      </c>
      <c r="L125" s="230">
        <v>0.32818340157151221</v>
      </c>
    </row>
    <row r="126" spans="1:12">
      <c r="A126" s="195">
        <v>16</v>
      </c>
      <c r="B126" s="224" t="s">
        <v>779</v>
      </c>
      <c r="C126" s="227" t="s">
        <v>775</v>
      </c>
      <c r="D126" s="230">
        <v>222</v>
      </c>
      <c r="E126" s="230">
        <v>0.27696115093972151</v>
      </c>
      <c r="F126" s="230">
        <v>0.2569114498977505</v>
      </c>
      <c r="G126" s="230">
        <v>0.25207607741747001</v>
      </c>
      <c r="H126" s="230">
        <v>0.28213841844386012</v>
      </c>
      <c r="I126" s="230">
        <v>0.30658391264972251</v>
      </c>
      <c r="J126" s="230">
        <v>0.35405847881974878</v>
      </c>
      <c r="K126" s="230">
        <v>0.23815606573181419</v>
      </c>
      <c r="L126" s="230">
        <v>0.23815606573181419</v>
      </c>
    </row>
    <row r="127" spans="1:12">
      <c r="A127" s="195">
        <v>16</v>
      </c>
      <c r="B127" s="224" t="s">
        <v>779</v>
      </c>
      <c r="C127" s="227" t="s">
        <v>776</v>
      </c>
      <c r="D127" s="230">
        <v>235</v>
      </c>
      <c r="E127" s="230">
        <v>0.2335724616281005</v>
      </c>
      <c r="F127" s="230">
        <v>0.21219750574329951</v>
      </c>
      <c r="G127" s="230">
        <v>0.20595618561678042</v>
      </c>
      <c r="H127" s="230">
        <v>0.2260160807391377</v>
      </c>
      <c r="I127" s="230">
        <v>0.26323438771433333</v>
      </c>
      <c r="J127" s="230">
        <v>0.32723401148659903</v>
      </c>
      <c r="K127" s="230">
        <v>0.27373399983352753</v>
      </c>
      <c r="L127" s="230">
        <v>0.27373399983352753</v>
      </c>
    </row>
    <row r="128" spans="1:12">
      <c r="A128" s="195">
        <v>16</v>
      </c>
      <c r="B128" s="224" t="s">
        <v>779</v>
      </c>
      <c r="C128" s="227" t="s">
        <v>777</v>
      </c>
      <c r="D128" s="230">
        <v>299</v>
      </c>
      <c r="E128" s="230">
        <v>0.29877086732186731</v>
      </c>
      <c r="F128" s="230">
        <v>0.2990789508599509</v>
      </c>
      <c r="G128" s="230">
        <v>0.26535407289107288</v>
      </c>
      <c r="H128" s="230">
        <v>0.2670588018018018</v>
      </c>
      <c r="I128" s="230">
        <v>0.30285810892710896</v>
      </c>
      <c r="J128" s="230">
        <v>0.33208496723996717</v>
      </c>
      <c r="K128" s="230">
        <v>0.28574920311220309</v>
      </c>
      <c r="L128" s="230">
        <v>0.28574920311220309</v>
      </c>
    </row>
    <row r="129" spans="1:12">
      <c r="A129" s="195">
        <v>17</v>
      </c>
      <c r="B129" s="224" t="s">
        <v>780</v>
      </c>
      <c r="C129" s="240" t="s">
        <v>771</v>
      </c>
      <c r="D129" s="231">
        <v>166</v>
      </c>
      <c r="E129" s="232">
        <v>0.19282402401928192</v>
      </c>
      <c r="F129" s="232">
        <v>0.15534875473736701</v>
      </c>
      <c r="G129" s="232">
        <v>0.15820421185172873</v>
      </c>
      <c r="H129" s="232">
        <v>0.2024429543716755</v>
      </c>
      <c r="I129" s="232">
        <v>0.26007316547539894</v>
      </c>
      <c r="J129" s="232">
        <v>0.3120914654255319</v>
      </c>
      <c r="K129" s="232">
        <v>0.33362202892287235</v>
      </c>
      <c r="L129" s="232">
        <v>0.33362202892287235</v>
      </c>
    </row>
    <row r="130" spans="1:12">
      <c r="A130" s="195">
        <v>17</v>
      </c>
      <c r="B130" s="224" t="s">
        <v>780</v>
      </c>
      <c r="C130" s="227" t="s">
        <v>772</v>
      </c>
      <c r="D130" s="231">
        <v>179</v>
      </c>
      <c r="E130" s="232">
        <v>0.194968957629235</v>
      </c>
      <c r="F130" s="232">
        <v>0.1617870039124282</v>
      </c>
      <c r="G130" s="232">
        <v>0.16343618563223175</v>
      </c>
      <c r="H130" s="232">
        <v>0.19948855057021561</v>
      </c>
      <c r="I130" s="232">
        <v>0.27067996778489967</v>
      </c>
      <c r="J130" s="232">
        <v>0.30782830791642385</v>
      </c>
      <c r="K130" s="232">
        <v>0.32047377407808214</v>
      </c>
      <c r="L130" s="232">
        <v>0.32047377407808214</v>
      </c>
    </row>
    <row r="131" spans="1:12">
      <c r="A131" s="195">
        <v>17</v>
      </c>
      <c r="B131" s="224" t="s">
        <v>780</v>
      </c>
      <c r="C131" s="227" t="s">
        <v>773</v>
      </c>
      <c r="D131" s="231">
        <v>191</v>
      </c>
      <c r="E131" s="232">
        <v>0.25011672967098109</v>
      </c>
      <c r="F131" s="232">
        <v>0.22227843997628693</v>
      </c>
      <c r="G131" s="232">
        <v>0.22383946556664364</v>
      </c>
      <c r="H131" s="232">
        <v>0.26327394536113036</v>
      </c>
      <c r="I131" s="232">
        <v>0.33871112646971646</v>
      </c>
      <c r="J131" s="232">
        <v>0.37222981484043083</v>
      </c>
      <c r="K131" s="232">
        <v>0.40616973233870168</v>
      </c>
      <c r="L131" s="232">
        <v>0.40616973233870168</v>
      </c>
    </row>
    <row r="132" spans="1:12">
      <c r="A132" s="195">
        <v>17</v>
      </c>
      <c r="B132" s="224" t="s">
        <v>780</v>
      </c>
      <c r="C132" s="227" t="s">
        <v>774</v>
      </c>
      <c r="D132" s="231">
        <v>204</v>
      </c>
      <c r="E132" s="232">
        <v>0.21293947864248097</v>
      </c>
      <c r="F132" s="232">
        <v>0.18730176736604531</v>
      </c>
      <c r="G132" s="232">
        <v>0.18728604513917915</v>
      </c>
      <c r="H132" s="232">
        <v>0.21442260871018973</v>
      </c>
      <c r="I132" s="232">
        <v>0.27473307096882055</v>
      </c>
      <c r="J132" s="232">
        <v>0.30235178283039371</v>
      </c>
      <c r="K132" s="232">
        <v>0.31847230611050742</v>
      </c>
      <c r="L132" s="232">
        <v>0.31847230611050742</v>
      </c>
    </row>
    <row r="133" spans="1:12">
      <c r="A133" s="195">
        <v>17</v>
      </c>
      <c r="B133" s="224" t="s">
        <v>780</v>
      </c>
      <c r="C133" s="227" t="s">
        <v>775</v>
      </c>
      <c r="D133" s="231">
        <v>222</v>
      </c>
      <c r="E133" s="232">
        <v>0.28693715931444147</v>
      </c>
      <c r="F133" s="232">
        <v>0.27531883377154542</v>
      </c>
      <c r="G133" s="232">
        <v>0.2615880854026682</v>
      </c>
      <c r="H133" s="232">
        <v>0.29295695384165937</v>
      </c>
      <c r="I133" s="232">
        <v>0.317213184730743</v>
      </c>
      <c r="J133" s="232">
        <v>0.34198836342389716</v>
      </c>
      <c r="K133" s="232">
        <v>0.26085545320868631</v>
      </c>
      <c r="L133" s="232">
        <v>0.26085545320868631</v>
      </c>
    </row>
    <row r="134" spans="1:12">
      <c r="A134" s="195">
        <v>17</v>
      </c>
      <c r="B134" s="224" t="s">
        <v>780</v>
      </c>
      <c r="C134" s="227" t="s">
        <v>776</v>
      </c>
      <c r="D134" s="231">
        <v>235</v>
      </c>
      <c r="E134" s="232">
        <v>0.23768985425337102</v>
      </c>
      <c r="F134" s="232">
        <v>0.22218048684867653</v>
      </c>
      <c r="G134" s="232">
        <v>0.20447413301148656</v>
      </c>
      <c r="H134" s="232">
        <v>0.23144853412685201</v>
      </c>
      <c r="I134" s="232">
        <v>0.26058861070417849</v>
      </c>
      <c r="J134" s="232">
        <v>0.30248790777426332</v>
      </c>
      <c r="K134" s="232">
        <v>0.27035763351090392</v>
      </c>
      <c r="L134" s="232">
        <v>0.27035763351090392</v>
      </c>
    </row>
    <row r="135" spans="1:12">
      <c r="A135" s="195">
        <v>17</v>
      </c>
      <c r="B135" s="224" t="s">
        <v>780</v>
      </c>
      <c r="C135" s="227" t="s">
        <v>777</v>
      </c>
      <c r="D135" s="231">
        <v>299</v>
      </c>
      <c r="E135" s="232">
        <v>0.24728497338247338</v>
      </c>
      <c r="F135" s="232">
        <v>0.23634800778050777</v>
      </c>
      <c r="G135" s="232">
        <v>0.21971149672399673</v>
      </c>
      <c r="H135" s="232">
        <v>0.25016041973791969</v>
      </c>
      <c r="I135" s="232">
        <v>0.29596730712530711</v>
      </c>
      <c r="J135" s="232">
        <v>0.32233925798525798</v>
      </c>
      <c r="K135" s="232">
        <v>0.29370802784602784</v>
      </c>
      <c r="L135" s="232">
        <v>0.29370802784602784</v>
      </c>
    </row>
    <row r="136" spans="1:12">
      <c r="A136" s="233">
        <v>18</v>
      </c>
      <c r="B136" s="234" t="s">
        <v>781</v>
      </c>
      <c r="C136" s="240"/>
      <c r="D136" s="231"/>
      <c r="E136" s="219"/>
      <c r="F136" s="219"/>
      <c r="G136" s="219"/>
      <c r="H136" s="219"/>
      <c r="I136" s="219"/>
      <c r="J136" s="219"/>
      <c r="K136" s="219"/>
      <c r="L136" s="219"/>
    </row>
    <row r="137" spans="1:12">
      <c r="A137" s="233">
        <v>19</v>
      </c>
      <c r="B137" s="234" t="s">
        <v>782</v>
      </c>
      <c r="C137" s="240"/>
      <c r="D137" s="231"/>
      <c r="E137" s="219"/>
      <c r="F137" s="219"/>
      <c r="G137" s="219"/>
      <c r="H137" s="219"/>
      <c r="I137" s="219"/>
      <c r="J137" s="219"/>
      <c r="K137" s="219"/>
      <c r="L137" s="219"/>
    </row>
    <row r="138" spans="1:12">
      <c r="A138" s="233">
        <v>20</v>
      </c>
      <c r="B138" s="234" t="s">
        <v>783</v>
      </c>
      <c r="C138" s="240"/>
      <c r="D138" s="231"/>
      <c r="E138" s="219"/>
      <c r="F138" s="219"/>
      <c r="G138" s="219"/>
      <c r="H138" s="219"/>
      <c r="I138" s="219"/>
      <c r="J138" s="219"/>
      <c r="K138" s="219"/>
      <c r="L138" s="219"/>
    </row>
    <row r="139" spans="1:12">
      <c r="A139" s="233">
        <v>21</v>
      </c>
      <c r="B139" s="234" t="s">
        <v>784</v>
      </c>
      <c r="C139" s="240"/>
      <c r="D139" s="231"/>
      <c r="E139" s="219"/>
      <c r="F139" s="219"/>
      <c r="G139" s="219"/>
      <c r="H139" s="219"/>
      <c r="I139" s="219"/>
      <c r="J139" s="219"/>
      <c r="K139" s="219"/>
      <c r="L139" s="219"/>
    </row>
    <row r="140" spans="1:12">
      <c r="A140" s="195">
        <v>22</v>
      </c>
      <c r="B140" s="224" t="s">
        <v>785</v>
      </c>
      <c r="C140" s="240" t="s">
        <v>771</v>
      </c>
      <c r="D140" s="229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95">
        <v>22</v>
      </c>
      <c r="B141" s="224" t="s">
        <v>785</v>
      </c>
      <c r="C141" s="227" t="s">
        <v>772</v>
      </c>
      <c r="D141" s="229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95">
        <v>22</v>
      </c>
      <c r="B142" s="224" t="s">
        <v>785</v>
      </c>
      <c r="C142" s="227" t="s">
        <v>773</v>
      </c>
      <c r="D142" s="229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95">
        <v>22</v>
      </c>
      <c r="B143" s="224" t="s">
        <v>785</v>
      </c>
      <c r="C143" s="227" t="s">
        <v>774</v>
      </c>
      <c r="D143" s="229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95">
        <v>22</v>
      </c>
      <c r="B144" s="224" t="s">
        <v>785</v>
      </c>
      <c r="C144" s="227" t="s">
        <v>775</v>
      </c>
      <c r="D144" s="229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95">
        <v>22</v>
      </c>
      <c r="B145" s="224" t="s">
        <v>785</v>
      </c>
      <c r="C145" s="227" t="s">
        <v>776</v>
      </c>
      <c r="D145" s="229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95">
        <v>22</v>
      </c>
      <c r="B146" s="224" t="s">
        <v>785</v>
      </c>
      <c r="C146" s="227" t="s">
        <v>777</v>
      </c>
      <c r="D146" s="229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233">
        <v>23</v>
      </c>
      <c r="B147" s="234" t="s">
        <v>786</v>
      </c>
      <c r="C147" s="240"/>
      <c r="D147" s="231"/>
      <c r="E147" s="219"/>
      <c r="F147" s="219"/>
      <c r="G147" s="219"/>
      <c r="H147" s="219"/>
      <c r="I147" s="219"/>
      <c r="J147" s="219"/>
      <c r="K147" s="219"/>
      <c r="L147" s="219"/>
    </row>
    <row r="148" spans="1:12">
      <c r="A148" s="233">
        <v>24</v>
      </c>
      <c r="B148" s="234" t="s">
        <v>787</v>
      </c>
      <c r="C148" s="241"/>
      <c r="D148" s="231"/>
      <c r="E148" s="219"/>
      <c r="F148" s="219"/>
      <c r="G148" s="219"/>
      <c r="H148" s="219"/>
      <c r="I148" s="219"/>
      <c r="J148" s="219"/>
      <c r="K148" s="219"/>
      <c r="L148" s="219"/>
    </row>
    <row r="149" spans="1:12">
      <c r="A149" s="233">
        <v>25</v>
      </c>
      <c r="B149" s="234" t="s">
        <v>788</v>
      </c>
      <c r="C149" s="240"/>
    </row>
    <row r="150" spans="1:12">
      <c r="A150" s="233">
        <v>26</v>
      </c>
      <c r="B150" s="234" t="s">
        <v>789</v>
      </c>
      <c r="C150" s="240"/>
    </row>
    <row r="151" spans="1:12">
      <c r="A151" s="195">
        <v>27</v>
      </c>
      <c r="B151" s="224" t="s">
        <v>790</v>
      </c>
      <c r="C151" s="240" t="s">
        <v>791</v>
      </c>
      <c r="D151" s="229">
        <v>161</v>
      </c>
      <c r="E151" s="197">
        <f>E161*1.1</f>
        <v>0.20308105639633528</v>
      </c>
      <c r="F151" s="197">
        <f t="shared" ref="F151:L151" si="0">F161*1.1</f>
        <v>0.17750311323379714</v>
      </c>
      <c r="G151" s="197">
        <f t="shared" si="0"/>
        <v>0.19477349022734977</v>
      </c>
      <c r="H151" s="197">
        <f t="shared" si="0"/>
        <v>0.22613162731591455</v>
      </c>
      <c r="I151" s="197">
        <f t="shared" si="0"/>
        <v>0.30623528646080755</v>
      </c>
      <c r="J151" s="197">
        <v>0.30706797996606727</v>
      </c>
      <c r="K151" s="197">
        <f t="shared" si="0"/>
        <v>0.3291454478113337</v>
      </c>
      <c r="L151" s="197">
        <f t="shared" si="0"/>
        <v>0.3291454478113337</v>
      </c>
    </row>
    <row r="152" spans="1:12">
      <c r="A152" s="195">
        <v>27</v>
      </c>
      <c r="B152" s="224" t="s">
        <v>790</v>
      </c>
      <c r="C152" s="227" t="s">
        <v>792</v>
      </c>
      <c r="D152" s="229">
        <v>171</v>
      </c>
      <c r="E152" s="197">
        <v>0.27009878588394981</v>
      </c>
      <c r="F152" s="197">
        <v>0.2061060610790634</v>
      </c>
      <c r="G152" s="197">
        <v>0.20568057753647781</v>
      </c>
      <c r="H152" s="197">
        <v>0.2328689759077027</v>
      </c>
      <c r="I152" s="197">
        <v>0.29030925415676961</v>
      </c>
      <c r="J152" s="197">
        <v>0.27346824893111638</v>
      </c>
      <c r="K152" s="197">
        <v>0.30318013131998639</v>
      </c>
      <c r="L152">
        <v>0.30318013131998639</v>
      </c>
    </row>
    <row r="153" spans="1:12">
      <c r="A153" s="195">
        <v>27</v>
      </c>
      <c r="B153" s="224" t="s">
        <v>790</v>
      </c>
      <c r="C153" s="227" t="s">
        <v>793</v>
      </c>
      <c r="D153" s="229">
        <v>183</v>
      </c>
      <c r="E153" s="197">
        <v>0.27171562334577543</v>
      </c>
      <c r="F153" s="197">
        <v>0.21125441194435021</v>
      </c>
      <c r="G153" s="197">
        <v>0.20759525347811331</v>
      </c>
      <c r="H153" s="197">
        <v>0.23982563182897859</v>
      </c>
      <c r="I153" s="197">
        <v>0.29356420325755</v>
      </c>
      <c r="J153" s="197">
        <v>0.27059198018323721</v>
      </c>
      <c r="K153" s="197">
        <v>0.29624474957583979</v>
      </c>
      <c r="L153">
        <v>0.29624474957583979</v>
      </c>
    </row>
    <row r="154" spans="1:12">
      <c r="A154" s="195">
        <v>27</v>
      </c>
      <c r="B154" s="224" t="s">
        <v>790</v>
      </c>
      <c r="C154" s="227" t="s">
        <v>794</v>
      </c>
      <c r="D154" s="229">
        <v>195</v>
      </c>
      <c r="E154" s="197">
        <v>0.29641494299287408</v>
      </c>
      <c r="F154" s="197">
        <v>0.23788968171021371</v>
      </c>
      <c r="G154" s="197">
        <v>0.23859172955548011</v>
      </c>
      <c r="H154" s="197">
        <v>0.27246021954530031</v>
      </c>
      <c r="I154" s="197">
        <v>0.2931812680692229</v>
      </c>
      <c r="J154" s="197">
        <v>0.25076444709874446</v>
      </c>
      <c r="K154" s="197">
        <v>0.24254872650152701</v>
      </c>
      <c r="L154">
        <v>0.24254872650152701</v>
      </c>
    </row>
    <row r="155" spans="1:12">
      <c r="A155" s="195">
        <v>27</v>
      </c>
      <c r="B155" s="224" t="s">
        <v>790</v>
      </c>
      <c r="C155" s="227" t="s">
        <v>795</v>
      </c>
      <c r="D155" s="229">
        <v>206</v>
      </c>
      <c r="E155" s="197">
        <v>0.29367057414319653</v>
      </c>
      <c r="F155" s="197">
        <v>0.23120959009161859</v>
      </c>
      <c r="G155" s="197">
        <v>0.23918740651510009</v>
      </c>
      <c r="H155" s="197">
        <v>0.26656727248048862</v>
      </c>
      <c r="I155" s="197">
        <v>0.28403337190363082</v>
      </c>
      <c r="J155" s="197">
        <v>0.25151329813369533</v>
      </c>
      <c r="K155" s="197">
        <v>0.29567034679334908</v>
      </c>
      <c r="L155">
        <v>0.29567034679334908</v>
      </c>
    </row>
    <row r="156" spans="1:12">
      <c r="A156" s="195">
        <v>27</v>
      </c>
      <c r="B156" s="224" t="s">
        <v>790</v>
      </c>
      <c r="C156" s="227" t="s">
        <v>796</v>
      </c>
      <c r="D156" s="229">
        <v>219</v>
      </c>
      <c r="E156" s="197">
        <v>0.29496829894808269</v>
      </c>
      <c r="F156" s="197">
        <v>0.2419317753647777</v>
      </c>
      <c r="G156" s="197">
        <v>0.23042244553783511</v>
      </c>
      <c r="H156" s="197">
        <v>0.24635680420766881</v>
      </c>
      <c r="I156" s="197">
        <v>0.24805873837801151</v>
      </c>
      <c r="J156" s="197">
        <v>0.22191666291143536</v>
      </c>
      <c r="K156" s="197">
        <v>0.21655168204954189</v>
      </c>
      <c r="L156">
        <v>0.21655168204954189</v>
      </c>
    </row>
    <row r="157" spans="1:12">
      <c r="A157" s="195">
        <v>27</v>
      </c>
      <c r="B157" s="224" t="s">
        <v>790</v>
      </c>
      <c r="C157" s="227" t="s">
        <v>797</v>
      </c>
      <c r="D157" s="229">
        <v>232</v>
      </c>
      <c r="E157" s="197">
        <v>0.29675532982694258</v>
      </c>
      <c r="F157" s="197">
        <v>0.23280515337631491</v>
      </c>
      <c r="G157" s="197">
        <v>0.22580594910078039</v>
      </c>
      <c r="H157" s="197">
        <v>0.2391235839837122</v>
      </c>
      <c r="I157" s="197">
        <v>0.24876078622327791</v>
      </c>
      <c r="J157" s="197">
        <v>0.23662137414319639</v>
      </c>
      <c r="K157" s="197">
        <v>0.2856289351883271</v>
      </c>
      <c r="L157">
        <v>0.2856289351883271</v>
      </c>
    </row>
    <row r="158" spans="1:12">
      <c r="A158" s="195">
        <v>27</v>
      </c>
      <c r="B158" s="224" t="s">
        <v>790</v>
      </c>
      <c r="C158" s="227" t="s">
        <v>798</v>
      </c>
      <c r="D158" s="229">
        <v>295</v>
      </c>
      <c r="E158" s="197">
        <v>0.2802891167288768</v>
      </c>
      <c r="F158" s="197">
        <v>0.2232317736681371</v>
      </c>
      <c r="G158" s="197">
        <v>0.20868023651170681</v>
      </c>
      <c r="H158" s="197">
        <v>0.23003951034950801</v>
      </c>
      <c r="I158" s="197">
        <v>0.23295407261621989</v>
      </c>
      <c r="J158" s="197">
        <v>0.21521104228028506</v>
      </c>
      <c r="K158" s="197">
        <v>0.20759525347811331</v>
      </c>
      <c r="L158">
        <v>0.20759525347811331</v>
      </c>
    </row>
    <row r="159" spans="1:12">
      <c r="A159" s="195">
        <v>28</v>
      </c>
      <c r="B159" s="224" t="s">
        <v>799</v>
      </c>
      <c r="C159" s="240" t="s">
        <v>791</v>
      </c>
      <c r="D159" s="229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95">
        <v>28</v>
      </c>
      <c r="B160" s="224" t="s">
        <v>799</v>
      </c>
      <c r="C160" s="227" t="s">
        <v>792</v>
      </c>
      <c r="D160" s="229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95">
        <v>28</v>
      </c>
      <c r="B161" s="224" t="s">
        <v>799</v>
      </c>
      <c r="C161" s="227" t="s">
        <v>793</v>
      </c>
      <c r="D161" s="229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95">
        <v>28</v>
      </c>
      <c r="B162" s="224" t="s">
        <v>799</v>
      </c>
      <c r="C162" s="227" t="s">
        <v>794</v>
      </c>
      <c r="D162" s="229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95">
        <v>28</v>
      </c>
      <c r="B163" s="224" t="s">
        <v>799</v>
      </c>
      <c r="C163" s="227" t="s">
        <v>795</v>
      </c>
      <c r="D163" s="229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95">
        <v>28</v>
      </c>
      <c r="B164" s="224" t="s">
        <v>799</v>
      </c>
      <c r="C164" s="227" t="s">
        <v>796</v>
      </c>
      <c r="D164" s="229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95">
        <v>28</v>
      </c>
      <c r="B165" s="224" t="s">
        <v>799</v>
      </c>
      <c r="C165" s="227" t="s">
        <v>797</v>
      </c>
      <c r="D165" s="229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95">
        <v>28</v>
      </c>
      <c r="B166" s="224" t="s">
        <v>799</v>
      </c>
      <c r="C166" s="227" t="s">
        <v>798</v>
      </c>
      <c r="D166" s="229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95">
        <v>29</v>
      </c>
      <c r="B167" s="224" t="s">
        <v>800</v>
      </c>
      <c r="C167" s="240" t="s">
        <v>791</v>
      </c>
      <c r="D167" s="229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95">
        <v>29</v>
      </c>
      <c r="B168" s="224" t="s">
        <v>800</v>
      </c>
      <c r="C168" s="227" t="s">
        <v>792</v>
      </c>
      <c r="D168" s="229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95">
        <v>29</v>
      </c>
      <c r="B169" s="224" t="s">
        <v>800</v>
      </c>
      <c r="C169" s="227" t="s">
        <v>793</v>
      </c>
      <c r="D169" s="229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95">
        <v>29</v>
      </c>
      <c r="B170" s="224" t="s">
        <v>800</v>
      </c>
      <c r="C170" s="227" t="s">
        <v>794</v>
      </c>
      <c r="D170" s="229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95">
        <v>29</v>
      </c>
      <c r="B171" s="224" t="s">
        <v>800</v>
      </c>
      <c r="C171" s="227" t="s">
        <v>795</v>
      </c>
      <c r="D171" s="229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95">
        <v>29</v>
      </c>
      <c r="B172" s="224" t="s">
        <v>800</v>
      </c>
      <c r="C172" s="227" t="s">
        <v>796</v>
      </c>
      <c r="D172" s="229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95">
        <v>29</v>
      </c>
      <c r="B173" s="224" t="s">
        <v>800</v>
      </c>
      <c r="C173" s="227" t="s">
        <v>797</v>
      </c>
      <c r="D173" s="229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95">
        <v>29</v>
      </c>
      <c r="B174" s="224" t="s">
        <v>800</v>
      </c>
      <c r="C174" s="227" t="s">
        <v>798</v>
      </c>
      <c r="D174" s="229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95">
        <v>30</v>
      </c>
      <c r="B175" s="224" t="s">
        <v>462</v>
      </c>
      <c r="C175" s="240" t="s">
        <v>791</v>
      </c>
      <c r="D175" s="229">
        <v>161</v>
      </c>
      <c r="E175" s="235">
        <v>0.21644531116389551</v>
      </c>
      <c r="F175" s="235">
        <v>0.17562016525279939</v>
      </c>
      <c r="G175" s="235">
        <v>0.16187704682728199</v>
      </c>
      <c r="H175" s="235">
        <v>0.18434257787580591</v>
      </c>
      <c r="I175" s="235">
        <v>0.2332519110960298</v>
      </c>
      <c r="J175" s="235">
        <v>0.25231320719375638</v>
      </c>
      <c r="K175" s="235">
        <v>0.29964861791652531</v>
      </c>
      <c r="L175" s="235">
        <v>0.29964861791652531</v>
      </c>
    </row>
    <row r="176" spans="1:12">
      <c r="A176" s="195">
        <v>30</v>
      </c>
      <c r="B176" s="224" t="s">
        <v>462</v>
      </c>
      <c r="C176" s="227" t="s">
        <v>792</v>
      </c>
      <c r="D176" s="229">
        <v>171</v>
      </c>
      <c r="E176" s="235">
        <v>0.21601982762130981</v>
      </c>
      <c r="F176" s="235">
        <v>0.17874746929080421</v>
      </c>
      <c r="G176" s="235">
        <v>0.15830298506956231</v>
      </c>
      <c r="H176" s="235">
        <v>0.18036430675262979</v>
      </c>
      <c r="I176" s="235">
        <v>0.22978422022395659</v>
      </c>
      <c r="J176" s="235">
        <v>0.24201650546318287</v>
      </c>
      <c r="K176" s="235">
        <v>0.27916158534102481</v>
      </c>
      <c r="L176" s="235">
        <v>0.27916158534102481</v>
      </c>
    </row>
    <row r="177" spans="1:12">
      <c r="A177" s="195">
        <v>30</v>
      </c>
      <c r="B177" s="224" t="s">
        <v>462</v>
      </c>
      <c r="C177" s="227" t="s">
        <v>793</v>
      </c>
      <c r="D177" s="229">
        <v>183</v>
      </c>
      <c r="E177" s="235">
        <v>0.2302522521208008</v>
      </c>
      <c r="F177" s="235">
        <v>0.18495952901255511</v>
      </c>
      <c r="G177" s="235">
        <v>0.16123882151340349</v>
      </c>
      <c r="H177" s="235">
        <v>0.18470423888700371</v>
      </c>
      <c r="I177" s="235">
        <v>0.27311971903630811</v>
      </c>
      <c r="J177" s="235">
        <v>0.26101009080420767</v>
      </c>
      <c r="K177" s="235">
        <v>0.29664895894129623</v>
      </c>
      <c r="L177" s="235">
        <v>0.29664895894129623</v>
      </c>
    </row>
    <row r="178" spans="1:12">
      <c r="A178" s="195">
        <v>30</v>
      </c>
      <c r="B178" s="224" t="s">
        <v>462</v>
      </c>
      <c r="C178" s="227" t="s">
        <v>794</v>
      </c>
      <c r="D178" s="229">
        <v>195</v>
      </c>
      <c r="E178" s="235">
        <v>0.21721118154054969</v>
      </c>
      <c r="F178" s="235">
        <v>0.17957716219884631</v>
      </c>
      <c r="G178" s="235">
        <v>0.157388195453003</v>
      </c>
      <c r="H178" s="235">
        <v>0.18202369256871401</v>
      </c>
      <c r="I178" s="235">
        <v>0.27001368917543261</v>
      </c>
      <c r="J178" s="235">
        <v>0.26790292419409573</v>
      </c>
      <c r="K178" s="235">
        <v>0.31513621886664411</v>
      </c>
      <c r="L178" s="235">
        <v>0.31513621886664411</v>
      </c>
    </row>
    <row r="179" spans="1:12">
      <c r="A179" s="195">
        <v>30</v>
      </c>
      <c r="B179" s="224" t="s">
        <v>462</v>
      </c>
      <c r="C179" s="227" t="s">
        <v>795</v>
      </c>
      <c r="D179" s="229">
        <v>206</v>
      </c>
      <c r="E179" s="235">
        <v>0.2197428086189345</v>
      </c>
      <c r="F179" s="235">
        <v>0.18725714014251779</v>
      </c>
      <c r="G179" s="235">
        <v>0.1596219840515779</v>
      </c>
      <c r="H179" s="235">
        <v>0.19010787987784189</v>
      </c>
      <c r="I179" s="235">
        <v>0.27518331421784858</v>
      </c>
      <c r="J179" s="235">
        <v>0.23668945151001017</v>
      </c>
      <c r="K179" s="235">
        <v>0.27969343976925681</v>
      </c>
      <c r="L179" s="235">
        <v>0.27969343976925681</v>
      </c>
    </row>
    <row r="180" spans="1:12">
      <c r="A180" s="195">
        <v>30</v>
      </c>
      <c r="B180" s="224" t="s">
        <v>462</v>
      </c>
      <c r="C180" s="227" t="s">
        <v>796</v>
      </c>
      <c r="D180" s="229">
        <v>219</v>
      </c>
      <c r="E180" s="235">
        <v>0.2197002602646759</v>
      </c>
      <c r="F180" s="235">
        <v>0.19117158873430609</v>
      </c>
      <c r="G180" s="235">
        <v>0.1630258523922633</v>
      </c>
      <c r="H180" s="235">
        <v>0.1915757980997625</v>
      </c>
      <c r="I180" s="235">
        <v>0.23446453919239901</v>
      </c>
      <c r="J180" s="235">
        <v>0.20673541011197824</v>
      </c>
      <c r="K180" s="235">
        <v>0.2232104994910078</v>
      </c>
      <c r="L180" s="235">
        <v>0.2232104994910078</v>
      </c>
    </row>
    <row r="181" spans="1:12">
      <c r="A181" s="195">
        <v>30</v>
      </c>
      <c r="B181" s="224" t="s">
        <v>462</v>
      </c>
      <c r="C181" s="227" t="s">
        <v>797</v>
      </c>
      <c r="D181" s="229">
        <v>232</v>
      </c>
      <c r="E181" s="235">
        <v>0.22489115948422131</v>
      </c>
      <c r="F181" s="235">
        <v>0.1908312019002375</v>
      </c>
      <c r="G181" s="235">
        <v>0.1641533837801154</v>
      </c>
      <c r="H181" s="235">
        <v>0.17908785612487271</v>
      </c>
      <c r="I181" s="235">
        <v>0.21195645978961661</v>
      </c>
      <c r="J181" s="235">
        <v>0.20876071177468619</v>
      </c>
      <c r="K181" s="235">
        <v>0.25746192466915507</v>
      </c>
      <c r="L181" s="235">
        <v>0.25746192466915507</v>
      </c>
    </row>
    <row r="182" spans="1:12">
      <c r="A182" s="195">
        <v>30</v>
      </c>
      <c r="B182" s="224" t="s">
        <v>462</v>
      </c>
      <c r="C182" s="227" t="s">
        <v>798</v>
      </c>
      <c r="D182" s="229">
        <v>295</v>
      </c>
      <c r="E182" s="235">
        <v>0.21619002103834409</v>
      </c>
      <c r="F182" s="235">
        <v>0.18342778825924669</v>
      </c>
      <c r="G182" s="235">
        <v>0.1639406420088225</v>
      </c>
      <c r="H182" s="235">
        <v>0.18066214523243981</v>
      </c>
      <c r="I182" s="235">
        <v>0.20585077095351201</v>
      </c>
      <c r="J182" s="235">
        <v>0.18830346304716664</v>
      </c>
      <c r="K182" s="235">
        <v>0.1978091319986427</v>
      </c>
      <c r="L182" s="235">
        <v>0.1978091319986427</v>
      </c>
    </row>
    <row r="183" spans="1:12">
      <c r="A183" s="195">
        <v>31</v>
      </c>
      <c r="B183" s="224" t="s">
        <v>461</v>
      </c>
      <c r="C183" s="240" t="s">
        <v>791</v>
      </c>
      <c r="D183" s="229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95">
        <v>31</v>
      </c>
      <c r="B184" s="224" t="s">
        <v>461</v>
      </c>
      <c r="C184" s="227" t="s">
        <v>792</v>
      </c>
      <c r="D184" s="229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95">
        <v>31</v>
      </c>
      <c r="B185" s="224" t="s">
        <v>461</v>
      </c>
      <c r="C185" s="227" t="s">
        <v>793</v>
      </c>
      <c r="D185" s="229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95">
        <v>31</v>
      </c>
      <c r="B186" s="224" t="s">
        <v>461</v>
      </c>
      <c r="C186" s="227" t="s">
        <v>794</v>
      </c>
      <c r="D186" s="229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95">
        <v>31</v>
      </c>
      <c r="B187" s="224" t="s">
        <v>461</v>
      </c>
      <c r="C187" s="227" t="s">
        <v>795</v>
      </c>
      <c r="D187" s="229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95">
        <v>31</v>
      </c>
      <c r="B188" s="224" t="s">
        <v>461</v>
      </c>
      <c r="C188" s="227" t="s">
        <v>796</v>
      </c>
      <c r="D188" s="229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95">
        <v>31</v>
      </c>
      <c r="B189" s="224" t="s">
        <v>461</v>
      </c>
      <c r="C189" s="227" t="s">
        <v>797</v>
      </c>
      <c r="D189" s="229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95">
        <v>31</v>
      </c>
      <c r="B190" s="224" t="s">
        <v>461</v>
      </c>
      <c r="C190" s="227" t="s">
        <v>798</v>
      </c>
      <c r="D190" s="229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</sheetData>
  <phoneticPr fontId="4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40"/>
  <sheetViews>
    <sheetView zoomScale="90" zoomScaleNormal="90" workbookViewId="0">
      <selection activeCell="A2" sqref="A2:A14"/>
    </sheetView>
  </sheetViews>
  <sheetFormatPr defaultColWidth="8.6640625" defaultRowHeight="13.2"/>
  <cols>
    <col min="1" max="1" width="21.109375" style="152" customWidth="1"/>
    <col min="2" max="2" width="21.6640625" style="152" customWidth="1"/>
    <col min="3" max="3" width="16.6640625" style="152" customWidth="1"/>
    <col min="4" max="4" width="14.44140625" style="152" customWidth="1"/>
    <col min="5" max="5" width="11.6640625" style="152" customWidth="1"/>
    <col min="6" max="6" width="12.44140625" style="152" customWidth="1"/>
    <col min="7" max="7" width="13" style="152" customWidth="1"/>
    <col min="8" max="8" width="12.88671875" style="152" customWidth="1"/>
    <col min="9" max="9" width="14.109375" style="152" customWidth="1"/>
    <col min="10" max="10" width="11.6640625" style="152" customWidth="1"/>
    <col min="11" max="11" width="13" style="152" customWidth="1"/>
    <col min="12" max="12" width="10.44140625" style="152" customWidth="1"/>
    <col min="13" max="13" width="11.6640625" style="152" customWidth="1"/>
    <col min="14" max="14" width="11.44140625" style="152" customWidth="1"/>
    <col min="15" max="15" width="12.44140625" style="152" customWidth="1"/>
    <col min="16" max="16" width="14.44140625" style="152" customWidth="1"/>
    <col min="17" max="17" width="13" style="152" customWidth="1"/>
    <col min="18" max="20" width="8.6640625" style="152"/>
    <col min="21" max="21" width="12.109375" style="152" customWidth="1"/>
    <col min="22" max="22" width="13.109375" style="152" customWidth="1"/>
    <col min="23" max="16384" width="8.6640625" style="152"/>
  </cols>
  <sheetData>
    <row r="1" spans="1:17">
      <c r="A1" s="152" t="s">
        <v>668</v>
      </c>
      <c r="B1" s="152" t="s">
        <v>507</v>
      </c>
      <c r="C1" s="152" t="s">
        <v>470</v>
      </c>
      <c r="D1" s="152" t="s">
        <v>653</v>
      </c>
      <c r="E1" s="152" t="s">
        <v>670</v>
      </c>
      <c r="F1" s="123" t="s">
        <v>671</v>
      </c>
      <c r="G1" s="123" t="s">
        <v>672</v>
      </c>
      <c r="H1" s="123" t="s">
        <v>673</v>
      </c>
      <c r="I1" s="123" t="s">
        <v>674</v>
      </c>
      <c r="J1" s="123" t="s">
        <v>675</v>
      </c>
      <c r="K1" s="123" t="s">
        <v>676</v>
      </c>
      <c r="L1" s="123" t="s">
        <v>677</v>
      </c>
      <c r="M1" s="123" t="s">
        <v>678</v>
      </c>
      <c r="N1" s="123" t="s">
        <v>679</v>
      </c>
      <c r="O1" s="123" t="s">
        <v>680</v>
      </c>
      <c r="P1" s="123" t="s">
        <v>681</v>
      </c>
      <c r="Q1" s="123" t="s">
        <v>682</v>
      </c>
    </row>
    <row r="2" spans="1:17">
      <c r="A2" s="152">
        <v>1</v>
      </c>
      <c r="B2" s="152" t="s">
        <v>666</v>
      </c>
      <c r="C2" s="123">
        <v>13</v>
      </c>
      <c r="D2" s="200">
        <v>0</v>
      </c>
      <c r="E2" s="200">
        <v>0</v>
      </c>
      <c r="F2" s="200">
        <v>0</v>
      </c>
      <c r="G2" s="200">
        <v>0</v>
      </c>
      <c r="H2" s="200">
        <v>0</v>
      </c>
      <c r="I2" s="200">
        <v>0</v>
      </c>
      <c r="J2" s="200">
        <v>0</v>
      </c>
      <c r="K2" s="200">
        <v>0</v>
      </c>
      <c r="L2" s="200">
        <v>0</v>
      </c>
      <c r="M2" s="200">
        <v>0</v>
      </c>
      <c r="N2" s="200">
        <v>0</v>
      </c>
      <c r="O2" s="200">
        <v>0</v>
      </c>
      <c r="P2" s="200">
        <v>0</v>
      </c>
      <c r="Q2" s="200">
        <v>0</v>
      </c>
    </row>
    <row r="3" spans="1:17">
      <c r="A3" s="152">
        <v>1</v>
      </c>
      <c r="B3" s="152" t="s">
        <v>666</v>
      </c>
      <c r="C3" s="123">
        <v>12</v>
      </c>
      <c r="D3" s="200">
        <v>0</v>
      </c>
      <c r="E3" s="200">
        <v>0</v>
      </c>
      <c r="F3" s="200">
        <v>0</v>
      </c>
      <c r="G3" s="200">
        <v>0</v>
      </c>
      <c r="H3" s="200">
        <v>0</v>
      </c>
      <c r="I3" s="200">
        <v>0</v>
      </c>
      <c r="J3" s="200">
        <v>0</v>
      </c>
      <c r="K3" s="200">
        <v>0</v>
      </c>
      <c r="L3" s="200">
        <v>0</v>
      </c>
      <c r="M3" s="200">
        <v>0</v>
      </c>
      <c r="N3" s="200">
        <v>0</v>
      </c>
      <c r="O3" s="200">
        <v>0</v>
      </c>
      <c r="P3" s="200">
        <v>0</v>
      </c>
      <c r="Q3" s="200">
        <v>0</v>
      </c>
    </row>
    <row r="4" spans="1:17" ht="14.25" customHeight="1">
      <c r="A4" s="152">
        <v>1</v>
      </c>
      <c r="B4" s="152" t="s">
        <v>666</v>
      </c>
      <c r="C4" s="123">
        <v>11</v>
      </c>
      <c r="D4" s="200">
        <v>0</v>
      </c>
      <c r="E4" s="200">
        <v>0</v>
      </c>
      <c r="F4" s="200">
        <v>0</v>
      </c>
      <c r="G4" s="200">
        <v>0</v>
      </c>
      <c r="H4" s="200">
        <v>0</v>
      </c>
      <c r="I4" s="200">
        <v>0</v>
      </c>
      <c r="J4" s="200">
        <v>0</v>
      </c>
      <c r="K4" s="200">
        <v>0</v>
      </c>
      <c r="L4" s="200">
        <v>0</v>
      </c>
      <c r="M4" s="200">
        <v>0</v>
      </c>
      <c r="N4" s="200">
        <v>0</v>
      </c>
      <c r="O4" s="200">
        <v>0</v>
      </c>
      <c r="P4" s="200">
        <v>0</v>
      </c>
      <c r="Q4" s="200">
        <v>0</v>
      </c>
    </row>
    <row r="5" spans="1:17">
      <c r="A5" s="152">
        <v>1</v>
      </c>
      <c r="B5" s="152" t="s">
        <v>666</v>
      </c>
      <c r="C5" s="123">
        <v>10</v>
      </c>
      <c r="D5" s="200">
        <v>0</v>
      </c>
      <c r="E5" s="200">
        <v>0</v>
      </c>
      <c r="F5" s="200">
        <v>0</v>
      </c>
      <c r="G5" s="200">
        <v>0</v>
      </c>
      <c r="H5" s="200">
        <v>0</v>
      </c>
      <c r="I5" s="200">
        <v>0</v>
      </c>
      <c r="J5" s="200">
        <v>0</v>
      </c>
      <c r="K5" s="200">
        <v>0</v>
      </c>
      <c r="L5" s="200">
        <v>0</v>
      </c>
      <c r="M5" s="200">
        <v>0</v>
      </c>
      <c r="N5" s="200">
        <v>0</v>
      </c>
      <c r="O5" s="200">
        <v>0</v>
      </c>
      <c r="P5" s="200">
        <v>0</v>
      </c>
      <c r="Q5" s="200">
        <v>0</v>
      </c>
    </row>
    <row r="6" spans="1:17">
      <c r="A6" s="152">
        <v>1</v>
      </c>
      <c r="B6" s="152" t="s">
        <v>666</v>
      </c>
      <c r="C6" s="123">
        <v>9</v>
      </c>
      <c r="D6" s="200">
        <v>0</v>
      </c>
      <c r="E6" s="200">
        <v>0</v>
      </c>
      <c r="F6" s="200">
        <v>0</v>
      </c>
      <c r="G6" s="200">
        <v>0</v>
      </c>
      <c r="H6" s="200">
        <v>0</v>
      </c>
      <c r="I6" s="200">
        <v>0</v>
      </c>
      <c r="J6" s="200">
        <v>0</v>
      </c>
      <c r="K6" s="200">
        <v>0</v>
      </c>
      <c r="L6" s="200">
        <v>0</v>
      </c>
      <c r="M6" s="200">
        <v>0</v>
      </c>
      <c r="N6" s="200">
        <v>0</v>
      </c>
      <c r="O6" s="200">
        <v>0</v>
      </c>
      <c r="P6" s="200">
        <v>0</v>
      </c>
      <c r="Q6" s="200">
        <v>0</v>
      </c>
    </row>
    <row r="7" spans="1:17">
      <c r="A7" s="152">
        <v>1</v>
      </c>
      <c r="B7" s="152" t="s">
        <v>666</v>
      </c>
      <c r="C7" s="123">
        <v>8</v>
      </c>
      <c r="D7" s="123">
        <v>10</v>
      </c>
      <c r="E7" s="123">
        <v>1</v>
      </c>
      <c r="F7" s="200">
        <v>0.5</v>
      </c>
      <c r="G7" s="200">
        <v>0.05</v>
      </c>
      <c r="H7" s="200">
        <v>0.05</v>
      </c>
      <c r="I7" s="200">
        <v>0.05</v>
      </c>
      <c r="J7" s="200">
        <v>0.05</v>
      </c>
      <c r="K7" s="200">
        <v>0.05</v>
      </c>
      <c r="L7" s="200">
        <v>0.05</v>
      </c>
      <c r="M7" s="200">
        <v>0</v>
      </c>
      <c r="N7" s="200">
        <v>0</v>
      </c>
      <c r="O7" s="200">
        <v>0</v>
      </c>
      <c r="P7" s="200">
        <v>0</v>
      </c>
      <c r="Q7" s="200">
        <v>0</v>
      </c>
    </row>
    <row r="8" spans="1:17">
      <c r="A8" s="152">
        <v>1</v>
      </c>
      <c r="B8" s="152" t="s">
        <v>666</v>
      </c>
      <c r="C8" s="123">
        <v>7</v>
      </c>
      <c r="D8" s="123">
        <v>20</v>
      </c>
      <c r="E8" s="123">
        <v>0</v>
      </c>
      <c r="F8" s="200">
        <v>0.5</v>
      </c>
      <c r="G8" s="200">
        <v>0.5</v>
      </c>
      <c r="H8" s="200">
        <v>0.45</v>
      </c>
      <c r="I8" s="200">
        <v>0.35</v>
      </c>
      <c r="J8" s="200">
        <v>0.35</v>
      </c>
      <c r="K8" s="200">
        <v>0.3</v>
      </c>
      <c r="L8" s="200">
        <v>0.3</v>
      </c>
      <c r="M8" s="200">
        <v>0</v>
      </c>
      <c r="N8" s="200">
        <v>0</v>
      </c>
      <c r="O8" s="200">
        <v>0</v>
      </c>
      <c r="P8" s="200">
        <v>0</v>
      </c>
      <c r="Q8" s="200">
        <v>0</v>
      </c>
    </row>
    <row r="9" spans="1:17">
      <c r="A9" s="152">
        <v>1</v>
      </c>
      <c r="B9" s="152" t="s">
        <v>666</v>
      </c>
      <c r="C9" s="123">
        <v>6</v>
      </c>
      <c r="D9" s="123">
        <v>40</v>
      </c>
      <c r="E9" s="123">
        <v>0</v>
      </c>
      <c r="F9" s="200">
        <v>0</v>
      </c>
      <c r="G9" s="200">
        <v>0.45</v>
      </c>
      <c r="H9" s="200">
        <v>0.3</v>
      </c>
      <c r="I9" s="200">
        <v>0.25</v>
      </c>
      <c r="J9" s="200">
        <v>0.25</v>
      </c>
      <c r="K9" s="200">
        <v>0.25</v>
      </c>
      <c r="L9" s="200">
        <v>0.25</v>
      </c>
      <c r="M9" s="200">
        <v>0</v>
      </c>
      <c r="N9" s="200">
        <v>0</v>
      </c>
      <c r="O9" s="200">
        <v>0</v>
      </c>
      <c r="P9" s="200">
        <v>0</v>
      </c>
      <c r="Q9" s="200">
        <v>0</v>
      </c>
    </row>
    <row r="10" spans="1:17">
      <c r="A10" s="152">
        <v>1</v>
      </c>
      <c r="B10" s="152" t="s">
        <v>666</v>
      </c>
      <c r="C10" s="123">
        <v>5</v>
      </c>
      <c r="D10" s="123">
        <v>60</v>
      </c>
      <c r="E10" s="123">
        <v>0</v>
      </c>
      <c r="F10" s="200">
        <v>0</v>
      </c>
      <c r="G10" s="200">
        <v>0</v>
      </c>
      <c r="H10" s="200">
        <v>0.2</v>
      </c>
      <c r="I10" s="200">
        <v>0.2</v>
      </c>
      <c r="J10" s="200">
        <v>0.15</v>
      </c>
      <c r="K10" s="200">
        <v>0.2</v>
      </c>
      <c r="L10" s="200">
        <v>0.2</v>
      </c>
      <c r="M10" s="200">
        <v>0</v>
      </c>
      <c r="N10" s="200">
        <v>0</v>
      </c>
      <c r="O10" s="200">
        <v>0</v>
      </c>
      <c r="P10" s="200">
        <v>0</v>
      </c>
      <c r="Q10" s="200">
        <v>0</v>
      </c>
    </row>
    <row r="11" spans="1:17">
      <c r="A11" s="152">
        <v>1</v>
      </c>
      <c r="B11" s="152" t="s">
        <v>666</v>
      </c>
      <c r="C11" s="123">
        <v>4</v>
      </c>
      <c r="D11" s="123">
        <v>80</v>
      </c>
      <c r="E11" s="123">
        <v>0</v>
      </c>
      <c r="F11" s="200">
        <v>0</v>
      </c>
      <c r="G11" s="200">
        <v>0</v>
      </c>
      <c r="H11" s="200">
        <v>0</v>
      </c>
      <c r="I11" s="200">
        <v>0.15</v>
      </c>
      <c r="J11" s="200">
        <v>0.15</v>
      </c>
      <c r="K11" s="200">
        <v>0.1</v>
      </c>
      <c r="L11" s="200">
        <v>0.05</v>
      </c>
      <c r="M11" s="200">
        <v>0</v>
      </c>
      <c r="N11" s="200">
        <v>0</v>
      </c>
      <c r="O11" s="200">
        <v>0</v>
      </c>
      <c r="P11" s="200">
        <v>0</v>
      </c>
      <c r="Q11" s="200">
        <v>0</v>
      </c>
    </row>
    <row r="12" spans="1:17">
      <c r="A12" s="152">
        <v>1</v>
      </c>
      <c r="B12" s="152" t="s">
        <v>666</v>
      </c>
      <c r="C12" s="123">
        <v>3</v>
      </c>
      <c r="D12" s="123">
        <v>100</v>
      </c>
      <c r="E12" s="123">
        <v>0</v>
      </c>
      <c r="F12" s="200">
        <v>0</v>
      </c>
      <c r="G12" s="200">
        <v>0</v>
      </c>
      <c r="H12" s="200">
        <v>0</v>
      </c>
      <c r="I12" s="200">
        <v>0</v>
      </c>
      <c r="J12" s="200">
        <v>0.05</v>
      </c>
      <c r="K12" s="200">
        <v>0.05</v>
      </c>
      <c r="L12" s="200">
        <v>0.05</v>
      </c>
      <c r="M12" s="200">
        <v>0</v>
      </c>
      <c r="N12" s="200">
        <v>0</v>
      </c>
      <c r="O12" s="200">
        <v>0</v>
      </c>
      <c r="P12" s="200">
        <v>0</v>
      </c>
      <c r="Q12" s="200">
        <v>0</v>
      </c>
    </row>
    <row r="13" spans="1:17">
      <c r="A13" s="152">
        <v>1</v>
      </c>
      <c r="B13" s="152" t="s">
        <v>666</v>
      </c>
      <c r="C13" s="123">
        <v>2</v>
      </c>
      <c r="D13" s="123">
        <v>120</v>
      </c>
      <c r="E13" s="123">
        <v>0</v>
      </c>
      <c r="F13" s="200">
        <v>0</v>
      </c>
      <c r="G13" s="200">
        <v>0</v>
      </c>
      <c r="H13" s="200">
        <v>0</v>
      </c>
      <c r="I13" s="200">
        <v>0</v>
      </c>
      <c r="J13" s="200">
        <v>0</v>
      </c>
      <c r="K13" s="200">
        <v>0.05</v>
      </c>
      <c r="L13" s="200">
        <v>0.05</v>
      </c>
      <c r="M13" s="200">
        <v>0</v>
      </c>
      <c r="N13" s="200">
        <v>0</v>
      </c>
      <c r="O13" s="200">
        <v>0</v>
      </c>
      <c r="P13" s="200">
        <v>0</v>
      </c>
      <c r="Q13" s="200">
        <v>0</v>
      </c>
    </row>
    <row r="14" spans="1:17">
      <c r="A14" s="152">
        <v>1</v>
      </c>
      <c r="B14" s="152" t="s">
        <v>666</v>
      </c>
      <c r="C14" s="123">
        <v>1</v>
      </c>
      <c r="D14" s="123">
        <v>140</v>
      </c>
      <c r="E14" s="123">
        <v>0</v>
      </c>
      <c r="F14" s="200">
        <v>0</v>
      </c>
      <c r="G14" s="200">
        <v>0</v>
      </c>
      <c r="H14" s="200">
        <v>0</v>
      </c>
      <c r="I14" s="200">
        <v>0</v>
      </c>
      <c r="J14" s="200">
        <v>0</v>
      </c>
      <c r="K14" s="200">
        <v>0</v>
      </c>
      <c r="L14" s="200">
        <v>0.05</v>
      </c>
      <c r="M14" s="200">
        <v>0</v>
      </c>
      <c r="N14" s="200">
        <v>0</v>
      </c>
      <c r="O14" s="200">
        <v>0</v>
      </c>
      <c r="P14" s="200">
        <v>0</v>
      </c>
      <c r="Q14" s="200">
        <v>0</v>
      </c>
    </row>
    <row r="15" spans="1:17">
      <c r="A15" s="152">
        <v>2</v>
      </c>
      <c r="B15" s="152" t="s">
        <v>666</v>
      </c>
      <c r="C15" s="123">
        <v>13</v>
      </c>
      <c r="D15" s="200">
        <v>0</v>
      </c>
      <c r="E15" s="200">
        <v>0</v>
      </c>
      <c r="F15" s="200">
        <v>0</v>
      </c>
      <c r="G15" s="200">
        <v>0</v>
      </c>
      <c r="H15" s="200">
        <v>0</v>
      </c>
      <c r="I15" s="200">
        <v>0</v>
      </c>
      <c r="J15" s="200">
        <v>0</v>
      </c>
      <c r="K15" s="200">
        <v>0</v>
      </c>
      <c r="L15" s="200">
        <v>0</v>
      </c>
      <c r="M15" s="200">
        <v>0</v>
      </c>
      <c r="N15" s="200">
        <v>0</v>
      </c>
      <c r="O15" s="200">
        <v>0</v>
      </c>
      <c r="P15" s="200">
        <v>0</v>
      </c>
      <c r="Q15" s="200">
        <v>0</v>
      </c>
    </row>
    <row r="16" spans="1:17">
      <c r="A16" s="152">
        <v>2</v>
      </c>
      <c r="B16" s="152" t="s">
        <v>666</v>
      </c>
      <c r="C16" s="123">
        <v>12</v>
      </c>
      <c r="D16" s="200">
        <v>0</v>
      </c>
      <c r="E16" s="200">
        <v>0</v>
      </c>
      <c r="F16" s="200">
        <v>0</v>
      </c>
      <c r="G16" s="200">
        <v>0</v>
      </c>
      <c r="H16" s="200">
        <v>0</v>
      </c>
      <c r="I16" s="200">
        <v>0</v>
      </c>
      <c r="J16" s="200">
        <v>0</v>
      </c>
      <c r="K16" s="200">
        <v>0</v>
      </c>
      <c r="L16" s="200">
        <v>0</v>
      </c>
      <c r="M16" s="200">
        <v>0</v>
      </c>
      <c r="N16" s="200">
        <v>0</v>
      </c>
      <c r="O16" s="200">
        <v>0</v>
      </c>
      <c r="P16" s="200">
        <v>0</v>
      </c>
      <c r="Q16" s="200">
        <v>0</v>
      </c>
    </row>
    <row r="17" spans="1:17" ht="14.25" customHeight="1">
      <c r="A17" s="152">
        <v>2</v>
      </c>
      <c r="B17" s="152" t="s">
        <v>666</v>
      </c>
      <c r="C17" s="123">
        <v>11</v>
      </c>
      <c r="D17" s="200">
        <v>0</v>
      </c>
      <c r="E17" s="200">
        <v>0</v>
      </c>
      <c r="F17" s="200">
        <v>0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</row>
    <row r="18" spans="1:17">
      <c r="A18" s="152">
        <v>2</v>
      </c>
      <c r="B18" s="152" t="s">
        <v>666</v>
      </c>
      <c r="C18" s="123">
        <v>10</v>
      </c>
      <c r="D18" s="200">
        <v>0</v>
      </c>
      <c r="E18" s="200">
        <v>0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</row>
    <row r="19" spans="1:17">
      <c r="A19" s="152">
        <v>2</v>
      </c>
      <c r="B19" s="152" t="s">
        <v>666</v>
      </c>
      <c r="C19" s="123">
        <v>9</v>
      </c>
      <c r="D19" s="200">
        <v>0</v>
      </c>
      <c r="E19" s="200">
        <v>0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</row>
    <row r="20" spans="1:17">
      <c r="A20" s="152">
        <v>2</v>
      </c>
      <c r="B20" s="152" t="s">
        <v>666</v>
      </c>
      <c r="C20" s="123">
        <v>8</v>
      </c>
      <c r="D20" s="123">
        <v>10</v>
      </c>
      <c r="E20" s="123">
        <v>1</v>
      </c>
      <c r="F20" s="200">
        <v>0.5</v>
      </c>
      <c r="G20" s="200">
        <v>0.05</v>
      </c>
      <c r="H20" s="200">
        <v>0.05</v>
      </c>
      <c r="I20" s="200">
        <v>0.05</v>
      </c>
      <c r="J20" s="200">
        <v>0.05</v>
      </c>
      <c r="K20" s="200">
        <v>0.05</v>
      </c>
      <c r="L20" s="200">
        <v>0.05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</row>
    <row r="21" spans="1:17">
      <c r="A21" s="152">
        <v>2</v>
      </c>
      <c r="B21" s="152" t="s">
        <v>666</v>
      </c>
      <c r="C21" s="123">
        <v>7</v>
      </c>
      <c r="D21" s="123">
        <v>20</v>
      </c>
      <c r="E21" s="123">
        <v>0</v>
      </c>
      <c r="F21" s="200">
        <v>0.5</v>
      </c>
      <c r="G21" s="200">
        <v>0.5</v>
      </c>
      <c r="H21" s="200">
        <v>0.45</v>
      </c>
      <c r="I21" s="200">
        <v>0.35</v>
      </c>
      <c r="J21" s="200">
        <v>0.35</v>
      </c>
      <c r="K21" s="200">
        <v>0.3</v>
      </c>
      <c r="L21" s="200">
        <v>0.3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</row>
    <row r="22" spans="1:17">
      <c r="A22" s="152">
        <v>2</v>
      </c>
      <c r="B22" s="152" t="s">
        <v>666</v>
      </c>
      <c r="C22" s="123">
        <v>6</v>
      </c>
      <c r="D22" s="123">
        <v>40</v>
      </c>
      <c r="E22" s="123">
        <v>0</v>
      </c>
      <c r="F22" s="200">
        <v>0</v>
      </c>
      <c r="G22" s="200">
        <v>0.45</v>
      </c>
      <c r="H22" s="200">
        <v>0.3</v>
      </c>
      <c r="I22" s="200">
        <v>0.25</v>
      </c>
      <c r="J22" s="200">
        <v>0.25</v>
      </c>
      <c r="K22" s="200">
        <v>0.25</v>
      </c>
      <c r="L22" s="200">
        <v>0.25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</row>
    <row r="23" spans="1:17">
      <c r="A23" s="152">
        <v>2</v>
      </c>
      <c r="B23" s="152" t="s">
        <v>666</v>
      </c>
      <c r="C23" s="123">
        <v>5</v>
      </c>
      <c r="D23" s="123">
        <v>60</v>
      </c>
      <c r="E23" s="123">
        <v>0</v>
      </c>
      <c r="F23" s="200">
        <v>0</v>
      </c>
      <c r="G23" s="200">
        <v>0</v>
      </c>
      <c r="H23" s="200">
        <v>0.2</v>
      </c>
      <c r="I23" s="200">
        <v>0.2</v>
      </c>
      <c r="J23" s="200">
        <v>0.15</v>
      </c>
      <c r="K23" s="200">
        <v>0.2</v>
      </c>
      <c r="L23" s="200">
        <v>0.2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</row>
    <row r="24" spans="1:17">
      <c r="A24" s="152">
        <v>2</v>
      </c>
      <c r="B24" s="152" t="s">
        <v>666</v>
      </c>
      <c r="C24" s="123">
        <v>4</v>
      </c>
      <c r="D24" s="123">
        <v>80</v>
      </c>
      <c r="E24" s="123">
        <v>0</v>
      </c>
      <c r="F24" s="200">
        <v>0</v>
      </c>
      <c r="G24" s="200">
        <v>0</v>
      </c>
      <c r="H24" s="200">
        <v>0</v>
      </c>
      <c r="I24" s="200">
        <v>0.15</v>
      </c>
      <c r="J24" s="200">
        <v>0.15</v>
      </c>
      <c r="K24" s="200">
        <v>0.1</v>
      </c>
      <c r="L24" s="200">
        <v>0.05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</row>
    <row r="25" spans="1:17">
      <c r="A25" s="152">
        <v>2</v>
      </c>
      <c r="B25" s="152" t="s">
        <v>666</v>
      </c>
      <c r="C25" s="123">
        <v>3</v>
      </c>
      <c r="D25" s="123">
        <v>100</v>
      </c>
      <c r="E25" s="123">
        <v>0</v>
      </c>
      <c r="F25" s="200">
        <v>0</v>
      </c>
      <c r="G25" s="200">
        <v>0</v>
      </c>
      <c r="H25" s="200">
        <v>0</v>
      </c>
      <c r="I25" s="200">
        <v>0</v>
      </c>
      <c r="J25" s="200">
        <v>0.05</v>
      </c>
      <c r="K25" s="200">
        <v>0.05</v>
      </c>
      <c r="L25" s="200">
        <v>0.05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</row>
    <row r="26" spans="1:17">
      <c r="A26" s="152">
        <v>2</v>
      </c>
      <c r="B26" s="152" t="s">
        <v>666</v>
      </c>
      <c r="C26" s="123">
        <v>2</v>
      </c>
      <c r="D26" s="123">
        <v>120</v>
      </c>
      <c r="E26" s="123">
        <v>0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0.05</v>
      </c>
      <c r="L26" s="200">
        <v>0.05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</row>
    <row r="27" spans="1:17">
      <c r="A27" s="152">
        <v>2</v>
      </c>
      <c r="B27" s="152" t="s">
        <v>666</v>
      </c>
      <c r="C27" s="123">
        <v>1</v>
      </c>
      <c r="D27" s="123">
        <v>140</v>
      </c>
      <c r="E27" s="123">
        <v>0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0.05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</row>
    <row r="28" spans="1:17">
      <c r="A28" s="152">
        <v>3</v>
      </c>
      <c r="B28" s="152" t="s">
        <v>666</v>
      </c>
      <c r="C28" s="123">
        <v>13</v>
      </c>
      <c r="D28" s="200">
        <v>0</v>
      </c>
      <c r="E28" s="200">
        <v>0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</row>
    <row r="29" spans="1:17">
      <c r="A29" s="152">
        <v>3</v>
      </c>
      <c r="B29" s="152" t="s">
        <v>666</v>
      </c>
      <c r="C29" s="123">
        <v>12</v>
      </c>
      <c r="D29" s="200">
        <v>0</v>
      </c>
      <c r="E29" s="200">
        <v>0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</row>
    <row r="30" spans="1:17" ht="14.25" customHeight="1">
      <c r="A30" s="152">
        <v>3</v>
      </c>
      <c r="B30" s="152" t="s">
        <v>666</v>
      </c>
      <c r="C30" s="123">
        <v>11</v>
      </c>
      <c r="D30" s="200">
        <v>0</v>
      </c>
      <c r="E30" s="200">
        <v>0</v>
      </c>
      <c r="F30" s="200">
        <v>0</v>
      </c>
      <c r="G30" s="200">
        <v>0</v>
      </c>
      <c r="H30" s="200">
        <v>0</v>
      </c>
      <c r="I30" s="200">
        <v>0</v>
      </c>
      <c r="J30" s="200">
        <v>0</v>
      </c>
      <c r="K30" s="200">
        <v>0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</row>
    <row r="31" spans="1:17">
      <c r="A31" s="152">
        <v>3</v>
      </c>
      <c r="B31" s="152" t="s">
        <v>666</v>
      </c>
      <c r="C31" s="123">
        <v>10</v>
      </c>
      <c r="D31" s="200">
        <v>0</v>
      </c>
      <c r="E31" s="200">
        <v>0</v>
      </c>
      <c r="F31" s="200">
        <v>0</v>
      </c>
      <c r="G31" s="200">
        <v>0</v>
      </c>
      <c r="H31" s="200">
        <v>0</v>
      </c>
      <c r="I31" s="200">
        <v>0</v>
      </c>
      <c r="J31" s="200">
        <v>0</v>
      </c>
      <c r="K31" s="200">
        <v>0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</row>
    <row r="32" spans="1:17">
      <c r="A32" s="152">
        <v>3</v>
      </c>
      <c r="B32" s="152" t="s">
        <v>666</v>
      </c>
      <c r="C32" s="123">
        <v>9</v>
      </c>
      <c r="D32" s="200">
        <v>0</v>
      </c>
      <c r="E32" s="200">
        <v>0</v>
      </c>
      <c r="F32" s="200">
        <v>0</v>
      </c>
      <c r="G32" s="200">
        <v>0</v>
      </c>
      <c r="H32" s="200">
        <v>0</v>
      </c>
      <c r="I32" s="200">
        <v>0</v>
      </c>
      <c r="J32" s="200">
        <v>0</v>
      </c>
      <c r="K32" s="200">
        <v>0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</row>
    <row r="33" spans="1:17">
      <c r="A33" s="152">
        <v>3</v>
      </c>
      <c r="B33" s="152" t="s">
        <v>666</v>
      </c>
      <c r="C33" s="123">
        <v>8</v>
      </c>
      <c r="D33" s="123">
        <v>10</v>
      </c>
      <c r="E33" s="123">
        <v>1</v>
      </c>
      <c r="F33" s="200">
        <v>0.5</v>
      </c>
      <c r="G33" s="200">
        <v>0.05</v>
      </c>
      <c r="H33" s="200">
        <v>0.05</v>
      </c>
      <c r="I33" s="200">
        <v>0.05</v>
      </c>
      <c r="J33" s="200">
        <v>0.05</v>
      </c>
      <c r="K33" s="200">
        <v>0.05</v>
      </c>
      <c r="L33" s="200">
        <v>0.05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</row>
    <row r="34" spans="1:17">
      <c r="A34" s="152">
        <v>3</v>
      </c>
      <c r="B34" s="152" t="s">
        <v>666</v>
      </c>
      <c r="C34" s="123">
        <v>7</v>
      </c>
      <c r="D34" s="123">
        <v>20</v>
      </c>
      <c r="E34" s="123">
        <v>0</v>
      </c>
      <c r="F34" s="200">
        <v>0.5</v>
      </c>
      <c r="G34" s="200">
        <v>0.5</v>
      </c>
      <c r="H34" s="200">
        <v>0.45</v>
      </c>
      <c r="I34" s="200">
        <v>0.35</v>
      </c>
      <c r="J34" s="200">
        <v>0.35</v>
      </c>
      <c r="K34" s="200">
        <v>0.3</v>
      </c>
      <c r="L34" s="200">
        <v>0.3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</row>
    <row r="35" spans="1:17">
      <c r="A35" s="152">
        <v>3</v>
      </c>
      <c r="B35" s="152" t="s">
        <v>666</v>
      </c>
      <c r="C35" s="123">
        <v>6</v>
      </c>
      <c r="D35" s="123">
        <v>40</v>
      </c>
      <c r="E35" s="123">
        <v>0</v>
      </c>
      <c r="F35" s="200">
        <v>0</v>
      </c>
      <c r="G35" s="200">
        <v>0.45</v>
      </c>
      <c r="H35" s="200">
        <v>0.3</v>
      </c>
      <c r="I35" s="200">
        <v>0.25</v>
      </c>
      <c r="J35" s="200">
        <v>0.25</v>
      </c>
      <c r="K35" s="200">
        <v>0.25</v>
      </c>
      <c r="L35" s="200">
        <v>0.25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</row>
    <row r="36" spans="1:17">
      <c r="A36" s="152">
        <v>3</v>
      </c>
      <c r="B36" s="152" t="s">
        <v>666</v>
      </c>
      <c r="C36" s="123">
        <v>5</v>
      </c>
      <c r="D36" s="123">
        <v>60</v>
      </c>
      <c r="E36" s="123">
        <v>0</v>
      </c>
      <c r="F36" s="200">
        <v>0</v>
      </c>
      <c r="G36" s="200">
        <v>0</v>
      </c>
      <c r="H36" s="200">
        <v>0.2</v>
      </c>
      <c r="I36" s="200">
        <v>0.2</v>
      </c>
      <c r="J36" s="200">
        <v>0.15</v>
      </c>
      <c r="K36" s="200">
        <v>0.2</v>
      </c>
      <c r="L36" s="200">
        <v>0.2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</row>
    <row r="37" spans="1:17">
      <c r="A37" s="152">
        <v>3</v>
      </c>
      <c r="B37" s="152" t="s">
        <v>666</v>
      </c>
      <c r="C37" s="123">
        <v>4</v>
      </c>
      <c r="D37" s="123">
        <v>80</v>
      </c>
      <c r="E37" s="123">
        <v>0</v>
      </c>
      <c r="F37" s="200">
        <v>0</v>
      </c>
      <c r="G37" s="200">
        <v>0</v>
      </c>
      <c r="H37" s="200">
        <v>0</v>
      </c>
      <c r="I37" s="200">
        <v>0.15</v>
      </c>
      <c r="J37" s="200">
        <v>0.15</v>
      </c>
      <c r="K37" s="200">
        <v>0.1</v>
      </c>
      <c r="L37" s="200">
        <v>0.05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</row>
    <row r="38" spans="1:17">
      <c r="A38" s="152">
        <v>3</v>
      </c>
      <c r="B38" s="152" t="s">
        <v>666</v>
      </c>
      <c r="C38" s="123">
        <v>3</v>
      </c>
      <c r="D38" s="123">
        <v>100</v>
      </c>
      <c r="E38" s="123">
        <v>0</v>
      </c>
      <c r="F38" s="200">
        <v>0</v>
      </c>
      <c r="G38" s="200">
        <v>0</v>
      </c>
      <c r="H38" s="200">
        <v>0</v>
      </c>
      <c r="I38" s="200">
        <v>0</v>
      </c>
      <c r="J38" s="200">
        <v>0.05</v>
      </c>
      <c r="K38" s="200">
        <v>0.05</v>
      </c>
      <c r="L38" s="200">
        <v>0.05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</row>
    <row r="39" spans="1:17">
      <c r="A39" s="152">
        <v>3</v>
      </c>
      <c r="B39" s="152" t="s">
        <v>666</v>
      </c>
      <c r="C39" s="123">
        <v>2</v>
      </c>
      <c r="D39" s="123">
        <v>120</v>
      </c>
      <c r="E39" s="123">
        <v>0</v>
      </c>
      <c r="F39" s="200">
        <v>0</v>
      </c>
      <c r="G39" s="200">
        <v>0</v>
      </c>
      <c r="H39" s="200">
        <v>0</v>
      </c>
      <c r="I39" s="200">
        <v>0</v>
      </c>
      <c r="J39" s="200">
        <v>0</v>
      </c>
      <c r="K39" s="200">
        <v>0.05</v>
      </c>
      <c r="L39" s="200">
        <v>0.05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</row>
    <row r="40" spans="1:17">
      <c r="A40" s="152">
        <v>3</v>
      </c>
      <c r="B40" s="152" t="s">
        <v>666</v>
      </c>
      <c r="C40" s="123">
        <v>1</v>
      </c>
      <c r="D40" s="123">
        <v>140</v>
      </c>
      <c r="E40" s="123">
        <v>0</v>
      </c>
      <c r="F40" s="200">
        <v>0</v>
      </c>
      <c r="G40" s="200">
        <v>0</v>
      </c>
      <c r="H40" s="200">
        <v>0</v>
      </c>
      <c r="I40" s="200">
        <v>0</v>
      </c>
      <c r="J40" s="200">
        <v>0</v>
      </c>
      <c r="K40" s="200">
        <v>0</v>
      </c>
      <c r="L40" s="200">
        <v>0.05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F1FB-5244-4800-8A74-4CF53F85478C}">
  <sheetPr codeName="Sheet26"/>
  <dimension ref="A1:H307"/>
  <sheetViews>
    <sheetView topLeftCell="A7" workbookViewId="0">
      <selection activeCell="I4" sqref="I4"/>
    </sheetView>
  </sheetViews>
  <sheetFormatPr defaultRowHeight="13.2"/>
  <cols>
    <col min="1" max="1" width="12" customWidth="1"/>
    <col min="2" max="2" width="15.44140625" customWidth="1"/>
    <col min="4" max="4" width="6.109375" customWidth="1"/>
    <col min="5" max="5" width="6.33203125" customWidth="1"/>
    <col min="6" max="6" width="12.44140625" customWidth="1"/>
    <col min="7" max="7" width="11.6640625" customWidth="1"/>
  </cols>
  <sheetData>
    <row r="1" spans="1:8">
      <c r="A1" s="22" t="s">
        <v>731</v>
      </c>
      <c r="B1" s="22" t="s">
        <v>707</v>
      </c>
      <c r="C1" t="s">
        <v>74</v>
      </c>
      <c r="D1" s="22" t="s">
        <v>395</v>
      </c>
      <c r="E1" t="s">
        <v>397</v>
      </c>
      <c r="F1" t="s">
        <v>316</v>
      </c>
      <c r="G1" t="s">
        <v>394</v>
      </c>
      <c r="H1" t="s">
        <v>741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2423-E18D-48EC-ABE9-74C296D1985E}">
  <sheetPr codeName="Sheet27"/>
  <dimension ref="A1:D21"/>
  <sheetViews>
    <sheetView workbookViewId="0">
      <selection activeCell="H11" sqref="H11"/>
    </sheetView>
  </sheetViews>
  <sheetFormatPr defaultRowHeight="13.2"/>
  <cols>
    <col min="1" max="1" width="14.5546875" customWidth="1"/>
    <col min="2" max="2" width="21.21875" customWidth="1"/>
    <col min="3" max="3" width="11.6640625" customWidth="1"/>
  </cols>
  <sheetData>
    <row r="1" spans="1:4">
      <c r="A1" s="22" t="s">
        <v>731</v>
      </c>
      <c r="B1" s="22" t="s">
        <v>707</v>
      </c>
      <c r="C1" t="s">
        <v>742</v>
      </c>
      <c r="D1" t="s">
        <v>743</v>
      </c>
    </row>
    <row r="2" spans="1:4">
      <c r="A2">
        <v>1</v>
      </c>
      <c r="B2" s="22" t="s">
        <v>747</v>
      </c>
      <c r="C2">
        <v>164</v>
      </c>
      <c r="D2">
        <v>1</v>
      </c>
    </row>
    <row r="3" spans="1:4">
      <c r="A3">
        <v>1</v>
      </c>
      <c r="B3" s="22" t="s">
        <v>747</v>
      </c>
      <c r="C3">
        <v>165</v>
      </c>
      <c r="D3">
        <v>1</v>
      </c>
    </row>
    <row r="4" spans="1:4">
      <c r="A4">
        <v>1</v>
      </c>
      <c r="B4" s="22" t="s">
        <v>747</v>
      </c>
      <c r="C4">
        <v>166</v>
      </c>
      <c r="D4">
        <v>1</v>
      </c>
    </row>
    <row r="5" spans="1:4">
      <c r="A5">
        <v>1</v>
      </c>
      <c r="B5" s="22" t="s">
        <v>747</v>
      </c>
      <c r="C5">
        <v>167</v>
      </c>
      <c r="D5">
        <v>1</v>
      </c>
    </row>
    <row r="6" spans="1:4">
      <c r="A6">
        <v>1</v>
      </c>
      <c r="B6" s="22" t="s">
        <v>747</v>
      </c>
      <c r="C6">
        <v>168</v>
      </c>
      <c r="D6">
        <v>1</v>
      </c>
    </row>
    <row r="7" spans="1:4">
      <c r="A7">
        <v>1</v>
      </c>
      <c r="B7" s="22" t="s">
        <v>747</v>
      </c>
      <c r="C7">
        <v>169</v>
      </c>
      <c r="D7">
        <v>1</v>
      </c>
    </row>
    <row r="8" spans="1:4">
      <c r="A8">
        <v>1</v>
      </c>
      <c r="B8" s="22" t="s">
        <v>747</v>
      </c>
      <c r="C8">
        <v>170</v>
      </c>
      <c r="D8">
        <v>1</v>
      </c>
    </row>
    <row r="9" spans="1:4">
      <c r="A9">
        <v>1</v>
      </c>
      <c r="B9" s="22" t="s">
        <v>747</v>
      </c>
      <c r="C9">
        <v>171</v>
      </c>
      <c r="D9">
        <v>1</v>
      </c>
    </row>
    <row r="10" spans="1:4">
      <c r="A10">
        <v>1</v>
      </c>
      <c r="B10" s="22" t="s">
        <v>747</v>
      </c>
      <c r="C10">
        <v>172</v>
      </c>
      <c r="D10">
        <v>1</v>
      </c>
    </row>
    <row r="11" spans="1:4">
      <c r="A11">
        <v>1</v>
      </c>
      <c r="B11" s="22" t="s">
        <v>747</v>
      </c>
      <c r="C11">
        <v>173</v>
      </c>
      <c r="D11">
        <v>1</v>
      </c>
    </row>
    <row r="12" spans="1:4">
      <c r="A12">
        <v>1</v>
      </c>
      <c r="B12" s="22" t="s">
        <v>747</v>
      </c>
      <c r="C12">
        <v>174</v>
      </c>
      <c r="D12">
        <v>1</v>
      </c>
    </row>
    <row r="13" spans="1:4">
      <c r="A13">
        <v>1</v>
      </c>
      <c r="B13" s="22" t="s">
        <v>747</v>
      </c>
      <c r="C13">
        <v>175</v>
      </c>
      <c r="D13">
        <v>1</v>
      </c>
    </row>
    <row r="14" spans="1:4">
      <c r="A14">
        <v>1</v>
      </c>
      <c r="B14" s="22" t="s">
        <v>747</v>
      </c>
      <c r="C14">
        <v>176</v>
      </c>
      <c r="D14">
        <v>1</v>
      </c>
    </row>
    <row r="15" spans="1:4">
      <c r="A15">
        <v>1</v>
      </c>
      <c r="B15" s="22" t="s">
        <v>747</v>
      </c>
      <c r="C15">
        <v>177</v>
      </c>
      <c r="D15">
        <v>1</v>
      </c>
    </row>
    <row r="16" spans="1:4">
      <c r="A16">
        <v>1</v>
      </c>
      <c r="B16" s="22" t="s">
        <v>747</v>
      </c>
      <c r="C16">
        <v>178</v>
      </c>
      <c r="D16">
        <v>1</v>
      </c>
    </row>
    <row r="17" spans="1:4">
      <c r="A17">
        <v>1</v>
      </c>
      <c r="B17" s="22" t="s">
        <v>747</v>
      </c>
      <c r="C17">
        <v>179</v>
      </c>
      <c r="D17">
        <v>1</v>
      </c>
    </row>
    <row r="18" spans="1:4">
      <c r="A18">
        <v>1</v>
      </c>
      <c r="B18" s="22" t="s">
        <v>747</v>
      </c>
      <c r="C18">
        <v>180</v>
      </c>
      <c r="D18">
        <v>1</v>
      </c>
    </row>
    <row r="19" spans="1:4">
      <c r="A19">
        <v>1</v>
      </c>
      <c r="B19" s="22" t="s">
        <v>747</v>
      </c>
      <c r="C19">
        <v>181</v>
      </c>
      <c r="D19">
        <v>1</v>
      </c>
    </row>
    <row r="20" spans="1:4">
      <c r="A20">
        <v>1</v>
      </c>
      <c r="B20" s="22" t="s">
        <v>747</v>
      </c>
      <c r="C20">
        <v>182</v>
      </c>
      <c r="D20">
        <v>1</v>
      </c>
    </row>
    <row r="21" spans="1:4">
      <c r="A21">
        <v>1</v>
      </c>
      <c r="B21" s="22" t="s">
        <v>747</v>
      </c>
      <c r="C21">
        <v>183</v>
      </c>
      <c r="D21">
        <v>1</v>
      </c>
    </row>
  </sheetData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Z40"/>
  <sheetViews>
    <sheetView topLeftCell="B1" zoomScaleNormal="100" workbookViewId="0">
      <selection activeCell="K20" sqref="K20"/>
    </sheetView>
  </sheetViews>
  <sheetFormatPr defaultColWidth="8.6640625" defaultRowHeight="13.2"/>
  <cols>
    <col min="1" max="1" width="14.5546875" customWidth="1"/>
    <col min="2" max="2" width="8.6640625" customWidth="1"/>
    <col min="3" max="3" width="12.21875" customWidth="1"/>
    <col min="4" max="4" width="11.5546875" customWidth="1"/>
  </cols>
  <sheetData>
    <row r="1" spans="1:26">
      <c r="A1" t="s">
        <v>685</v>
      </c>
      <c r="B1" t="s">
        <v>684</v>
      </c>
      <c r="C1" s="22" t="s">
        <v>685</v>
      </c>
      <c r="D1" t="s">
        <v>395</v>
      </c>
      <c r="E1" t="s">
        <v>74</v>
      </c>
      <c r="F1" t="s">
        <v>683</v>
      </c>
      <c r="G1" t="s">
        <v>335</v>
      </c>
      <c r="H1" t="s">
        <v>336</v>
      </c>
      <c r="I1" t="s">
        <v>337</v>
      </c>
      <c r="J1" t="s">
        <v>338</v>
      </c>
      <c r="K1" t="s">
        <v>339</v>
      </c>
      <c r="L1" t="s">
        <v>340</v>
      </c>
      <c r="M1" t="s">
        <v>341</v>
      </c>
      <c r="N1" t="s">
        <v>342</v>
      </c>
      <c r="O1" t="s">
        <v>343</v>
      </c>
      <c r="P1" t="s">
        <v>344</v>
      </c>
      <c r="Q1" t="s">
        <v>345</v>
      </c>
      <c r="R1" t="s">
        <v>346</v>
      </c>
      <c r="S1" t="s">
        <v>347</v>
      </c>
      <c r="T1" t="s">
        <v>348</v>
      </c>
      <c r="U1" t="s">
        <v>349</v>
      </c>
      <c r="V1" t="s">
        <v>350</v>
      </c>
      <c r="W1" t="s">
        <v>399</v>
      </c>
      <c r="X1" t="s">
        <v>400</v>
      </c>
      <c r="Y1" t="s">
        <v>401</v>
      </c>
      <c r="Z1" t="s">
        <v>402</v>
      </c>
    </row>
    <row r="2" spans="1:26">
      <c r="A2" t="s">
        <v>446</v>
      </c>
      <c r="B2">
        <v>1</v>
      </c>
      <c r="C2" s="22" t="s">
        <v>804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446</v>
      </c>
      <c r="B3">
        <v>1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446</v>
      </c>
      <c r="B4">
        <v>1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446</v>
      </c>
      <c r="B5">
        <v>1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446</v>
      </c>
      <c r="B6">
        <v>1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446</v>
      </c>
      <c r="B7">
        <v>1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446</v>
      </c>
      <c r="B8">
        <v>1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446</v>
      </c>
      <c r="B9">
        <v>1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446</v>
      </c>
      <c r="B10">
        <v>1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446</v>
      </c>
      <c r="B11">
        <v>1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446</v>
      </c>
      <c r="B12">
        <v>1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447</v>
      </c>
      <c r="B13">
        <v>2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447</v>
      </c>
      <c r="B14">
        <v>2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447</v>
      </c>
      <c r="B15">
        <v>2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447</v>
      </c>
      <c r="B16">
        <v>2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447</v>
      </c>
      <c r="B17">
        <v>2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447</v>
      </c>
      <c r="B18">
        <v>2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447</v>
      </c>
      <c r="B19">
        <v>2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447</v>
      </c>
      <c r="B20">
        <v>2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447</v>
      </c>
      <c r="B21">
        <v>2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447</v>
      </c>
      <c r="B22">
        <v>2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447</v>
      </c>
      <c r="B23">
        <v>2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447</v>
      </c>
      <c r="B24">
        <v>2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447</v>
      </c>
      <c r="B25">
        <v>2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447</v>
      </c>
      <c r="B26">
        <v>2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447</v>
      </c>
      <c r="B27">
        <v>2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458</v>
      </c>
      <c r="B28">
        <v>3</v>
      </c>
      <c r="E28">
        <v>136</v>
      </c>
      <c r="F28" s="181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458</v>
      </c>
      <c r="B29">
        <v>3</v>
      </c>
      <c r="E29">
        <v>145</v>
      </c>
      <c r="F29" s="181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458</v>
      </c>
      <c r="B30">
        <v>3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458</v>
      </c>
      <c r="B31">
        <v>3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458</v>
      </c>
      <c r="B32">
        <v>3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458</v>
      </c>
      <c r="B33">
        <v>3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458</v>
      </c>
      <c r="B34">
        <v>3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458</v>
      </c>
      <c r="B35">
        <v>3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458</v>
      </c>
      <c r="B36">
        <v>3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458</v>
      </c>
      <c r="B37">
        <v>3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458</v>
      </c>
      <c r="B38">
        <v>3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458</v>
      </c>
      <c r="B39">
        <v>3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458</v>
      </c>
      <c r="B40">
        <v>3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15"/>
  <dimension ref="A1:Q6"/>
  <sheetViews>
    <sheetView topLeftCell="C1" workbookViewId="0">
      <selection activeCell="A8" sqref="A8"/>
    </sheetView>
  </sheetViews>
  <sheetFormatPr defaultColWidth="9.109375" defaultRowHeight="13.2"/>
  <cols>
    <col min="1" max="1" width="25.88671875" style="152" customWidth="1"/>
    <col min="2" max="2" width="34.88671875" style="152" customWidth="1"/>
    <col min="3" max="3" width="8.44140625" style="152" customWidth="1"/>
    <col min="4" max="4" width="12.6640625" style="152" customWidth="1"/>
    <col min="5" max="5" width="13.109375" style="152" customWidth="1"/>
    <col min="6" max="6" width="12.109375" style="152" customWidth="1"/>
    <col min="7" max="7" width="11" style="152" customWidth="1"/>
    <col min="8" max="8" width="10.33203125" style="152" customWidth="1"/>
    <col min="9" max="9" width="11.6640625" style="152" customWidth="1"/>
    <col min="10" max="10" width="10" style="152" customWidth="1"/>
    <col min="11" max="11" width="10.33203125" style="152" customWidth="1"/>
    <col min="12" max="12" width="10" style="152" customWidth="1"/>
    <col min="13" max="13" width="11.6640625" style="152" customWidth="1"/>
    <col min="14" max="14" width="11.5546875" style="152" customWidth="1"/>
    <col min="15" max="15" width="5.44140625" style="152" customWidth="1"/>
    <col min="16" max="16" width="6.6640625" style="152" customWidth="1"/>
    <col min="17" max="17" width="7.109375" style="152" customWidth="1"/>
    <col min="18" max="16384" width="9.109375" style="152"/>
  </cols>
  <sheetData>
    <row r="1" spans="1:17" ht="13.8" thickBot="1">
      <c r="A1" s="152" t="s">
        <v>667</v>
      </c>
      <c r="B1" s="152" t="s">
        <v>487</v>
      </c>
      <c r="C1" s="152" t="s">
        <v>469</v>
      </c>
      <c r="D1" s="67" t="s">
        <v>665</v>
      </c>
      <c r="E1" s="67" t="s">
        <v>669</v>
      </c>
      <c r="F1" s="67" t="s">
        <v>664</v>
      </c>
      <c r="G1" s="67" t="s">
        <v>663</v>
      </c>
      <c r="H1" s="67" t="s">
        <v>662</v>
      </c>
      <c r="I1" s="67" t="s">
        <v>661</v>
      </c>
      <c r="J1" s="67" t="s">
        <v>660</v>
      </c>
      <c r="K1" s="67" t="s">
        <v>659</v>
      </c>
      <c r="L1" s="67" t="s">
        <v>658</v>
      </c>
      <c r="M1" s="67" t="s">
        <v>657</v>
      </c>
      <c r="N1" s="67" t="s">
        <v>656</v>
      </c>
      <c r="O1" s="67" t="s">
        <v>230</v>
      </c>
      <c r="P1" s="67" t="s">
        <v>162</v>
      </c>
      <c r="Q1" s="68" t="s">
        <v>306</v>
      </c>
    </row>
    <row r="2" spans="1:17">
      <c r="A2" s="123">
        <v>1</v>
      </c>
      <c r="B2" s="123" t="s">
        <v>666</v>
      </c>
      <c r="C2" s="123">
        <v>1</v>
      </c>
      <c r="D2" s="69">
        <v>1</v>
      </c>
      <c r="E2" s="69">
        <v>1</v>
      </c>
      <c r="F2" s="69">
        <v>1</v>
      </c>
      <c r="G2" s="69">
        <v>1</v>
      </c>
      <c r="H2" s="69">
        <v>1</v>
      </c>
      <c r="I2" s="69">
        <v>1</v>
      </c>
      <c r="J2" s="69">
        <v>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1</v>
      </c>
      <c r="Q2" s="69">
        <v>1</v>
      </c>
    </row>
    <row r="3" spans="1:17">
      <c r="A3" s="123">
        <v>1</v>
      </c>
      <c r="B3" s="123" t="s">
        <v>666</v>
      </c>
      <c r="C3" s="123">
        <v>2</v>
      </c>
      <c r="D3" s="69">
        <v>1</v>
      </c>
      <c r="E3" s="69">
        <v>1</v>
      </c>
      <c r="F3" s="69">
        <v>1</v>
      </c>
      <c r="G3" s="69">
        <v>1</v>
      </c>
      <c r="H3" s="69">
        <v>1</v>
      </c>
      <c r="I3" s="69">
        <v>1</v>
      </c>
      <c r="J3" s="69">
        <v>1</v>
      </c>
      <c r="K3" s="69">
        <v>1</v>
      </c>
      <c r="L3" s="69">
        <v>1</v>
      </c>
      <c r="M3" s="69">
        <v>1</v>
      </c>
      <c r="N3" s="69">
        <v>1</v>
      </c>
      <c r="O3" s="69">
        <v>1</v>
      </c>
      <c r="P3" s="69">
        <v>1</v>
      </c>
      <c r="Q3" s="70">
        <v>1</v>
      </c>
    </row>
    <row r="4" spans="1:17">
      <c r="A4" s="123">
        <v>1</v>
      </c>
      <c r="B4" s="123" t="s">
        <v>666</v>
      </c>
      <c r="C4" s="123">
        <v>3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L4" s="69">
        <v>1</v>
      </c>
      <c r="M4" s="69">
        <v>1</v>
      </c>
      <c r="N4" s="69">
        <v>1</v>
      </c>
      <c r="O4" s="69">
        <v>1</v>
      </c>
      <c r="P4" s="69">
        <v>1</v>
      </c>
      <c r="Q4" s="70">
        <v>1</v>
      </c>
    </row>
    <row r="5" spans="1:17">
      <c r="A5" s="123">
        <v>1</v>
      </c>
      <c r="B5" s="123" t="s">
        <v>666</v>
      </c>
      <c r="C5" s="123">
        <v>4</v>
      </c>
      <c r="D5" s="69">
        <v>1</v>
      </c>
      <c r="E5" s="69">
        <v>1</v>
      </c>
      <c r="F5" s="69">
        <v>1</v>
      </c>
      <c r="G5" s="69">
        <v>1</v>
      </c>
      <c r="H5" s="69">
        <v>1</v>
      </c>
      <c r="I5" s="69">
        <v>1</v>
      </c>
      <c r="J5" s="69">
        <v>1</v>
      </c>
      <c r="K5" s="69">
        <v>1</v>
      </c>
      <c r="L5" s="69">
        <v>1</v>
      </c>
      <c r="M5" s="69">
        <v>1</v>
      </c>
      <c r="N5" s="69">
        <v>1</v>
      </c>
      <c r="O5" s="69">
        <v>1</v>
      </c>
      <c r="P5" s="69">
        <v>1</v>
      </c>
      <c r="Q5" s="70">
        <v>1</v>
      </c>
    </row>
    <row r="6" spans="1:17">
      <c r="A6" s="123">
        <v>1</v>
      </c>
      <c r="B6" s="123" t="s">
        <v>666</v>
      </c>
      <c r="C6" s="123">
        <v>5</v>
      </c>
      <c r="D6" s="69">
        <v>1</v>
      </c>
      <c r="E6" s="69">
        <v>1</v>
      </c>
      <c r="F6" s="69">
        <v>1</v>
      </c>
      <c r="G6" s="69">
        <v>1</v>
      </c>
      <c r="H6" s="69">
        <v>1</v>
      </c>
      <c r="I6" s="69">
        <v>1</v>
      </c>
      <c r="J6" s="69">
        <v>1</v>
      </c>
      <c r="K6" s="69">
        <v>1</v>
      </c>
      <c r="L6" s="69">
        <v>1</v>
      </c>
      <c r="M6" s="69">
        <v>1</v>
      </c>
      <c r="N6" s="69">
        <v>1</v>
      </c>
      <c r="O6" s="69">
        <v>1</v>
      </c>
      <c r="P6" s="69">
        <v>1</v>
      </c>
      <c r="Q6" s="7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F97"/>
  <sheetViews>
    <sheetView workbookViewId="0">
      <selection activeCell="G97" sqref="G97"/>
    </sheetView>
  </sheetViews>
  <sheetFormatPr defaultColWidth="9.109375" defaultRowHeight="14.4"/>
  <cols>
    <col min="1" max="1" width="13.88671875" style="197" customWidth="1"/>
    <col min="2" max="2" width="21.6640625" style="197" customWidth="1"/>
    <col min="3" max="3" width="15.33203125" style="197" customWidth="1"/>
    <col min="4" max="5" width="9.109375" style="197"/>
    <col min="6" max="6" width="16.88671875" style="197" customWidth="1"/>
    <col min="7" max="16384" width="9.109375" style="197"/>
  </cols>
  <sheetData>
    <row r="1" spans="1:6">
      <c r="A1" s="198" t="s">
        <v>731</v>
      </c>
      <c r="B1" s="198" t="s">
        <v>707</v>
      </c>
      <c r="C1" s="198" t="s">
        <v>470</v>
      </c>
      <c r="D1" s="198" t="s">
        <v>652</v>
      </c>
      <c r="E1" s="198" t="s">
        <v>642</v>
      </c>
      <c r="F1" s="198" t="s">
        <v>641</v>
      </c>
    </row>
    <row r="2" spans="1:6" ht="17.399999999999999">
      <c r="A2" s="197">
        <v>1</v>
      </c>
      <c r="B2" s="223" t="s">
        <v>756</v>
      </c>
      <c r="C2" s="197">
        <v>8</v>
      </c>
      <c r="D2" s="186">
        <v>22</v>
      </c>
      <c r="E2" s="197">
        <v>2</v>
      </c>
      <c r="F2" s="197">
        <v>10</v>
      </c>
    </row>
    <row r="3" spans="1:6" ht="17.399999999999999">
      <c r="A3" s="197">
        <v>1</v>
      </c>
      <c r="B3" s="223" t="s">
        <v>756</v>
      </c>
      <c r="C3" s="197">
        <v>7</v>
      </c>
      <c r="D3" s="186">
        <v>22</v>
      </c>
      <c r="E3" s="197">
        <v>2</v>
      </c>
      <c r="F3" s="197">
        <v>10</v>
      </c>
    </row>
    <row r="4" spans="1:6" ht="17.399999999999999">
      <c r="A4" s="197">
        <v>1</v>
      </c>
      <c r="B4" s="223" t="s">
        <v>756</v>
      </c>
      <c r="C4" s="197">
        <v>6</v>
      </c>
      <c r="D4" s="186">
        <v>22</v>
      </c>
      <c r="E4" s="197">
        <v>2</v>
      </c>
      <c r="F4" s="197">
        <v>10</v>
      </c>
    </row>
    <row r="5" spans="1:6" ht="17.399999999999999">
      <c r="A5" s="197">
        <v>1</v>
      </c>
      <c r="B5" s="223" t="s">
        <v>756</v>
      </c>
      <c r="C5" s="197">
        <v>5</v>
      </c>
      <c r="D5" s="186">
        <v>22</v>
      </c>
      <c r="E5" s="197">
        <v>2</v>
      </c>
      <c r="F5" s="197">
        <v>10</v>
      </c>
    </row>
    <row r="6" spans="1:6" ht="17.399999999999999">
      <c r="A6" s="197">
        <v>1</v>
      </c>
      <c r="B6" s="223" t="s">
        <v>756</v>
      </c>
      <c r="C6" s="197">
        <v>4</v>
      </c>
      <c r="D6" s="186">
        <v>22</v>
      </c>
      <c r="E6" s="197">
        <v>2</v>
      </c>
      <c r="F6" s="197">
        <v>10</v>
      </c>
    </row>
    <row r="7" spans="1:6" ht="17.399999999999999">
      <c r="A7" s="197">
        <v>1</v>
      </c>
      <c r="B7" s="223" t="s">
        <v>756</v>
      </c>
      <c r="C7" s="197">
        <v>3</v>
      </c>
      <c r="D7" s="186">
        <v>22</v>
      </c>
      <c r="E7" s="197">
        <v>2</v>
      </c>
      <c r="F7" s="197">
        <v>10</v>
      </c>
    </row>
    <row r="8" spans="1:6" ht="17.399999999999999">
      <c r="A8" s="197">
        <v>1</v>
      </c>
      <c r="B8" s="223" t="s">
        <v>756</v>
      </c>
      <c r="C8" s="197">
        <v>2</v>
      </c>
      <c r="D8" s="186">
        <v>22</v>
      </c>
      <c r="E8" s="197">
        <v>2</v>
      </c>
      <c r="F8" s="197">
        <v>10</v>
      </c>
    </row>
    <row r="9" spans="1:6" ht="17.399999999999999">
      <c r="A9" s="197">
        <v>1</v>
      </c>
      <c r="B9" s="223" t="s">
        <v>756</v>
      </c>
      <c r="C9" s="197">
        <v>1</v>
      </c>
      <c r="D9" s="186">
        <v>22</v>
      </c>
      <c r="E9" s="197">
        <v>2</v>
      </c>
      <c r="F9" s="197">
        <v>10</v>
      </c>
    </row>
    <row r="10" spans="1:6" ht="17.399999999999999">
      <c r="A10" s="197">
        <v>2</v>
      </c>
      <c r="B10" s="195" t="s">
        <v>449</v>
      </c>
      <c r="C10" s="197">
        <v>8</v>
      </c>
      <c r="D10" s="186">
        <v>22</v>
      </c>
      <c r="E10" s="197">
        <v>2</v>
      </c>
      <c r="F10" s="197">
        <v>10</v>
      </c>
    </row>
    <row r="11" spans="1:6" ht="17.399999999999999">
      <c r="A11" s="197">
        <v>2</v>
      </c>
      <c r="B11" s="212" t="s">
        <v>449</v>
      </c>
      <c r="C11" s="197">
        <v>7</v>
      </c>
      <c r="D11" s="186">
        <v>22</v>
      </c>
      <c r="E11" s="197">
        <v>2</v>
      </c>
      <c r="F11" s="197">
        <v>10</v>
      </c>
    </row>
    <row r="12" spans="1:6" ht="17.399999999999999">
      <c r="A12" s="197">
        <v>2</v>
      </c>
      <c r="B12" s="195" t="s">
        <v>449</v>
      </c>
      <c r="C12" s="197">
        <v>6</v>
      </c>
      <c r="D12" s="186">
        <v>22</v>
      </c>
      <c r="E12" s="197">
        <v>2</v>
      </c>
      <c r="F12" s="197">
        <v>10</v>
      </c>
    </row>
    <row r="13" spans="1:6" ht="17.399999999999999">
      <c r="A13" s="197">
        <v>2</v>
      </c>
      <c r="B13" s="212" t="s">
        <v>449</v>
      </c>
      <c r="C13" s="197">
        <v>5</v>
      </c>
      <c r="D13" s="186">
        <v>22</v>
      </c>
      <c r="E13" s="197">
        <v>2</v>
      </c>
      <c r="F13" s="197">
        <v>10</v>
      </c>
    </row>
    <row r="14" spans="1:6" ht="17.399999999999999">
      <c r="A14" s="197">
        <v>2</v>
      </c>
      <c r="B14" s="195" t="s">
        <v>449</v>
      </c>
      <c r="C14" s="197">
        <v>4</v>
      </c>
      <c r="D14" s="186">
        <v>22</v>
      </c>
      <c r="E14" s="197">
        <v>2</v>
      </c>
      <c r="F14" s="197">
        <v>10</v>
      </c>
    </row>
    <row r="15" spans="1:6" ht="17.399999999999999">
      <c r="A15" s="197">
        <v>2</v>
      </c>
      <c r="B15" s="212" t="s">
        <v>449</v>
      </c>
      <c r="C15" s="197">
        <v>3</v>
      </c>
      <c r="D15" s="186">
        <v>22</v>
      </c>
      <c r="E15" s="197">
        <v>2</v>
      </c>
      <c r="F15" s="197">
        <v>10</v>
      </c>
    </row>
    <row r="16" spans="1:6" ht="17.399999999999999">
      <c r="A16" s="197">
        <v>2</v>
      </c>
      <c r="B16" s="195" t="s">
        <v>449</v>
      </c>
      <c r="C16" s="197">
        <v>2</v>
      </c>
      <c r="D16" s="186">
        <v>22</v>
      </c>
      <c r="E16" s="197">
        <v>2</v>
      </c>
      <c r="F16" s="197">
        <v>10</v>
      </c>
    </row>
    <row r="17" spans="1:6" ht="17.399999999999999">
      <c r="A17" s="197">
        <v>2</v>
      </c>
      <c r="B17" s="212" t="s">
        <v>449</v>
      </c>
      <c r="C17" s="197">
        <v>1</v>
      </c>
      <c r="D17" s="186">
        <v>22</v>
      </c>
      <c r="E17" s="197">
        <v>2</v>
      </c>
      <c r="F17" s="197">
        <v>10</v>
      </c>
    </row>
    <row r="18" spans="1:6" ht="17.399999999999999">
      <c r="A18" s="197">
        <v>3</v>
      </c>
      <c r="B18" s="223" t="s">
        <v>760</v>
      </c>
      <c r="C18" s="197">
        <v>8</v>
      </c>
      <c r="D18" s="186">
        <v>22</v>
      </c>
      <c r="E18" s="197">
        <v>2</v>
      </c>
      <c r="F18" s="197">
        <v>10</v>
      </c>
    </row>
    <row r="19" spans="1:6" ht="17.399999999999999">
      <c r="A19" s="197">
        <v>3</v>
      </c>
      <c r="B19" s="223" t="s">
        <v>760</v>
      </c>
      <c r="C19" s="197">
        <v>7</v>
      </c>
      <c r="D19" s="186">
        <v>22</v>
      </c>
      <c r="E19" s="197">
        <v>2</v>
      </c>
      <c r="F19" s="197">
        <v>10</v>
      </c>
    </row>
    <row r="20" spans="1:6" ht="17.399999999999999">
      <c r="A20" s="197">
        <v>3</v>
      </c>
      <c r="B20" s="223" t="s">
        <v>760</v>
      </c>
      <c r="C20" s="197">
        <v>6</v>
      </c>
      <c r="D20" s="186">
        <v>22</v>
      </c>
      <c r="E20" s="197">
        <v>2</v>
      </c>
      <c r="F20" s="197">
        <v>10</v>
      </c>
    </row>
    <row r="21" spans="1:6" ht="17.399999999999999">
      <c r="A21" s="197">
        <v>3</v>
      </c>
      <c r="B21" s="223" t="s">
        <v>760</v>
      </c>
      <c r="C21" s="197">
        <v>5</v>
      </c>
      <c r="D21" s="186">
        <v>22</v>
      </c>
      <c r="E21" s="197">
        <v>2</v>
      </c>
      <c r="F21" s="197">
        <v>10</v>
      </c>
    </row>
    <row r="22" spans="1:6" ht="17.399999999999999">
      <c r="A22" s="197">
        <v>3</v>
      </c>
      <c r="B22" s="223" t="s">
        <v>760</v>
      </c>
      <c r="C22" s="197">
        <v>4</v>
      </c>
      <c r="D22" s="186">
        <v>22</v>
      </c>
      <c r="E22" s="197">
        <v>2</v>
      </c>
      <c r="F22" s="197">
        <v>10</v>
      </c>
    </row>
    <row r="23" spans="1:6" ht="17.399999999999999">
      <c r="A23" s="197">
        <v>3</v>
      </c>
      <c r="B23" s="223" t="s">
        <v>760</v>
      </c>
      <c r="C23" s="197">
        <v>3</v>
      </c>
      <c r="D23" s="186">
        <v>22</v>
      </c>
      <c r="E23" s="197">
        <v>2</v>
      </c>
      <c r="F23" s="197">
        <v>10</v>
      </c>
    </row>
    <row r="24" spans="1:6" ht="17.399999999999999">
      <c r="A24" s="197">
        <v>3</v>
      </c>
      <c r="B24" s="223" t="s">
        <v>760</v>
      </c>
      <c r="C24" s="197">
        <v>2</v>
      </c>
      <c r="D24" s="186">
        <v>22</v>
      </c>
      <c r="E24" s="197">
        <v>2</v>
      </c>
      <c r="F24" s="197">
        <v>10</v>
      </c>
    </row>
    <row r="25" spans="1:6" ht="17.399999999999999">
      <c r="A25" s="197">
        <v>3</v>
      </c>
      <c r="B25" s="223" t="s">
        <v>760</v>
      </c>
      <c r="C25" s="197">
        <v>1</v>
      </c>
      <c r="D25" s="186">
        <v>22</v>
      </c>
      <c r="E25" s="197">
        <v>2</v>
      </c>
      <c r="F25" s="197">
        <v>10</v>
      </c>
    </row>
    <row r="26" spans="1:6" ht="17.399999999999999">
      <c r="A26" s="197">
        <v>4</v>
      </c>
      <c r="B26" s="223" t="s">
        <v>761</v>
      </c>
      <c r="C26" s="197">
        <v>8</v>
      </c>
      <c r="D26" s="186">
        <v>22</v>
      </c>
      <c r="E26" s="197">
        <v>2</v>
      </c>
      <c r="F26" s="197">
        <v>10</v>
      </c>
    </row>
    <row r="27" spans="1:6" ht="17.399999999999999">
      <c r="A27" s="197">
        <v>4</v>
      </c>
      <c r="B27" s="223" t="s">
        <v>761</v>
      </c>
      <c r="C27" s="197">
        <v>7</v>
      </c>
      <c r="D27" s="186">
        <v>22</v>
      </c>
      <c r="E27" s="197">
        <v>2</v>
      </c>
      <c r="F27" s="197">
        <v>10</v>
      </c>
    </row>
    <row r="28" spans="1:6" ht="17.399999999999999">
      <c r="A28" s="197">
        <v>4</v>
      </c>
      <c r="B28" s="223" t="s">
        <v>761</v>
      </c>
      <c r="C28" s="197">
        <v>6</v>
      </c>
      <c r="D28" s="186">
        <v>22</v>
      </c>
      <c r="E28" s="197">
        <v>2</v>
      </c>
      <c r="F28" s="197">
        <v>10</v>
      </c>
    </row>
    <row r="29" spans="1:6" ht="17.399999999999999">
      <c r="A29" s="197">
        <v>4</v>
      </c>
      <c r="B29" s="223" t="s">
        <v>761</v>
      </c>
      <c r="C29" s="197">
        <v>5</v>
      </c>
      <c r="D29" s="186">
        <v>22</v>
      </c>
      <c r="E29" s="197">
        <v>2</v>
      </c>
      <c r="F29" s="197">
        <v>10</v>
      </c>
    </row>
    <row r="30" spans="1:6" ht="17.399999999999999">
      <c r="A30" s="197">
        <v>4</v>
      </c>
      <c r="B30" s="223" t="s">
        <v>761</v>
      </c>
      <c r="C30" s="197">
        <v>4</v>
      </c>
      <c r="D30" s="186">
        <v>22</v>
      </c>
      <c r="E30" s="197">
        <v>2</v>
      </c>
      <c r="F30" s="197">
        <v>10</v>
      </c>
    </row>
    <row r="31" spans="1:6" ht="17.399999999999999">
      <c r="A31" s="197">
        <v>4</v>
      </c>
      <c r="B31" s="223" t="s">
        <v>761</v>
      </c>
      <c r="C31" s="197">
        <v>3</v>
      </c>
      <c r="D31" s="186">
        <v>22</v>
      </c>
      <c r="E31" s="197">
        <v>2</v>
      </c>
      <c r="F31" s="197">
        <v>10</v>
      </c>
    </row>
    <row r="32" spans="1:6" ht="17.399999999999999">
      <c r="A32" s="197">
        <v>4</v>
      </c>
      <c r="B32" s="223" t="s">
        <v>761</v>
      </c>
      <c r="C32" s="197">
        <v>2</v>
      </c>
      <c r="D32" s="186">
        <v>22</v>
      </c>
      <c r="E32" s="197">
        <v>2</v>
      </c>
      <c r="F32" s="197">
        <v>10</v>
      </c>
    </row>
    <row r="33" spans="1:6" ht="17.399999999999999">
      <c r="A33" s="197">
        <v>4</v>
      </c>
      <c r="B33" s="223" t="s">
        <v>761</v>
      </c>
      <c r="C33" s="197">
        <v>1</v>
      </c>
      <c r="D33" s="186">
        <v>22</v>
      </c>
      <c r="E33" s="197">
        <v>2</v>
      </c>
      <c r="F33" s="197">
        <v>10</v>
      </c>
    </row>
    <row r="34" spans="1:6" ht="17.399999999999999">
      <c r="A34" s="197">
        <v>5</v>
      </c>
      <c r="B34" s="223" t="s">
        <v>750</v>
      </c>
      <c r="C34" s="197">
        <v>8</v>
      </c>
      <c r="D34" s="186">
        <v>22</v>
      </c>
      <c r="E34" s="197">
        <v>2</v>
      </c>
      <c r="F34" s="197">
        <v>10</v>
      </c>
    </row>
    <row r="35" spans="1:6" ht="17.399999999999999">
      <c r="A35" s="197">
        <v>5</v>
      </c>
      <c r="B35" s="223" t="s">
        <v>750</v>
      </c>
      <c r="C35" s="197">
        <v>7</v>
      </c>
      <c r="D35" s="186">
        <v>22</v>
      </c>
      <c r="E35" s="197">
        <v>2</v>
      </c>
      <c r="F35" s="197">
        <v>10</v>
      </c>
    </row>
    <row r="36" spans="1:6" ht="17.399999999999999">
      <c r="A36" s="197">
        <v>5</v>
      </c>
      <c r="B36" s="223" t="s">
        <v>750</v>
      </c>
      <c r="C36" s="197">
        <v>6</v>
      </c>
      <c r="D36" s="186">
        <v>22</v>
      </c>
      <c r="E36" s="197">
        <v>2</v>
      </c>
      <c r="F36" s="197">
        <v>10</v>
      </c>
    </row>
    <row r="37" spans="1:6" ht="17.399999999999999">
      <c r="A37" s="197">
        <v>5</v>
      </c>
      <c r="B37" s="223" t="s">
        <v>750</v>
      </c>
      <c r="C37" s="197">
        <v>5</v>
      </c>
      <c r="D37" s="186">
        <v>22</v>
      </c>
      <c r="E37" s="197">
        <v>2</v>
      </c>
      <c r="F37" s="197">
        <v>10</v>
      </c>
    </row>
    <row r="38" spans="1:6" ht="17.399999999999999">
      <c r="A38" s="197">
        <v>5</v>
      </c>
      <c r="B38" s="223" t="s">
        <v>750</v>
      </c>
      <c r="C38" s="197">
        <v>4</v>
      </c>
      <c r="D38" s="186">
        <v>22</v>
      </c>
      <c r="E38" s="197">
        <v>2</v>
      </c>
      <c r="F38" s="197">
        <v>10</v>
      </c>
    </row>
    <row r="39" spans="1:6" ht="17.399999999999999">
      <c r="A39" s="197">
        <v>5</v>
      </c>
      <c r="B39" s="223" t="s">
        <v>750</v>
      </c>
      <c r="C39" s="197">
        <v>3</v>
      </c>
      <c r="D39" s="186">
        <v>22</v>
      </c>
      <c r="E39" s="197">
        <v>2</v>
      </c>
      <c r="F39" s="197">
        <v>10</v>
      </c>
    </row>
    <row r="40" spans="1:6" ht="17.399999999999999">
      <c r="A40" s="197">
        <v>5</v>
      </c>
      <c r="B40" s="223" t="s">
        <v>750</v>
      </c>
      <c r="C40" s="197">
        <v>2</v>
      </c>
      <c r="D40" s="186">
        <v>22</v>
      </c>
      <c r="E40" s="197">
        <v>2</v>
      </c>
      <c r="F40" s="197">
        <v>10</v>
      </c>
    </row>
    <row r="41" spans="1:6" ht="17.399999999999999">
      <c r="A41" s="197">
        <v>5</v>
      </c>
      <c r="B41" s="223" t="s">
        <v>750</v>
      </c>
      <c r="C41" s="197">
        <v>1</v>
      </c>
      <c r="D41" s="186">
        <v>22</v>
      </c>
      <c r="E41" s="197">
        <v>2</v>
      </c>
      <c r="F41" s="197">
        <v>10</v>
      </c>
    </row>
    <row r="42" spans="1:6" ht="17.399999999999999">
      <c r="A42" s="197">
        <v>6</v>
      </c>
      <c r="B42" s="223" t="s">
        <v>751</v>
      </c>
      <c r="C42" s="197">
        <v>8</v>
      </c>
      <c r="D42" s="186">
        <v>22</v>
      </c>
      <c r="E42" s="197">
        <v>2</v>
      </c>
      <c r="F42" s="197">
        <v>10</v>
      </c>
    </row>
    <row r="43" spans="1:6" ht="17.399999999999999">
      <c r="A43" s="197">
        <v>6</v>
      </c>
      <c r="B43" s="223" t="s">
        <v>751</v>
      </c>
      <c r="C43" s="197">
        <v>7</v>
      </c>
      <c r="D43" s="186">
        <v>22</v>
      </c>
      <c r="E43" s="197">
        <v>2</v>
      </c>
      <c r="F43" s="197">
        <v>10</v>
      </c>
    </row>
    <row r="44" spans="1:6" ht="17.399999999999999">
      <c r="A44" s="197">
        <v>6</v>
      </c>
      <c r="B44" s="223" t="s">
        <v>751</v>
      </c>
      <c r="C44" s="197">
        <v>6</v>
      </c>
      <c r="D44" s="186">
        <v>22</v>
      </c>
      <c r="E44" s="197">
        <v>2</v>
      </c>
      <c r="F44" s="197">
        <v>10</v>
      </c>
    </row>
    <row r="45" spans="1:6" ht="17.399999999999999">
      <c r="A45" s="197">
        <v>6</v>
      </c>
      <c r="B45" s="223" t="s">
        <v>751</v>
      </c>
      <c r="C45" s="197">
        <v>5</v>
      </c>
      <c r="D45" s="186">
        <v>22</v>
      </c>
      <c r="E45" s="197">
        <v>2</v>
      </c>
      <c r="F45" s="197">
        <v>10</v>
      </c>
    </row>
    <row r="46" spans="1:6" ht="17.399999999999999">
      <c r="A46" s="197">
        <v>6</v>
      </c>
      <c r="B46" s="223" t="s">
        <v>751</v>
      </c>
      <c r="C46" s="197">
        <v>4</v>
      </c>
      <c r="D46" s="186">
        <v>22</v>
      </c>
      <c r="E46" s="197">
        <v>2</v>
      </c>
      <c r="F46" s="197">
        <v>10</v>
      </c>
    </row>
    <row r="47" spans="1:6" ht="17.399999999999999">
      <c r="A47" s="197">
        <v>6</v>
      </c>
      <c r="B47" s="223" t="s">
        <v>751</v>
      </c>
      <c r="C47" s="197">
        <v>3</v>
      </c>
      <c r="D47" s="186">
        <v>22</v>
      </c>
      <c r="E47" s="197">
        <v>2</v>
      </c>
      <c r="F47" s="197">
        <v>10</v>
      </c>
    </row>
    <row r="48" spans="1:6" ht="17.399999999999999">
      <c r="A48" s="197">
        <v>6</v>
      </c>
      <c r="B48" s="223" t="s">
        <v>751</v>
      </c>
      <c r="C48" s="197">
        <v>2</v>
      </c>
      <c r="D48" s="186">
        <v>22</v>
      </c>
      <c r="E48" s="197">
        <v>2</v>
      </c>
      <c r="F48" s="197">
        <v>10</v>
      </c>
    </row>
    <row r="49" spans="1:6" ht="17.399999999999999">
      <c r="A49" s="197">
        <v>6</v>
      </c>
      <c r="B49" s="223" t="s">
        <v>751</v>
      </c>
      <c r="C49" s="197">
        <v>1</v>
      </c>
      <c r="D49" s="186">
        <v>22</v>
      </c>
      <c r="E49" s="197">
        <v>2</v>
      </c>
      <c r="F49" s="197">
        <v>10</v>
      </c>
    </row>
    <row r="50" spans="1:6" ht="17.399999999999999">
      <c r="A50" s="197">
        <v>7</v>
      </c>
      <c r="B50" s="218" t="s">
        <v>752</v>
      </c>
      <c r="C50" s="197">
        <v>8</v>
      </c>
      <c r="D50" s="186">
        <v>22</v>
      </c>
      <c r="E50" s="197">
        <v>2</v>
      </c>
      <c r="F50" s="197">
        <v>10</v>
      </c>
    </row>
    <row r="51" spans="1:6" ht="17.399999999999999">
      <c r="A51" s="197">
        <v>7</v>
      </c>
      <c r="B51" s="218" t="s">
        <v>752</v>
      </c>
      <c r="C51" s="197">
        <v>7</v>
      </c>
      <c r="D51" s="186">
        <v>22</v>
      </c>
      <c r="E51" s="197">
        <v>2</v>
      </c>
      <c r="F51" s="197">
        <v>10</v>
      </c>
    </row>
    <row r="52" spans="1:6" ht="17.399999999999999">
      <c r="A52" s="197">
        <v>7</v>
      </c>
      <c r="B52" s="218" t="s">
        <v>752</v>
      </c>
      <c r="C52" s="197">
        <v>6</v>
      </c>
      <c r="D52" s="186">
        <v>22</v>
      </c>
      <c r="E52" s="197">
        <v>2</v>
      </c>
      <c r="F52" s="197">
        <v>10</v>
      </c>
    </row>
    <row r="53" spans="1:6" ht="17.399999999999999">
      <c r="A53" s="197">
        <v>7</v>
      </c>
      <c r="B53" s="218" t="s">
        <v>752</v>
      </c>
      <c r="C53" s="197">
        <v>5</v>
      </c>
      <c r="D53" s="186">
        <v>22</v>
      </c>
      <c r="E53" s="197">
        <v>2</v>
      </c>
      <c r="F53" s="197">
        <v>10</v>
      </c>
    </row>
    <row r="54" spans="1:6" ht="17.399999999999999">
      <c r="A54" s="197">
        <v>7</v>
      </c>
      <c r="B54" s="218" t="s">
        <v>752</v>
      </c>
      <c r="C54" s="197">
        <v>4</v>
      </c>
      <c r="D54" s="186">
        <v>22</v>
      </c>
      <c r="E54" s="197">
        <v>2</v>
      </c>
      <c r="F54" s="197">
        <v>10</v>
      </c>
    </row>
    <row r="55" spans="1:6" ht="17.399999999999999">
      <c r="A55" s="197">
        <v>7</v>
      </c>
      <c r="B55" s="218" t="s">
        <v>752</v>
      </c>
      <c r="C55" s="197">
        <v>3</v>
      </c>
      <c r="D55" s="186">
        <v>22</v>
      </c>
      <c r="E55" s="197">
        <v>2</v>
      </c>
      <c r="F55" s="197">
        <v>10</v>
      </c>
    </row>
    <row r="56" spans="1:6" ht="17.399999999999999">
      <c r="A56" s="197">
        <v>7</v>
      </c>
      <c r="B56" s="218" t="s">
        <v>752</v>
      </c>
      <c r="C56" s="197">
        <v>2</v>
      </c>
      <c r="D56" s="186">
        <v>22</v>
      </c>
      <c r="E56" s="197">
        <v>2</v>
      </c>
      <c r="F56" s="197">
        <v>10</v>
      </c>
    </row>
    <row r="57" spans="1:6" ht="17.399999999999999">
      <c r="A57" s="197">
        <v>7</v>
      </c>
      <c r="B57" s="218" t="s">
        <v>752</v>
      </c>
      <c r="C57" s="197">
        <v>1</v>
      </c>
      <c r="D57" s="186">
        <v>22</v>
      </c>
      <c r="E57" s="197">
        <v>2</v>
      </c>
      <c r="F57" s="197">
        <v>10</v>
      </c>
    </row>
    <row r="58" spans="1:6" ht="17.399999999999999">
      <c r="A58" s="219">
        <v>8</v>
      </c>
      <c r="B58" s="218" t="s">
        <v>766</v>
      </c>
      <c r="C58" s="197">
        <v>8</v>
      </c>
      <c r="D58" s="186">
        <v>22</v>
      </c>
      <c r="E58" s="197">
        <v>2</v>
      </c>
      <c r="F58" s="197">
        <v>10</v>
      </c>
    </row>
    <row r="59" spans="1:6" ht="17.399999999999999">
      <c r="A59" s="219">
        <v>8</v>
      </c>
      <c r="B59" s="218" t="s">
        <v>766</v>
      </c>
      <c r="C59" s="197">
        <v>7</v>
      </c>
      <c r="D59" s="186">
        <v>22</v>
      </c>
      <c r="E59" s="197">
        <v>2</v>
      </c>
      <c r="F59" s="197">
        <v>10</v>
      </c>
    </row>
    <row r="60" spans="1:6" ht="17.399999999999999">
      <c r="A60" s="219">
        <v>8</v>
      </c>
      <c r="B60" s="218" t="s">
        <v>766</v>
      </c>
      <c r="C60" s="197">
        <v>6</v>
      </c>
      <c r="D60" s="186">
        <v>22</v>
      </c>
      <c r="E60" s="197">
        <v>2</v>
      </c>
      <c r="F60" s="197">
        <v>10</v>
      </c>
    </row>
    <row r="61" spans="1:6" ht="17.399999999999999">
      <c r="A61" s="219">
        <v>8</v>
      </c>
      <c r="B61" s="218" t="s">
        <v>766</v>
      </c>
      <c r="C61" s="197">
        <v>5</v>
      </c>
      <c r="D61" s="186">
        <v>22</v>
      </c>
      <c r="E61" s="197">
        <v>2</v>
      </c>
      <c r="F61" s="197">
        <v>10</v>
      </c>
    </row>
    <row r="62" spans="1:6" ht="17.399999999999999">
      <c r="A62" s="219">
        <v>8</v>
      </c>
      <c r="B62" s="218" t="s">
        <v>766</v>
      </c>
      <c r="C62" s="197">
        <v>4</v>
      </c>
      <c r="D62" s="186">
        <v>22</v>
      </c>
      <c r="E62" s="197">
        <v>2</v>
      </c>
      <c r="F62" s="197">
        <v>10</v>
      </c>
    </row>
    <row r="63" spans="1:6" ht="17.399999999999999">
      <c r="A63" s="219">
        <v>8</v>
      </c>
      <c r="B63" s="218" t="s">
        <v>766</v>
      </c>
      <c r="C63" s="197">
        <v>3</v>
      </c>
      <c r="D63" s="186">
        <v>22</v>
      </c>
      <c r="E63" s="197">
        <v>2</v>
      </c>
      <c r="F63" s="197">
        <v>10</v>
      </c>
    </row>
    <row r="64" spans="1:6" ht="17.399999999999999">
      <c r="A64" s="219">
        <v>8</v>
      </c>
      <c r="B64" s="218" t="s">
        <v>766</v>
      </c>
      <c r="C64" s="197">
        <v>2</v>
      </c>
      <c r="D64" s="186">
        <v>22</v>
      </c>
      <c r="E64" s="197">
        <v>2</v>
      </c>
      <c r="F64" s="197">
        <v>10</v>
      </c>
    </row>
    <row r="65" spans="1:6" ht="17.399999999999999">
      <c r="A65" s="219">
        <v>8</v>
      </c>
      <c r="B65" s="218" t="s">
        <v>766</v>
      </c>
      <c r="C65" s="197">
        <v>1</v>
      </c>
      <c r="D65" s="186">
        <v>22</v>
      </c>
      <c r="E65" s="197">
        <v>2</v>
      </c>
      <c r="F65" s="197">
        <v>10</v>
      </c>
    </row>
    <row r="66" spans="1:6" ht="17.399999999999999">
      <c r="A66" s="219">
        <v>9</v>
      </c>
      <c r="B66" s="218" t="s">
        <v>767</v>
      </c>
      <c r="C66" s="197">
        <v>8</v>
      </c>
      <c r="D66" s="186">
        <v>22</v>
      </c>
      <c r="E66" s="197">
        <v>2</v>
      </c>
      <c r="F66" s="197">
        <v>10</v>
      </c>
    </row>
    <row r="67" spans="1:6" ht="17.399999999999999">
      <c r="A67" s="219">
        <v>9</v>
      </c>
      <c r="B67" s="218" t="s">
        <v>767</v>
      </c>
      <c r="C67" s="197">
        <v>7</v>
      </c>
      <c r="D67" s="186">
        <v>22</v>
      </c>
      <c r="E67" s="197">
        <v>2</v>
      </c>
      <c r="F67" s="197">
        <v>10</v>
      </c>
    </row>
    <row r="68" spans="1:6" ht="17.399999999999999">
      <c r="A68" s="219">
        <v>9</v>
      </c>
      <c r="B68" s="218" t="s">
        <v>767</v>
      </c>
      <c r="C68" s="197">
        <v>6</v>
      </c>
      <c r="D68" s="186">
        <v>22</v>
      </c>
      <c r="E68" s="197">
        <v>2</v>
      </c>
      <c r="F68" s="197">
        <v>10</v>
      </c>
    </row>
    <row r="69" spans="1:6" ht="17.399999999999999">
      <c r="A69" s="219">
        <v>9</v>
      </c>
      <c r="B69" s="218" t="s">
        <v>767</v>
      </c>
      <c r="C69" s="197">
        <v>5</v>
      </c>
      <c r="D69" s="186">
        <v>22</v>
      </c>
      <c r="E69" s="197">
        <v>2</v>
      </c>
      <c r="F69" s="197">
        <v>10</v>
      </c>
    </row>
    <row r="70" spans="1:6" ht="17.399999999999999">
      <c r="A70" s="219">
        <v>9</v>
      </c>
      <c r="B70" s="218" t="s">
        <v>767</v>
      </c>
      <c r="C70" s="197">
        <v>4</v>
      </c>
      <c r="D70" s="186">
        <v>22</v>
      </c>
      <c r="E70" s="197">
        <v>2</v>
      </c>
      <c r="F70" s="197">
        <v>10</v>
      </c>
    </row>
    <row r="71" spans="1:6" ht="17.399999999999999">
      <c r="A71" s="219">
        <v>9</v>
      </c>
      <c r="B71" s="218" t="s">
        <v>767</v>
      </c>
      <c r="C71" s="197">
        <v>3</v>
      </c>
      <c r="D71" s="186">
        <v>22</v>
      </c>
      <c r="E71" s="197">
        <v>2</v>
      </c>
      <c r="F71" s="197">
        <v>10</v>
      </c>
    </row>
    <row r="72" spans="1:6" ht="17.399999999999999">
      <c r="A72" s="219">
        <v>9</v>
      </c>
      <c r="B72" s="218" t="s">
        <v>767</v>
      </c>
      <c r="C72" s="197">
        <v>2</v>
      </c>
      <c r="D72" s="186">
        <v>22</v>
      </c>
      <c r="E72" s="197">
        <v>2</v>
      </c>
      <c r="F72" s="197">
        <v>10</v>
      </c>
    </row>
    <row r="73" spans="1:6" ht="17.399999999999999">
      <c r="A73" s="219">
        <v>9</v>
      </c>
      <c r="B73" s="218" t="s">
        <v>767</v>
      </c>
      <c r="C73" s="197">
        <v>1</v>
      </c>
      <c r="D73" s="186">
        <v>22</v>
      </c>
      <c r="E73" s="197">
        <v>2</v>
      </c>
      <c r="F73" s="197">
        <v>10</v>
      </c>
    </row>
    <row r="74" spans="1:6" ht="17.399999999999999">
      <c r="A74" s="219">
        <v>10</v>
      </c>
      <c r="B74" s="218" t="s">
        <v>753</v>
      </c>
      <c r="C74" s="197">
        <v>8</v>
      </c>
      <c r="D74" s="186">
        <v>22</v>
      </c>
      <c r="E74" s="197">
        <v>2</v>
      </c>
      <c r="F74" s="197">
        <v>10</v>
      </c>
    </row>
    <row r="75" spans="1:6" ht="17.399999999999999">
      <c r="A75" s="219">
        <v>10</v>
      </c>
      <c r="B75" s="218" t="s">
        <v>753</v>
      </c>
      <c r="C75" s="197">
        <v>7</v>
      </c>
      <c r="D75" s="186">
        <v>22</v>
      </c>
      <c r="E75" s="197">
        <v>2</v>
      </c>
      <c r="F75" s="197">
        <v>10</v>
      </c>
    </row>
    <row r="76" spans="1:6" ht="17.399999999999999">
      <c r="A76" s="219">
        <v>10</v>
      </c>
      <c r="B76" s="218" t="s">
        <v>753</v>
      </c>
      <c r="C76" s="197">
        <v>6</v>
      </c>
      <c r="D76" s="186">
        <v>22</v>
      </c>
      <c r="E76" s="197">
        <v>2</v>
      </c>
      <c r="F76" s="197">
        <v>10</v>
      </c>
    </row>
    <row r="77" spans="1:6" ht="17.399999999999999">
      <c r="A77" s="219">
        <v>10</v>
      </c>
      <c r="B77" s="218" t="s">
        <v>753</v>
      </c>
      <c r="C77" s="197">
        <v>5</v>
      </c>
      <c r="D77" s="186">
        <v>22</v>
      </c>
      <c r="E77" s="197">
        <v>2</v>
      </c>
      <c r="F77" s="197">
        <v>10</v>
      </c>
    </row>
    <row r="78" spans="1:6" ht="17.399999999999999">
      <c r="A78" s="219">
        <v>10</v>
      </c>
      <c r="B78" s="218" t="s">
        <v>753</v>
      </c>
      <c r="C78" s="197">
        <v>4</v>
      </c>
      <c r="D78" s="186">
        <v>22</v>
      </c>
      <c r="E78" s="197">
        <v>2</v>
      </c>
      <c r="F78" s="197">
        <v>10</v>
      </c>
    </row>
    <row r="79" spans="1:6" ht="17.399999999999999">
      <c r="A79" s="219">
        <v>10</v>
      </c>
      <c r="B79" s="218" t="s">
        <v>753</v>
      </c>
      <c r="C79" s="197">
        <v>3</v>
      </c>
      <c r="D79" s="186">
        <v>22</v>
      </c>
      <c r="E79" s="197">
        <v>2</v>
      </c>
      <c r="F79" s="197">
        <v>10</v>
      </c>
    </row>
    <row r="80" spans="1:6" ht="17.399999999999999">
      <c r="A80" s="219">
        <v>10</v>
      </c>
      <c r="B80" s="218" t="s">
        <v>753</v>
      </c>
      <c r="C80" s="197">
        <v>2</v>
      </c>
      <c r="D80" s="186">
        <v>22</v>
      </c>
      <c r="E80" s="197">
        <v>2</v>
      </c>
      <c r="F80" s="197">
        <v>10</v>
      </c>
    </row>
    <row r="81" spans="1:6" ht="17.399999999999999">
      <c r="A81" s="219">
        <v>10</v>
      </c>
      <c r="B81" s="218" t="s">
        <v>753</v>
      </c>
      <c r="C81" s="197">
        <v>1</v>
      </c>
      <c r="D81" s="186">
        <v>22</v>
      </c>
      <c r="E81" s="197">
        <v>2</v>
      </c>
      <c r="F81" s="197">
        <v>10</v>
      </c>
    </row>
    <row r="82" spans="1:6" ht="17.399999999999999">
      <c r="A82" s="219">
        <v>11</v>
      </c>
      <c r="B82" s="218" t="s">
        <v>754</v>
      </c>
      <c r="C82" s="197">
        <v>8</v>
      </c>
      <c r="D82" s="186">
        <v>22</v>
      </c>
      <c r="E82" s="197">
        <v>2</v>
      </c>
      <c r="F82" s="197">
        <v>10</v>
      </c>
    </row>
    <row r="83" spans="1:6" ht="17.399999999999999">
      <c r="A83" s="219">
        <v>11</v>
      </c>
      <c r="B83" s="218" t="s">
        <v>754</v>
      </c>
      <c r="C83" s="197">
        <v>7</v>
      </c>
      <c r="D83" s="186">
        <v>22</v>
      </c>
      <c r="E83" s="197">
        <v>2</v>
      </c>
      <c r="F83" s="197">
        <v>10</v>
      </c>
    </row>
    <row r="84" spans="1:6" ht="17.399999999999999">
      <c r="A84" s="219">
        <v>11</v>
      </c>
      <c r="B84" s="218" t="s">
        <v>754</v>
      </c>
      <c r="C84" s="197">
        <v>6</v>
      </c>
      <c r="D84" s="186">
        <v>22</v>
      </c>
      <c r="E84" s="197">
        <v>2</v>
      </c>
      <c r="F84" s="197">
        <v>10</v>
      </c>
    </row>
    <row r="85" spans="1:6" ht="17.399999999999999">
      <c r="A85" s="219">
        <v>11</v>
      </c>
      <c r="B85" s="218" t="s">
        <v>754</v>
      </c>
      <c r="C85" s="197">
        <v>5</v>
      </c>
      <c r="D85" s="186">
        <v>22</v>
      </c>
      <c r="E85" s="197">
        <v>2</v>
      </c>
      <c r="F85" s="197">
        <v>10</v>
      </c>
    </row>
    <row r="86" spans="1:6" ht="17.399999999999999">
      <c r="A86" s="219">
        <v>11</v>
      </c>
      <c r="B86" s="218" t="s">
        <v>754</v>
      </c>
      <c r="C86" s="197">
        <v>4</v>
      </c>
      <c r="D86" s="186">
        <v>22</v>
      </c>
      <c r="E86" s="197">
        <v>2</v>
      </c>
      <c r="F86" s="197">
        <v>10</v>
      </c>
    </row>
    <row r="87" spans="1:6" ht="17.399999999999999">
      <c r="A87" s="219">
        <v>11</v>
      </c>
      <c r="B87" s="218" t="s">
        <v>754</v>
      </c>
      <c r="C87" s="197">
        <v>3</v>
      </c>
      <c r="D87" s="186">
        <v>22</v>
      </c>
      <c r="E87" s="197">
        <v>2</v>
      </c>
      <c r="F87" s="197">
        <v>10</v>
      </c>
    </row>
    <row r="88" spans="1:6" ht="17.399999999999999">
      <c r="A88" s="219">
        <v>11</v>
      </c>
      <c r="B88" s="218" t="s">
        <v>754</v>
      </c>
      <c r="C88" s="197">
        <v>2</v>
      </c>
      <c r="D88" s="186">
        <v>22</v>
      </c>
      <c r="E88" s="197">
        <v>2</v>
      </c>
      <c r="F88" s="197">
        <v>10</v>
      </c>
    </row>
    <row r="89" spans="1:6" ht="17.399999999999999">
      <c r="A89" s="219">
        <v>11</v>
      </c>
      <c r="B89" s="218" t="s">
        <v>754</v>
      </c>
      <c r="C89" s="197">
        <v>1</v>
      </c>
      <c r="D89" s="186">
        <v>22</v>
      </c>
      <c r="E89" s="197">
        <v>2</v>
      </c>
      <c r="F89" s="197">
        <v>10</v>
      </c>
    </row>
    <row r="90" spans="1:6" ht="17.399999999999999">
      <c r="A90" s="219">
        <v>12</v>
      </c>
      <c r="B90" s="218" t="s">
        <v>755</v>
      </c>
      <c r="C90" s="197">
        <v>8</v>
      </c>
      <c r="D90" s="186">
        <v>22</v>
      </c>
      <c r="E90" s="197">
        <v>2</v>
      </c>
      <c r="F90" s="197">
        <v>10</v>
      </c>
    </row>
    <row r="91" spans="1:6" ht="17.399999999999999">
      <c r="A91" s="219">
        <v>12</v>
      </c>
      <c r="B91" s="218" t="s">
        <v>755</v>
      </c>
      <c r="C91" s="197">
        <v>7</v>
      </c>
      <c r="D91" s="186">
        <v>22</v>
      </c>
      <c r="E91" s="197">
        <v>2</v>
      </c>
      <c r="F91" s="197">
        <v>10</v>
      </c>
    </row>
    <row r="92" spans="1:6" ht="17.399999999999999">
      <c r="A92" s="219">
        <v>12</v>
      </c>
      <c r="B92" s="218" t="s">
        <v>755</v>
      </c>
      <c r="C92" s="197">
        <v>6</v>
      </c>
      <c r="D92" s="186">
        <v>22</v>
      </c>
      <c r="E92" s="197">
        <v>2</v>
      </c>
      <c r="F92" s="197">
        <v>10</v>
      </c>
    </row>
    <row r="93" spans="1:6" ht="17.399999999999999">
      <c r="A93" s="219">
        <v>12</v>
      </c>
      <c r="B93" s="218" t="s">
        <v>755</v>
      </c>
      <c r="C93" s="197">
        <v>5</v>
      </c>
      <c r="D93" s="186">
        <v>22</v>
      </c>
      <c r="E93" s="197">
        <v>2</v>
      </c>
      <c r="F93" s="197">
        <v>10</v>
      </c>
    </row>
    <row r="94" spans="1:6" ht="17.399999999999999">
      <c r="A94" s="219">
        <v>12</v>
      </c>
      <c r="B94" s="218" t="s">
        <v>755</v>
      </c>
      <c r="C94" s="197">
        <v>4</v>
      </c>
      <c r="D94" s="186">
        <v>22</v>
      </c>
      <c r="E94" s="197">
        <v>2</v>
      </c>
      <c r="F94" s="197">
        <v>10</v>
      </c>
    </row>
    <row r="95" spans="1:6" ht="17.399999999999999">
      <c r="A95" s="219">
        <v>12</v>
      </c>
      <c r="B95" s="218" t="s">
        <v>755</v>
      </c>
      <c r="C95" s="197">
        <v>3</v>
      </c>
      <c r="D95" s="186">
        <v>22</v>
      </c>
      <c r="E95" s="197">
        <v>2</v>
      </c>
      <c r="F95" s="197">
        <v>10</v>
      </c>
    </row>
    <row r="96" spans="1:6" ht="17.399999999999999">
      <c r="A96" s="219">
        <v>12</v>
      </c>
      <c r="B96" s="218" t="s">
        <v>755</v>
      </c>
      <c r="C96" s="197">
        <v>2</v>
      </c>
      <c r="D96" s="186">
        <v>22</v>
      </c>
      <c r="E96" s="197">
        <v>2</v>
      </c>
      <c r="F96" s="197">
        <v>10</v>
      </c>
    </row>
    <row r="97" spans="1:6" ht="17.399999999999999">
      <c r="A97" s="219">
        <v>12</v>
      </c>
      <c r="B97" s="218" t="s">
        <v>755</v>
      </c>
      <c r="C97" s="197">
        <v>1</v>
      </c>
      <c r="D97" s="186">
        <v>22</v>
      </c>
      <c r="E97" s="197">
        <v>2</v>
      </c>
      <c r="F97" s="197">
        <v>10</v>
      </c>
    </row>
  </sheetData>
  <phoneticPr fontId="4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T303"/>
  <sheetViews>
    <sheetView topLeftCell="A231" workbookViewId="0">
      <selection activeCell="B232" sqref="B232"/>
    </sheetView>
  </sheetViews>
  <sheetFormatPr defaultColWidth="9.109375" defaultRowHeight="14.4"/>
  <cols>
    <col min="1" max="1" width="19.44140625" style="197" customWidth="1"/>
    <col min="2" max="2" width="25.44140625" style="197" customWidth="1"/>
    <col min="3" max="3" width="16.6640625" style="197" customWidth="1"/>
    <col min="4" max="15" width="9.109375" style="197"/>
    <col min="16" max="16" width="20.6640625" style="197" customWidth="1"/>
    <col min="17" max="17" width="22.33203125" style="197" customWidth="1"/>
    <col min="18" max="16384" width="9.109375" style="197"/>
  </cols>
  <sheetData>
    <row r="1" spans="1:17">
      <c r="A1" s="198" t="s">
        <v>829</v>
      </c>
      <c r="B1" s="198" t="s">
        <v>935</v>
      </c>
      <c r="C1" s="198" t="s">
        <v>470</v>
      </c>
      <c r="D1" s="198" t="s">
        <v>653</v>
      </c>
      <c r="E1" s="198" t="s">
        <v>652</v>
      </c>
      <c r="F1" s="198" t="s">
        <v>651</v>
      </c>
      <c r="G1" s="198" t="s">
        <v>650</v>
      </c>
      <c r="H1" s="198" t="s">
        <v>649</v>
      </c>
      <c r="I1" s="198" t="s">
        <v>648</v>
      </c>
      <c r="J1" s="198" t="s">
        <v>647</v>
      </c>
      <c r="K1" s="198" t="s">
        <v>646</v>
      </c>
      <c r="L1" s="198" t="s">
        <v>645</v>
      </c>
      <c r="M1" s="198" t="s">
        <v>644</v>
      </c>
      <c r="N1" s="198" t="s">
        <v>643</v>
      </c>
      <c r="O1" s="198" t="s">
        <v>642</v>
      </c>
      <c r="P1" s="198" t="s">
        <v>641</v>
      </c>
      <c r="Q1" s="198" t="s">
        <v>640</v>
      </c>
    </row>
    <row r="2" spans="1:17">
      <c r="A2" s="273">
        <v>1</v>
      </c>
      <c r="B2" s="273" t="s">
        <v>740</v>
      </c>
      <c r="C2" s="273">
        <v>8</v>
      </c>
      <c r="D2" s="274">
        <v>10</v>
      </c>
      <c r="E2" s="274">
        <v>30</v>
      </c>
      <c r="F2" s="274">
        <v>37</v>
      </c>
      <c r="G2" s="274">
        <v>21</v>
      </c>
      <c r="H2" s="274">
        <v>44</v>
      </c>
      <c r="I2" s="274">
        <v>5</v>
      </c>
      <c r="J2" s="274">
        <v>1.5799999237060547E-2</v>
      </c>
      <c r="K2" s="273">
        <v>1.42</v>
      </c>
      <c r="L2" s="273">
        <v>7.9</v>
      </c>
      <c r="M2" s="273">
        <v>-0.76300000000000001</v>
      </c>
      <c r="N2" s="274">
        <v>5</v>
      </c>
      <c r="O2" s="273">
        <v>2</v>
      </c>
      <c r="P2" s="273">
        <v>10</v>
      </c>
      <c r="Q2" s="273">
        <v>36</v>
      </c>
    </row>
    <row r="3" spans="1:17">
      <c r="A3" s="273">
        <v>1</v>
      </c>
      <c r="B3" s="273" t="s">
        <v>740</v>
      </c>
      <c r="C3" s="273">
        <v>7</v>
      </c>
      <c r="D3" s="274">
        <v>20</v>
      </c>
      <c r="E3" s="274">
        <v>30</v>
      </c>
      <c r="F3" s="274">
        <v>37</v>
      </c>
      <c r="G3" s="274">
        <v>22</v>
      </c>
      <c r="H3" s="274">
        <v>44</v>
      </c>
      <c r="I3" s="274">
        <v>5</v>
      </c>
      <c r="J3" s="274">
        <v>1.5799999237060547E-2</v>
      </c>
      <c r="K3" s="273">
        <v>1.42</v>
      </c>
      <c r="L3" s="273">
        <v>7.9</v>
      </c>
      <c r="M3" s="273">
        <v>-0.76300000000000001</v>
      </c>
      <c r="N3" s="274">
        <v>5</v>
      </c>
      <c r="O3" s="273">
        <v>2</v>
      </c>
      <c r="P3" s="273">
        <v>10</v>
      </c>
      <c r="Q3" s="273">
        <v>36</v>
      </c>
    </row>
    <row r="4" spans="1:17">
      <c r="A4" s="273">
        <v>1</v>
      </c>
      <c r="B4" s="273" t="s">
        <v>740</v>
      </c>
      <c r="C4" s="273">
        <v>6</v>
      </c>
      <c r="D4" s="274">
        <v>30</v>
      </c>
      <c r="E4" s="274">
        <v>30</v>
      </c>
      <c r="F4" s="274">
        <v>36</v>
      </c>
      <c r="G4" s="274">
        <v>22</v>
      </c>
      <c r="H4" s="274">
        <v>43</v>
      </c>
      <c r="I4" s="274">
        <v>4</v>
      </c>
      <c r="J4" s="274">
        <v>1.5799999237060547E-2</v>
      </c>
      <c r="K4" s="273">
        <v>1.42</v>
      </c>
      <c r="L4" s="273">
        <v>7.9</v>
      </c>
      <c r="M4" s="273">
        <v>-0.76300000000000001</v>
      </c>
      <c r="N4" s="274">
        <v>5</v>
      </c>
      <c r="O4" s="273">
        <v>2</v>
      </c>
      <c r="P4" s="273">
        <v>10</v>
      </c>
      <c r="Q4" s="273">
        <v>36</v>
      </c>
    </row>
    <row r="5" spans="1:17">
      <c r="A5" s="273">
        <v>1</v>
      </c>
      <c r="B5" s="273" t="s">
        <v>740</v>
      </c>
      <c r="C5" s="273">
        <v>5</v>
      </c>
      <c r="D5" s="274">
        <v>50</v>
      </c>
      <c r="E5" s="274">
        <v>30</v>
      </c>
      <c r="F5" s="274">
        <v>35</v>
      </c>
      <c r="G5" s="274">
        <v>19</v>
      </c>
      <c r="H5" s="274">
        <v>42</v>
      </c>
      <c r="I5" s="274">
        <v>3</v>
      </c>
      <c r="J5" s="274">
        <v>1.5799999237060547E-2</v>
      </c>
      <c r="K5" s="273">
        <v>1.42</v>
      </c>
      <c r="L5" s="273">
        <v>7.9</v>
      </c>
      <c r="M5" s="273">
        <v>-0.76300000000000001</v>
      </c>
      <c r="N5" s="274">
        <v>5</v>
      </c>
      <c r="O5" s="273">
        <v>2</v>
      </c>
      <c r="P5" s="273">
        <v>10</v>
      </c>
      <c r="Q5" s="273">
        <v>36</v>
      </c>
    </row>
    <row r="6" spans="1:17">
      <c r="A6" s="273">
        <v>1</v>
      </c>
      <c r="B6" s="273" t="s">
        <v>740</v>
      </c>
      <c r="C6" s="273">
        <v>4</v>
      </c>
      <c r="D6" s="274">
        <v>70</v>
      </c>
      <c r="E6" s="274">
        <v>30</v>
      </c>
      <c r="F6" s="274">
        <v>29</v>
      </c>
      <c r="G6" s="274">
        <v>17</v>
      </c>
      <c r="H6" s="274">
        <v>36</v>
      </c>
      <c r="I6" s="274">
        <v>2</v>
      </c>
      <c r="J6" s="274">
        <v>1.5799999237060547E-2</v>
      </c>
      <c r="K6" s="273">
        <v>1.42</v>
      </c>
      <c r="L6" s="273">
        <v>7.9</v>
      </c>
      <c r="M6" s="273">
        <v>-0.76300000000000001</v>
      </c>
      <c r="N6" s="274">
        <v>5</v>
      </c>
      <c r="O6" s="273">
        <v>2</v>
      </c>
      <c r="P6" s="273">
        <v>10</v>
      </c>
      <c r="Q6" s="273">
        <v>36</v>
      </c>
    </row>
    <row r="7" spans="1:17">
      <c r="A7" s="273">
        <v>1</v>
      </c>
      <c r="B7" s="273" t="s">
        <v>740</v>
      </c>
      <c r="C7" s="273">
        <v>3</v>
      </c>
      <c r="D7" s="274">
        <v>90</v>
      </c>
      <c r="E7" s="274">
        <v>30</v>
      </c>
      <c r="F7" s="274">
        <v>25</v>
      </c>
      <c r="G7" s="274">
        <v>15</v>
      </c>
      <c r="H7" s="274">
        <v>32</v>
      </c>
      <c r="I7" s="274">
        <v>1.5</v>
      </c>
      <c r="J7" s="274">
        <v>1.5799999237060547E-2</v>
      </c>
      <c r="K7" s="273">
        <v>1.42</v>
      </c>
      <c r="L7" s="273">
        <v>7.9</v>
      </c>
      <c r="M7" s="273">
        <v>-0.76300000000000001</v>
      </c>
      <c r="N7" s="274">
        <v>2</v>
      </c>
      <c r="O7" s="273">
        <v>2</v>
      </c>
      <c r="P7" s="273">
        <v>10</v>
      </c>
      <c r="Q7" s="273">
        <v>36</v>
      </c>
    </row>
    <row r="8" spans="1:17">
      <c r="A8" s="273">
        <v>1</v>
      </c>
      <c r="B8" s="273" t="s">
        <v>740</v>
      </c>
      <c r="C8" s="273">
        <v>2</v>
      </c>
      <c r="D8" s="274">
        <v>110</v>
      </c>
      <c r="E8" s="274">
        <v>26</v>
      </c>
      <c r="F8" s="274">
        <v>26</v>
      </c>
      <c r="G8" s="274">
        <v>15</v>
      </c>
      <c r="H8" s="274">
        <v>33</v>
      </c>
      <c r="I8" s="274">
        <v>1</v>
      </c>
      <c r="J8" s="274">
        <v>1.5799999237060547E-2</v>
      </c>
      <c r="K8" s="273">
        <v>1.42</v>
      </c>
      <c r="L8" s="273">
        <v>7.9</v>
      </c>
      <c r="M8" s="273">
        <v>-0.76300000000000001</v>
      </c>
      <c r="N8" s="274">
        <v>3</v>
      </c>
      <c r="O8" s="273">
        <v>2</v>
      </c>
      <c r="P8" s="273">
        <v>10</v>
      </c>
      <c r="Q8" s="273">
        <v>36</v>
      </c>
    </row>
    <row r="9" spans="1:17">
      <c r="A9" s="273">
        <v>1</v>
      </c>
      <c r="B9" s="273" t="s">
        <v>740</v>
      </c>
      <c r="C9" s="273">
        <v>1</v>
      </c>
      <c r="D9" s="274">
        <v>130</v>
      </c>
      <c r="E9" s="274">
        <v>30</v>
      </c>
      <c r="F9" s="274">
        <v>28</v>
      </c>
      <c r="G9" s="274">
        <v>15</v>
      </c>
      <c r="H9" s="274">
        <v>35</v>
      </c>
      <c r="I9" s="274">
        <v>1</v>
      </c>
      <c r="J9" s="274">
        <v>1.5799999237060547E-2</v>
      </c>
      <c r="K9" s="273">
        <v>1.42</v>
      </c>
      <c r="L9" s="273">
        <v>7.9</v>
      </c>
      <c r="M9" s="273">
        <v>-0.76300000000000001</v>
      </c>
      <c r="N9" s="274">
        <v>3</v>
      </c>
      <c r="O9" s="273">
        <v>2</v>
      </c>
      <c r="P9" s="273">
        <v>10</v>
      </c>
      <c r="Q9" s="273">
        <v>36</v>
      </c>
    </row>
    <row r="10" spans="1:17">
      <c r="A10" s="273">
        <v>1</v>
      </c>
      <c r="B10" s="273" t="s">
        <v>740</v>
      </c>
      <c r="C10" s="273">
        <v>0</v>
      </c>
      <c r="D10" s="274">
        <v>200</v>
      </c>
      <c r="E10" s="274">
        <v>30</v>
      </c>
      <c r="F10" s="274">
        <v>28</v>
      </c>
      <c r="G10" s="274">
        <v>13</v>
      </c>
      <c r="H10" s="274">
        <v>35</v>
      </c>
      <c r="I10" s="274">
        <v>3</v>
      </c>
      <c r="J10" s="274">
        <v>1.5799999237060547E-2</v>
      </c>
      <c r="K10" s="273">
        <v>1.42</v>
      </c>
      <c r="L10" s="273">
        <v>7.9</v>
      </c>
      <c r="M10" s="273">
        <v>-0.76300000000000001</v>
      </c>
      <c r="N10" s="274">
        <v>3</v>
      </c>
      <c r="O10" s="273">
        <v>2</v>
      </c>
      <c r="P10" s="273">
        <v>10</v>
      </c>
      <c r="Q10" s="273">
        <v>36</v>
      </c>
    </row>
    <row r="11" spans="1:17">
      <c r="A11" s="273">
        <v>2</v>
      </c>
      <c r="B11" s="273" t="s">
        <v>639</v>
      </c>
      <c r="C11" s="273">
        <v>13</v>
      </c>
      <c r="D11" s="273">
        <v>10</v>
      </c>
      <c r="E11" s="273">
        <v>24.6</v>
      </c>
      <c r="F11" s="273">
        <v>24.6</v>
      </c>
      <c r="G11" s="273">
        <v>13.7</v>
      </c>
      <c r="H11" s="273">
        <v>38.100999999999999</v>
      </c>
      <c r="I11" s="273">
        <v>24.594999999999999</v>
      </c>
      <c r="J11" s="273">
        <v>0.03</v>
      </c>
      <c r="K11" s="273">
        <v>1.3620000000000001</v>
      </c>
      <c r="L11" s="273">
        <v>5.6459999999999999</v>
      </c>
      <c r="M11" s="273">
        <v>-1.369</v>
      </c>
      <c r="N11" s="273">
        <v>12.125</v>
      </c>
      <c r="O11" s="273">
        <v>0.9</v>
      </c>
      <c r="P11" s="273">
        <v>30</v>
      </c>
      <c r="Q11" s="273">
        <v>441</v>
      </c>
    </row>
    <row r="12" spans="1:17">
      <c r="A12" s="273">
        <v>2</v>
      </c>
      <c r="B12" s="273" t="s">
        <v>639</v>
      </c>
      <c r="C12" s="273">
        <v>12</v>
      </c>
      <c r="D12" s="273">
        <v>20</v>
      </c>
      <c r="E12" s="273">
        <v>24.6</v>
      </c>
      <c r="F12" s="273">
        <v>24.6</v>
      </c>
      <c r="G12" s="273">
        <v>13.7</v>
      </c>
      <c r="H12" s="273">
        <v>38.100999999999999</v>
      </c>
      <c r="I12" s="273">
        <v>24.594999999999999</v>
      </c>
      <c r="J12" s="273">
        <v>0.03</v>
      </c>
      <c r="K12" s="273">
        <v>1.3620000000000001</v>
      </c>
      <c r="L12" s="273">
        <v>5.6459999999999999</v>
      </c>
      <c r="M12" s="273">
        <v>-1.369</v>
      </c>
      <c r="N12" s="273">
        <v>12.125</v>
      </c>
      <c r="O12" s="273">
        <v>1</v>
      </c>
      <c r="P12" s="273">
        <v>30</v>
      </c>
      <c r="Q12" s="273">
        <v>303</v>
      </c>
    </row>
    <row r="13" spans="1:17">
      <c r="A13" s="273">
        <v>2</v>
      </c>
      <c r="B13" s="273" t="s">
        <v>639</v>
      </c>
      <c r="C13" s="273">
        <v>11</v>
      </c>
      <c r="D13" s="273">
        <v>40</v>
      </c>
      <c r="E13" s="273">
        <v>24.6</v>
      </c>
      <c r="F13" s="273">
        <v>24.6</v>
      </c>
      <c r="G13" s="273">
        <v>13.7</v>
      </c>
      <c r="H13" s="273">
        <v>38.100999999999999</v>
      </c>
      <c r="I13" s="273">
        <v>24.594999999999999</v>
      </c>
      <c r="J13" s="273">
        <v>0.03</v>
      </c>
      <c r="K13" s="273">
        <v>1.3620000000000001</v>
      </c>
      <c r="L13" s="273">
        <v>5.6459999999999999</v>
      </c>
      <c r="M13" s="273">
        <v>-1.369</v>
      </c>
      <c r="N13" s="273">
        <v>12.125</v>
      </c>
      <c r="O13" s="273">
        <v>1.1000000000000001</v>
      </c>
      <c r="P13" s="273">
        <v>20</v>
      </c>
      <c r="Q13" s="273">
        <v>162</v>
      </c>
    </row>
    <row r="14" spans="1:17">
      <c r="A14" s="273">
        <v>2</v>
      </c>
      <c r="B14" s="273" t="s">
        <v>639</v>
      </c>
      <c r="C14" s="273">
        <v>10</v>
      </c>
      <c r="D14" s="273">
        <v>60</v>
      </c>
      <c r="E14" s="273">
        <v>24.6</v>
      </c>
      <c r="F14" s="273">
        <v>24.6</v>
      </c>
      <c r="G14" s="273">
        <v>13.7</v>
      </c>
      <c r="H14" s="273">
        <v>38.100999999999999</v>
      </c>
      <c r="I14" s="273">
        <v>24.594999999999999</v>
      </c>
      <c r="J14" s="273">
        <v>0.03</v>
      </c>
      <c r="K14" s="273">
        <v>1.3620000000000001</v>
      </c>
      <c r="L14" s="273">
        <v>5.6459999999999999</v>
      </c>
      <c r="M14" s="273">
        <v>-1.369</v>
      </c>
      <c r="N14" s="273">
        <v>12.125</v>
      </c>
      <c r="O14" s="273">
        <v>1.2</v>
      </c>
      <c r="P14" s="273">
        <v>10</v>
      </c>
      <c r="Q14" s="273">
        <v>77</v>
      </c>
    </row>
    <row r="15" spans="1:17">
      <c r="A15" s="273">
        <v>2</v>
      </c>
      <c r="B15" s="273" t="s">
        <v>639</v>
      </c>
      <c r="C15" s="273">
        <v>9</v>
      </c>
      <c r="D15" s="273">
        <v>80</v>
      </c>
      <c r="E15" s="273">
        <v>22.9</v>
      </c>
      <c r="F15" s="273">
        <v>22.9</v>
      </c>
      <c r="G15" s="273">
        <v>12.6</v>
      </c>
      <c r="H15" s="273">
        <v>37.932000000000002</v>
      </c>
      <c r="I15" s="273">
        <v>24.457000000000001</v>
      </c>
      <c r="J15" s="273">
        <v>0.03</v>
      </c>
      <c r="K15" s="273">
        <v>1.3620000000000001</v>
      </c>
      <c r="L15" s="273">
        <v>5.7220000000000004</v>
      </c>
      <c r="M15" s="273">
        <v>-1.3859999999999999</v>
      </c>
      <c r="N15" s="273">
        <v>11.981</v>
      </c>
      <c r="O15" s="273">
        <v>1.3</v>
      </c>
      <c r="P15" s="273">
        <v>10</v>
      </c>
      <c r="Q15" s="273">
        <v>36</v>
      </c>
    </row>
    <row r="16" spans="1:17">
      <c r="A16" s="273">
        <v>2</v>
      </c>
      <c r="B16" s="273" t="s">
        <v>639</v>
      </c>
      <c r="C16" s="273">
        <v>8</v>
      </c>
      <c r="D16" s="273">
        <v>100</v>
      </c>
      <c r="E16" s="273">
        <v>22.9</v>
      </c>
      <c r="F16" s="273">
        <v>22.9</v>
      </c>
      <c r="G16" s="273">
        <v>12.6</v>
      </c>
      <c r="H16" s="273">
        <v>37.932000000000002</v>
      </c>
      <c r="I16" s="273">
        <v>24.457000000000001</v>
      </c>
      <c r="J16" s="273">
        <v>0.03</v>
      </c>
      <c r="K16" s="273">
        <v>1.3620000000000001</v>
      </c>
      <c r="L16" s="273">
        <v>5.7220000000000004</v>
      </c>
      <c r="M16" s="273">
        <v>-1.3859999999999999</v>
      </c>
      <c r="N16" s="273">
        <v>11.981</v>
      </c>
      <c r="O16" s="273">
        <v>1.4</v>
      </c>
      <c r="P16" s="273">
        <v>10</v>
      </c>
      <c r="Q16" s="273">
        <v>36</v>
      </c>
    </row>
    <row r="17" spans="1:17">
      <c r="A17" s="273">
        <v>2</v>
      </c>
      <c r="B17" s="273" t="s">
        <v>639</v>
      </c>
      <c r="C17" s="273">
        <v>7</v>
      </c>
      <c r="D17" s="273">
        <v>120</v>
      </c>
      <c r="E17" s="273">
        <v>22.9</v>
      </c>
      <c r="F17" s="273">
        <v>22.9</v>
      </c>
      <c r="G17" s="273">
        <v>12.6</v>
      </c>
      <c r="H17" s="273">
        <v>37.932000000000002</v>
      </c>
      <c r="I17" s="273">
        <v>24.457000000000001</v>
      </c>
      <c r="J17" s="273">
        <v>0.03</v>
      </c>
      <c r="K17" s="273">
        <v>1.3620000000000001</v>
      </c>
      <c r="L17" s="273">
        <v>5.7220000000000004</v>
      </c>
      <c r="M17" s="273">
        <v>-1.3859999999999999</v>
      </c>
      <c r="N17" s="273">
        <v>11.981</v>
      </c>
      <c r="O17" s="273">
        <v>1.5</v>
      </c>
      <c r="P17" s="273">
        <v>10</v>
      </c>
      <c r="Q17" s="273">
        <v>36</v>
      </c>
    </row>
    <row r="18" spans="1:17">
      <c r="A18" s="273">
        <v>2</v>
      </c>
      <c r="B18" s="273" t="s">
        <v>639</v>
      </c>
      <c r="C18" s="273">
        <v>6</v>
      </c>
      <c r="D18" s="273">
        <v>140</v>
      </c>
      <c r="E18" s="273">
        <v>22.9</v>
      </c>
      <c r="F18" s="273">
        <v>22.9</v>
      </c>
      <c r="G18" s="273">
        <v>12.6</v>
      </c>
      <c r="H18" s="273">
        <v>37.932000000000002</v>
      </c>
      <c r="I18" s="273">
        <v>24.457000000000001</v>
      </c>
      <c r="J18" s="273">
        <v>0.03</v>
      </c>
      <c r="K18" s="273">
        <v>1.3620000000000001</v>
      </c>
      <c r="L18" s="273">
        <v>5.7220000000000004</v>
      </c>
      <c r="M18" s="273">
        <v>-1.3859999999999999</v>
      </c>
      <c r="N18" s="273">
        <v>11.981</v>
      </c>
      <c r="O18" s="273">
        <v>1.6</v>
      </c>
      <c r="P18" s="273">
        <v>10</v>
      </c>
      <c r="Q18" s="273">
        <v>36</v>
      </c>
    </row>
    <row r="19" spans="1:17">
      <c r="A19" s="273">
        <v>2</v>
      </c>
      <c r="B19" s="273" t="s">
        <v>639</v>
      </c>
      <c r="C19" s="273">
        <v>5</v>
      </c>
      <c r="D19" s="273">
        <v>160</v>
      </c>
      <c r="E19" s="273">
        <v>22.9</v>
      </c>
      <c r="F19" s="273">
        <v>22.9</v>
      </c>
      <c r="G19" s="273">
        <v>12.6</v>
      </c>
      <c r="H19" s="273">
        <v>37.932000000000002</v>
      </c>
      <c r="I19" s="273">
        <v>24.457000000000001</v>
      </c>
      <c r="J19" s="273">
        <v>0.03</v>
      </c>
      <c r="K19" s="273">
        <v>1.3620000000000001</v>
      </c>
      <c r="L19" s="273">
        <v>5.7220000000000004</v>
      </c>
      <c r="M19" s="273">
        <v>-1.3859999999999999</v>
      </c>
      <c r="N19" s="273">
        <v>11.981</v>
      </c>
      <c r="O19" s="273">
        <v>1.7</v>
      </c>
      <c r="P19" s="273">
        <v>10</v>
      </c>
      <c r="Q19" s="273">
        <v>36</v>
      </c>
    </row>
    <row r="20" spans="1:17">
      <c r="A20" s="273">
        <v>2</v>
      </c>
      <c r="B20" s="273" t="s">
        <v>639</v>
      </c>
      <c r="C20" s="273">
        <v>4</v>
      </c>
      <c r="D20" s="273">
        <v>180</v>
      </c>
      <c r="E20" s="273">
        <v>22.9</v>
      </c>
      <c r="F20" s="273">
        <v>22.9</v>
      </c>
      <c r="G20" s="273">
        <v>12.6</v>
      </c>
      <c r="H20" s="273">
        <v>37.932000000000002</v>
      </c>
      <c r="I20" s="273">
        <v>24.457000000000001</v>
      </c>
      <c r="J20" s="273">
        <v>0.03</v>
      </c>
      <c r="K20" s="273">
        <v>1.3620000000000001</v>
      </c>
      <c r="L20" s="273">
        <v>5.7220000000000004</v>
      </c>
      <c r="M20" s="273">
        <v>-1.3859999999999999</v>
      </c>
      <c r="N20" s="273">
        <v>11.981</v>
      </c>
      <c r="O20" s="273">
        <v>1.8</v>
      </c>
      <c r="P20" s="273">
        <v>10</v>
      </c>
      <c r="Q20" s="273">
        <v>36</v>
      </c>
    </row>
    <row r="21" spans="1:17">
      <c r="A21" s="273">
        <v>2</v>
      </c>
      <c r="B21" s="273" t="s">
        <v>639</v>
      </c>
      <c r="C21" s="273">
        <v>3</v>
      </c>
      <c r="D21" s="273">
        <v>200</v>
      </c>
      <c r="E21" s="273">
        <v>22.9</v>
      </c>
      <c r="F21" s="273">
        <v>22.9</v>
      </c>
      <c r="G21" s="273">
        <v>12.6</v>
      </c>
      <c r="H21" s="273">
        <v>37.932000000000002</v>
      </c>
      <c r="I21" s="273">
        <v>24.457000000000001</v>
      </c>
      <c r="J21" s="273">
        <v>0.03</v>
      </c>
      <c r="K21" s="273">
        <v>1.3620000000000001</v>
      </c>
      <c r="L21" s="273">
        <v>5.7220000000000004</v>
      </c>
      <c r="M21" s="273">
        <v>-1.3859999999999999</v>
      </c>
      <c r="N21" s="273">
        <v>11.981</v>
      </c>
      <c r="O21" s="273">
        <v>1.9</v>
      </c>
      <c r="P21" s="273">
        <v>10</v>
      </c>
      <c r="Q21" s="273">
        <v>36</v>
      </c>
    </row>
    <row r="22" spans="1:17">
      <c r="A22" s="273">
        <v>2</v>
      </c>
      <c r="B22" s="273" t="s">
        <v>639</v>
      </c>
      <c r="C22" s="273">
        <v>2</v>
      </c>
      <c r="D22" s="273">
        <v>250</v>
      </c>
      <c r="E22" s="273">
        <v>22.9</v>
      </c>
      <c r="F22" s="273">
        <v>22.9</v>
      </c>
      <c r="G22" s="273">
        <v>12.6</v>
      </c>
      <c r="H22" s="273">
        <v>37.932000000000002</v>
      </c>
      <c r="I22" s="273">
        <v>24.457000000000001</v>
      </c>
      <c r="J22" s="273">
        <v>0.03</v>
      </c>
      <c r="K22" s="273">
        <v>1.3620000000000001</v>
      </c>
      <c r="L22" s="273">
        <v>5.7220000000000004</v>
      </c>
      <c r="M22" s="273">
        <v>-1.3859999999999999</v>
      </c>
      <c r="N22" s="273">
        <v>11.981</v>
      </c>
      <c r="O22" s="273">
        <v>2</v>
      </c>
      <c r="P22" s="273">
        <v>10</v>
      </c>
      <c r="Q22" s="273">
        <v>36</v>
      </c>
    </row>
    <row r="23" spans="1:17">
      <c r="A23" s="273">
        <v>2</v>
      </c>
      <c r="B23" s="273" t="s">
        <v>639</v>
      </c>
      <c r="C23" s="273">
        <v>1</v>
      </c>
      <c r="D23" s="273">
        <v>300</v>
      </c>
      <c r="E23" s="273">
        <v>22.9</v>
      </c>
      <c r="F23" s="273">
        <v>22.9</v>
      </c>
      <c r="G23" s="273">
        <v>12.6</v>
      </c>
      <c r="H23" s="273">
        <v>37.932000000000002</v>
      </c>
      <c r="I23" s="273">
        <v>24.457000000000001</v>
      </c>
      <c r="J23" s="273">
        <v>0.03</v>
      </c>
      <c r="K23" s="273">
        <v>1.3620000000000001</v>
      </c>
      <c r="L23" s="273">
        <v>5.7220000000000004</v>
      </c>
      <c r="M23" s="273">
        <v>-1.3859999999999999</v>
      </c>
      <c r="N23" s="273">
        <v>11.981</v>
      </c>
      <c r="O23" s="273">
        <v>2.1</v>
      </c>
      <c r="P23" s="273">
        <v>10</v>
      </c>
      <c r="Q23" s="273">
        <v>36</v>
      </c>
    </row>
    <row r="24" spans="1:17">
      <c r="A24" s="273">
        <v>2</v>
      </c>
      <c r="B24" s="273" t="s">
        <v>639</v>
      </c>
      <c r="C24" s="273">
        <v>0</v>
      </c>
      <c r="D24" s="273">
        <v>400</v>
      </c>
      <c r="E24" s="273">
        <v>22.9</v>
      </c>
      <c r="F24" s="273">
        <v>22.9</v>
      </c>
      <c r="G24" s="273">
        <v>12.6</v>
      </c>
      <c r="H24" s="273">
        <v>37.932000000000002</v>
      </c>
      <c r="I24" s="273">
        <v>24.457000000000001</v>
      </c>
      <c r="J24" s="273">
        <v>0.03</v>
      </c>
      <c r="K24" s="273">
        <v>1.3620000000000001</v>
      </c>
      <c r="L24" s="273">
        <v>5.7220000000000004</v>
      </c>
      <c r="M24" s="273">
        <v>-1.3859999999999999</v>
      </c>
      <c r="N24" s="273">
        <v>11.981</v>
      </c>
      <c r="O24" s="273">
        <v>2.1</v>
      </c>
      <c r="P24" s="273">
        <v>10</v>
      </c>
      <c r="Q24" s="273">
        <v>36</v>
      </c>
    </row>
    <row r="25" spans="1:17">
      <c r="A25" s="275" t="s">
        <v>638</v>
      </c>
      <c r="B25" s="273" t="s">
        <v>943</v>
      </c>
      <c r="C25" s="273">
        <v>8</v>
      </c>
      <c r="D25" s="273">
        <v>10</v>
      </c>
      <c r="E25" s="273">
        <v>32</v>
      </c>
      <c r="F25" s="273">
        <v>32</v>
      </c>
      <c r="G25" s="273">
        <v>21</v>
      </c>
      <c r="H25" s="273">
        <v>38.4</v>
      </c>
      <c r="I25" s="273">
        <v>13.2</v>
      </c>
      <c r="J25" s="273">
        <v>2.1000000000000001E-2</v>
      </c>
      <c r="K25" s="273">
        <v>1.33</v>
      </c>
      <c r="L25" s="273">
        <v>6.3</v>
      </c>
      <c r="M25" s="273">
        <v>-1.28</v>
      </c>
      <c r="N25" s="273">
        <v>6.93</v>
      </c>
      <c r="O25" s="273">
        <v>2</v>
      </c>
      <c r="P25" s="273">
        <v>30</v>
      </c>
      <c r="Q25" s="273">
        <v>441</v>
      </c>
    </row>
    <row r="26" spans="1:17">
      <c r="A26" s="275" t="s">
        <v>638</v>
      </c>
      <c r="B26" s="273" t="s">
        <v>943</v>
      </c>
      <c r="C26" s="273">
        <v>7</v>
      </c>
      <c r="D26" s="273">
        <v>30</v>
      </c>
      <c r="E26" s="273">
        <v>32</v>
      </c>
      <c r="F26" s="273">
        <v>32</v>
      </c>
      <c r="G26" s="273">
        <v>21</v>
      </c>
      <c r="H26" s="273">
        <v>38.4</v>
      </c>
      <c r="I26" s="273">
        <v>13.2</v>
      </c>
      <c r="J26" s="273">
        <v>2.1000000000000001E-2</v>
      </c>
      <c r="K26" s="273">
        <v>1.33</v>
      </c>
      <c r="L26" s="273">
        <v>6.3</v>
      </c>
      <c r="M26" s="273">
        <v>-1.28</v>
      </c>
      <c r="N26" s="273">
        <v>6.93</v>
      </c>
      <c r="O26" s="273">
        <v>2</v>
      </c>
      <c r="P26" s="273">
        <v>30</v>
      </c>
      <c r="Q26" s="273">
        <v>303</v>
      </c>
    </row>
    <row r="27" spans="1:17">
      <c r="A27" s="275" t="s">
        <v>638</v>
      </c>
      <c r="B27" s="273" t="s">
        <v>943</v>
      </c>
      <c r="C27" s="273">
        <v>6</v>
      </c>
      <c r="D27" s="273">
        <v>60</v>
      </c>
      <c r="E27" s="273">
        <v>32</v>
      </c>
      <c r="F27" s="273">
        <v>32</v>
      </c>
      <c r="G27" s="273">
        <v>21</v>
      </c>
      <c r="H27" s="273">
        <v>38.4</v>
      </c>
      <c r="I27" s="273">
        <v>13.2</v>
      </c>
      <c r="J27" s="273">
        <v>2.1000000000000001E-2</v>
      </c>
      <c r="K27" s="273">
        <v>1.33</v>
      </c>
      <c r="L27" s="273">
        <v>6.3</v>
      </c>
      <c r="M27" s="273">
        <v>-1.28</v>
      </c>
      <c r="N27" s="273">
        <v>6.93</v>
      </c>
      <c r="O27" s="273">
        <v>2</v>
      </c>
      <c r="P27" s="273">
        <v>20</v>
      </c>
      <c r="Q27" s="273">
        <v>162</v>
      </c>
    </row>
    <row r="28" spans="1:17">
      <c r="A28" s="275" t="s">
        <v>638</v>
      </c>
      <c r="B28" s="273" t="s">
        <v>943</v>
      </c>
      <c r="C28" s="273">
        <v>5</v>
      </c>
      <c r="D28" s="273">
        <v>90</v>
      </c>
      <c r="E28" s="273">
        <v>32</v>
      </c>
      <c r="F28" s="273">
        <v>32</v>
      </c>
      <c r="G28" s="273">
        <v>21</v>
      </c>
      <c r="H28" s="273">
        <v>38.4</v>
      </c>
      <c r="I28" s="273">
        <v>13.2</v>
      </c>
      <c r="J28" s="273">
        <v>2.1000000000000001E-2</v>
      </c>
      <c r="K28" s="273">
        <v>1.33</v>
      </c>
      <c r="L28" s="273">
        <v>6.3</v>
      </c>
      <c r="M28" s="273">
        <v>-1.28</v>
      </c>
      <c r="N28" s="273">
        <v>6.93</v>
      </c>
      <c r="O28" s="273">
        <v>2</v>
      </c>
      <c r="P28" s="273">
        <v>10</v>
      </c>
      <c r="Q28" s="273">
        <v>77</v>
      </c>
    </row>
    <row r="29" spans="1:17">
      <c r="A29" s="275" t="s">
        <v>638</v>
      </c>
      <c r="B29" s="273" t="s">
        <v>943</v>
      </c>
      <c r="C29" s="273">
        <v>4</v>
      </c>
      <c r="D29" s="273">
        <v>120</v>
      </c>
      <c r="E29" s="273">
        <v>32</v>
      </c>
      <c r="F29" s="273">
        <v>32</v>
      </c>
      <c r="G29" s="273">
        <v>21</v>
      </c>
      <c r="H29" s="273">
        <v>38.4</v>
      </c>
      <c r="I29" s="273">
        <v>13.2</v>
      </c>
      <c r="J29" s="273">
        <v>2.1000000000000001E-2</v>
      </c>
      <c r="K29" s="273">
        <v>1.33</v>
      </c>
      <c r="L29" s="273">
        <v>6.3</v>
      </c>
      <c r="M29" s="273">
        <v>-1.28</v>
      </c>
      <c r="N29" s="273">
        <v>6.93</v>
      </c>
      <c r="O29" s="273">
        <v>2</v>
      </c>
      <c r="P29" s="273">
        <v>10</v>
      </c>
      <c r="Q29" s="273">
        <v>36</v>
      </c>
    </row>
    <row r="30" spans="1:17">
      <c r="A30" s="275" t="s">
        <v>638</v>
      </c>
      <c r="B30" s="273" t="s">
        <v>943</v>
      </c>
      <c r="C30" s="273">
        <v>3</v>
      </c>
      <c r="D30" s="273">
        <v>150</v>
      </c>
      <c r="E30" s="273">
        <v>32</v>
      </c>
      <c r="F30" s="273">
        <v>32</v>
      </c>
      <c r="G30" s="273">
        <v>21</v>
      </c>
      <c r="H30" s="273">
        <v>38.4</v>
      </c>
      <c r="I30" s="273">
        <v>13.2</v>
      </c>
      <c r="J30" s="273">
        <v>2.1000000000000001E-2</v>
      </c>
      <c r="K30" s="273">
        <v>1.33</v>
      </c>
      <c r="L30" s="273">
        <v>6.3</v>
      </c>
      <c r="M30" s="273">
        <v>-1.28</v>
      </c>
      <c r="N30" s="273">
        <v>6.93</v>
      </c>
      <c r="O30" s="273">
        <v>2</v>
      </c>
      <c r="P30" s="273">
        <v>10</v>
      </c>
      <c r="Q30" s="273">
        <v>36</v>
      </c>
    </row>
    <row r="31" spans="1:17">
      <c r="A31" s="275" t="s">
        <v>638</v>
      </c>
      <c r="B31" s="273" t="s">
        <v>943</v>
      </c>
      <c r="C31" s="273">
        <v>2</v>
      </c>
      <c r="D31" s="273">
        <v>180</v>
      </c>
      <c r="E31" s="273">
        <v>32</v>
      </c>
      <c r="F31" s="273">
        <v>32</v>
      </c>
      <c r="G31" s="273">
        <v>21</v>
      </c>
      <c r="H31" s="273">
        <v>38.4</v>
      </c>
      <c r="I31" s="273">
        <v>13.2</v>
      </c>
      <c r="J31" s="273">
        <v>2.1000000000000001E-2</v>
      </c>
      <c r="K31" s="273">
        <v>1.33</v>
      </c>
      <c r="L31" s="273">
        <v>6.3</v>
      </c>
      <c r="M31" s="273">
        <v>-1.28</v>
      </c>
      <c r="N31" s="273">
        <v>6.93</v>
      </c>
      <c r="O31" s="273">
        <v>2</v>
      </c>
      <c r="P31" s="273">
        <v>10</v>
      </c>
      <c r="Q31" s="273">
        <v>36</v>
      </c>
    </row>
    <row r="32" spans="1:17">
      <c r="A32" s="275" t="s">
        <v>638</v>
      </c>
      <c r="B32" s="273" t="s">
        <v>943</v>
      </c>
      <c r="C32" s="273">
        <v>1</v>
      </c>
      <c r="D32" s="273">
        <v>210</v>
      </c>
      <c r="E32" s="273">
        <v>32</v>
      </c>
      <c r="F32" s="273">
        <v>32</v>
      </c>
      <c r="G32" s="273">
        <v>21</v>
      </c>
      <c r="H32" s="273">
        <v>38.4</v>
      </c>
      <c r="I32" s="273">
        <v>13.2</v>
      </c>
      <c r="J32" s="273">
        <v>2.1000000000000001E-2</v>
      </c>
      <c r="K32" s="273">
        <v>1.33</v>
      </c>
      <c r="L32" s="273">
        <v>6.3</v>
      </c>
      <c r="M32" s="273">
        <v>-1.28</v>
      </c>
      <c r="N32" s="273">
        <v>6.93</v>
      </c>
      <c r="O32" s="273">
        <v>2</v>
      </c>
      <c r="P32" s="273">
        <v>10</v>
      </c>
      <c r="Q32" s="273">
        <v>36</v>
      </c>
    </row>
    <row r="33" spans="1:17">
      <c r="A33" s="275">
        <v>3</v>
      </c>
      <c r="B33" s="273" t="s">
        <v>943</v>
      </c>
      <c r="C33" s="273">
        <v>0</v>
      </c>
      <c r="D33" s="273">
        <v>300</v>
      </c>
      <c r="E33" s="273">
        <v>32</v>
      </c>
      <c r="F33" s="273">
        <v>32</v>
      </c>
      <c r="G33" s="273">
        <v>21</v>
      </c>
      <c r="H33" s="273">
        <v>38.4</v>
      </c>
      <c r="I33" s="273">
        <v>13.2</v>
      </c>
      <c r="J33" s="273">
        <v>2.1000000000000001E-2</v>
      </c>
      <c r="K33" s="273">
        <v>1.33</v>
      </c>
      <c r="L33" s="273">
        <v>6.3</v>
      </c>
      <c r="M33" s="273">
        <v>-1.28</v>
      </c>
      <c r="N33" s="273">
        <v>6.93</v>
      </c>
      <c r="O33" s="273">
        <v>2</v>
      </c>
      <c r="P33" s="273">
        <v>10</v>
      </c>
      <c r="Q33" s="273">
        <v>36</v>
      </c>
    </row>
    <row r="34" spans="1:17">
      <c r="A34" s="273">
        <v>4</v>
      </c>
      <c r="B34" s="273" t="s">
        <v>944</v>
      </c>
      <c r="C34" s="273">
        <v>8</v>
      </c>
      <c r="D34" s="273">
        <v>10</v>
      </c>
      <c r="E34" s="273">
        <v>41</v>
      </c>
      <c r="F34" s="273">
        <v>41</v>
      </c>
      <c r="G34" s="273">
        <v>25</v>
      </c>
      <c r="H34" s="273">
        <v>46</v>
      </c>
      <c r="I34" s="273">
        <v>14.8</v>
      </c>
      <c r="J34" s="273">
        <v>1.4999999999999999E-2</v>
      </c>
      <c r="K34" s="273">
        <v>1.25</v>
      </c>
      <c r="L34" s="273">
        <v>9.8000000000000007</v>
      </c>
      <c r="M34" s="273">
        <v>-1.5609999999999999</v>
      </c>
      <c r="N34" s="273">
        <v>2.96</v>
      </c>
      <c r="O34" s="273">
        <v>2</v>
      </c>
      <c r="P34" s="273">
        <v>10</v>
      </c>
      <c r="Q34" s="273">
        <v>36</v>
      </c>
    </row>
    <row r="35" spans="1:17">
      <c r="A35" s="273">
        <v>4</v>
      </c>
      <c r="B35" s="273" t="s">
        <v>944</v>
      </c>
      <c r="C35" s="273">
        <v>7</v>
      </c>
      <c r="D35" s="273">
        <v>30</v>
      </c>
      <c r="E35" s="273">
        <v>41</v>
      </c>
      <c r="F35" s="273">
        <v>41</v>
      </c>
      <c r="G35" s="273">
        <v>25</v>
      </c>
      <c r="H35" s="273">
        <v>46</v>
      </c>
      <c r="I35" s="273">
        <v>14.8</v>
      </c>
      <c r="J35" s="273">
        <v>1.4999999999999999E-2</v>
      </c>
      <c r="K35" s="273">
        <v>1.25</v>
      </c>
      <c r="L35" s="273">
        <v>9.8000000000000007</v>
      </c>
      <c r="M35" s="273">
        <v>-1.5609999999999999</v>
      </c>
      <c r="N35" s="273">
        <v>2.96</v>
      </c>
      <c r="O35" s="273">
        <v>2</v>
      </c>
      <c r="P35" s="273">
        <v>10</v>
      </c>
      <c r="Q35" s="273">
        <v>36</v>
      </c>
    </row>
    <row r="36" spans="1:17">
      <c r="A36" s="273">
        <v>4</v>
      </c>
      <c r="B36" s="273" t="s">
        <v>944</v>
      </c>
      <c r="C36" s="273">
        <v>6</v>
      </c>
      <c r="D36" s="273">
        <v>60</v>
      </c>
      <c r="E36" s="273">
        <v>41</v>
      </c>
      <c r="F36" s="273">
        <v>41</v>
      </c>
      <c r="G36" s="273">
        <v>25</v>
      </c>
      <c r="H36" s="273">
        <v>46</v>
      </c>
      <c r="I36" s="273">
        <v>14.8</v>
      </c>
      <c r="J36" s="273">
        <v>1.4999999999999999E-2</v>
      </c>
      <c r="K36" s="273">
        <v>1.25</v>
      </c>
      <c r="L36" s="273">
        <v>9.8000000000000007</v>
      </c>
      <c r="M36" s="273">
        <v>-1.5609999999999999</v>
      </c>
      <c r="N36" s="273">
        <v>2.96</v>
      </c>
      <c r="O36" s="273">
        <v>2</v>
      </c>
      <c r="P36" s="273">
        <v>10</v>
      </c>
      <c r="Q36" s="273">
        <v>36</v>
      </c>
    </row>
    <row r="37" spans="1:17">
      <c r="A37" s="273">
        <v>4</v>
      </c>
      <c r="B37" s="273" t="s">
        <v>944</v>
      </c>
      <c r="C37" s="273">
        <v>5</v>
      </c>
      <c r="D37" s="273">
        <v>90</v>
      </c>
      <c r="E37" s="273">
        <v>41</v>
      </c>
      <c r="F37" s="273">
        <v>41</v>
      </c>
      <c r="G37" s="273">
        <v>25</v>
      </c>
      <c r="H37" s="273">
        <v>46</v>
      </c>
      <c r="I37" s="273">
        <v>14.8</v>
      </c>
      <c r="J37" s="273">
        <v>1.4999999999999999E-2</v>
      </c>
      <c r="K37" s="273">
        <v>1.25</v>
      </c>
      <c r="L37" s="273">
        <v>9.8000000000000007</v>
      </c>
      <c r="M37" s="273">
        <v>-1.5609999999999999</v>
      </c>
      <c r="N37" s="273">
        <v>2.96</v>
      </c>
      <c r="O37" s="273">
        <v>2</v>
      </c>
      <c r="P37" s="273">
        <v>10</v>
      </c>
      <c r="Q37" s="273">
        <v>36</v>
      </c>
    </row>
    <row r="38" spans="1:17">
      <c r="A38" s="273">
        <v>4</v>
      </c>
      <c r="B38" s="273" t="s">
        <v>944</v>
      </c>
      <c r="C38" s="273">
        <v>4</v>
      </c>
      <c r="D38" s="273">
        <v>120</v>
      </c>
      <c r="E38" s="273">
        <v>41</v>
      </c>
      <c r="F38" s="273">
        <v>41</v>
      </c>
      <c r="G38" s="273">
        <v>25</v>
      </c>
      <c r="H38" s="273">
        <v>46</v>
      </c>
      <c r="I38" s="273">
        <v>14.8</v>
      </c>
      <c r="J38" s="273">
        <v>1.4999999999999999E-2</v>
      </c>
      <c r="K38" s="273">
        <v>1.25</v>
      </c>
      <c r="L38" s="273">
        <v>9.8000000000000007</v>
      </c>
      <c r="M38" s="273">
        <v>-1.5609999999999999</v>
      </c>
      <c r="N38" s="273">
        <v>2.96</v>
      </c>
      <c r="O38" s="273">
        <v>2</v>
      </c>
      <c r="P38" s="273">
        <v>10</v>
      </c>
      <c r="Q38" s="273">
        <v>36</v>
      </c>
    </row>
    <row r="39" spans="1:17">
      <c r="A39" s="273">
        <v>4</v>
      </c>
      <c r="B39" s="273" t="s">
        <v>944</v>
      </c>
      <c r="C39" s="273">
        <v>3</v>
      </c>
      <c r="D39" s="273">
        <v>150</v>
      </c>
      <c r="E39" s="273">
        <v>41</v>
      </c>
      <c r="F39" s="273">
        <v>41</v>
      </c>
      <c r="G39" s="273">
        <v>25</v>
      </c>
      <c r="H39" s="273">
        <v>46</v>
      </c>
      <c r="I39" s="273">
        <v>14.8</v>
      </c>
      <c r="J39" s="273">
        <v>1.4999999999999999E-2</v>
      </c>
      <c r="K39" s="273">
        <v>1.25</v>
      </c>
      <c r="L39" s="273">
        <v>9.8000000000000007</v>
      </c>
      <c r="M39" s="273">
        <v>-1.5609999999999999</v>
      </c>
      <c r="N39" s="273">
        <v>2.96</v>
      </c>
      <c r="O39" s="273">
        <v>2</v>
      </c>
      <c r="P39" s="273">
        <v>10</v>
      </c>
      <c r="Q39" s="273">
        <v>36</v>
      </c>
    </row>
    <row r="40" spans="1:17">
      <c r="A40" s="273">
        <v>4</v>
      </c>
      <c r="B40" s="273" t="s">
        <v>944</v>
      </c>
      <c r="C40" s="273">
        <v>2</v>
      </c>
      <c r="D40" s="273">
        <v>180</v>
      </c>
      <c r="E40" s="273">
        <v>41</v>
      </c>
      <c r="F40" s="273">
        <v>41</v>
      </c>
      <c r="G40" s="273">
        <v>25</v>
      </c>
      <c r="H40" s="273">
        <v>46</v>
      </c>
      <c r="I40" s="273">
        <v>14.8</v>
      </c>
      <c r="J40" s="273">
        <v>1.4999999999999999E-2</v>
      </c>
      <c r="K40" s="273">
        <v>1.25</v>
      </c>
      <c r="L40" s="273">
        <v>9.8000000000000007</v>
      </c>
      <c r="M40" s="273">
        <v>-1.5609999999999999</v>
      </c>
      <c r="N40" s="273">
        <v>2.96</v>
      </c>
      <c r="O40" s="273">
        <v>2</v>
      </c>
      <c r="P40" s="273">
        <v>10</v>
      </c>
      <c r="Q40" s="273">
        <v>36</v>
      </c>
    </row>
    <row r="41" spans="1:17">
      <c r="A41" s="273">
        <v>4</v>
      </c>
      <c r="B41" s="273" t="s">
        <v>944</v>
      </c>
      <c r="C41" s="273">
        <v>1</v>
      </c>
      <c r="D41" s="273">
        <v>210</v>
      </c>
      <c r="E41" s="273">
        <v>41</v>
      </c>
      <c r="F41" s="273">
        <v>41</v>
      </c>
      <c r="G41" s="273">
        <v>25</v>
      </c>
      <c r="H41" s="273">
        <v>46</v>
      </c>
      <c r="I41" s="273">
        <v>14.8</v>
      </c>
      <c r="J41" s="273">
        <v>1.4999999999999999E-2</v>
      </c>
      <c r="K41" s="273">
        <v>1.25</v>
      </c>
      <c r="L41" s="273">
        <v>9.8000000000000007</v>
      </c>
      <c r="M41" s="273">
        <v>-1.5609999999999999</v>
      </c>
      <c r="N41" s="273">
        <v>2.96</v>
      </c>
      <c r="O41" s="273">
        <v>2</v>
      </c>
      <c r="P41" s="273">
        <v>10</v>
      </c>
      <c r="Q41" s="273">
        <v>36</v>
      </c>
    </row>
    <row r="42" spans="1:17">
      <c r="A42" s="273">
        <v>4</v>
      </c>
      <c r="B42" s="273" t="s">
        <v>944</v>
      </c>
      <c r="C42" s="273">
        <v>0</v>
      </c>
      <c r="D42" s="273">
        <v>210</v>
      </c>
      <c r="E42" s="273">
        <v>41</v>
      </c>
      <c r="F42" s="273">
        <v>41</v>
      </c>
      <c r="G42" s="273">
        <v>25</v>
      </c>
      <c r="H42" s="273">
        <v>46</v>
      </c>
      <c r="I42" s="273">
        <v>14.8</v>
      </c>
      <c r="J42" s="273">
        <v>1.4999999999999999E-2</v>
      </c>
      <c r="K42" s="273">
        <v>1.25</v>
      </c>
      <c r="L42" s="273">
        <v>9.8000000000000007</v>
      </c>
      <c r="M42" s="273">
        <v>-1.5609999999999999</v>
      </c>
      <c r="N42" s="273">
        <v>2.96</v>
      </c>
      <c r="O42" s="273">
        <v>2</v>
      </c>
      <c r="P42" s="273">
        <v>10</v>
      </c>
      <c r="Q42" s="273">
        <v>36</v>
      </c>
    </row>
    <row r="43" spans="1:17">
      <c r="A43" s="275">
        <v>5</v>
      </c>
      <c r="B43" s="276" t="s">
        <v>937</v>
      </c>
      <c r="C43" s="273">
        <v>8</v>
      </c>
      <c r="D43" s="274">
        <v>10</v>
      </c>
      <c r="E43" s="274">
        <v>25</v>
      </c>
      <c r="F43" s="274">
        <v>37</v>
      </c>
      <c r="G43" s="274">
        <v>19</v>
      </c>
      <c r="H43" s="274">
        <v>40</v>
      </c>
      <c r="I43" s="274">
        <v>10</v>
      </c>
      <c r="J43" s="274">
        <v>1.5799999237060547E-2</v>
      </c>
      <c r="K43" s="274">
        <v>1.4199999570846558</v>
      </c>
      <c r="L43" s="274">
        <v>7.9000000953674316</v>
      </c>
      <c r="M43" s="274">
        <v>-0.7630000114440918</v>
      </c>
      <c r="N43" s="274">
        <v>4</v>
      </c>
      <c r="O43" s="274">
        <v>1.0329999999999999</v>
      </c>
      <c r="P43" s="274">
        <v>35</v>
      </c>
      <c r="Q43" s="274">
        <v>2962.73291015625</v>
      </c>
    </row>
    <row r="44" spans="1:17">
      <c r="A44" s="275">
        <v>5</v>
      </c>
      <c r="B44" s="276" t="s">
        <v>937</v>
      </c>
      <c r="C44" s="273">
        <v>7</v>
      </c>
      <c r="D44" s="274">
        <v>20</v>
      </c>
      <c r="E44" s="274">
        <v>30</v>
      </c>
      <c r="F44" s="274">
        <v>35</v>
      </c>
      <c r="G44" s="274">
        <v>16</v>
      </c>
      <c r="H44" s="274">
        <v>40</v>
      </c>
      <c r="I44" s="274">
        <v>12</v>
      </c>
      <c r="J44" s="274">
        <v>1.5799999237060547E-2</v>
      </c>
      <c r="K44" s="274">
        <v>1.4199999570846558</v>
      </c>
      <c r="L44" s="274">
        <v>7.9000000953674316</v>
      </c>
      <c r="M44" s="274">
        <v>-0.7630000114440918</v>
      </c>
      <c r="N44" s="274">
        <v>5</v>
      </c>
      <c r="O44" s="274">
        <v>1.0329999999999999</v>
      </c>
      <c r="P44" s="274">
        <v>30</v>
      </c>
      <c r="Q44" s="274">
        <v>1585.83703613281</v>
      </c>
    </row>
    <row r="45" spans="1:17">
      <c r="A45" s="275">
        <v>5</v>
      </c>
      <c r="B45" s="276" t="s">
        <v>937</v>
      </c>
      <c r="C45" s="273">
        <v>6</v>
      </c>
      <c r="D45" s="274">
        <v>40</v>
      </c>
      <c r="E45" s="274">
        <v>25</v>
      </c>
      <c r="F45" s="274">
        <v>32</v>
      </c>
      <c r="G45" s="274">
        <v>20</v>
      </c>
      <c r="H45" s="274">
        <v>38</v>
      </c>
      <c r="I45" s="274">
        <v>12</v>
      </c>
      <c r="J45" s="274">
        <v>1.5799999237060547E-2</v>
      </c>
      <c r="K45" s="274">
        <v>1.4199999570846558</v>
      </c>
      <c r="L45" s="274">
        <v>7.9000000953674316</v>
      </c>
      <c r="M45" s="274">
        <v>-0.7630000114440918</v>
      </c>
      <c r="N45" s="274">
        <v>5</v>
      </c>
      <c r="O45" s="274">
        <v>1.0329999999999999</v>
      </c>
      <c r="P45" s="274">
        <v>25</v>
      </c>
      <c r="Q45" s="274">
        <v>460.06491088867102</v>
      </c>
    </row>
    <row r="46" spans="1:17">
      <c r="A46" s="275">
        <v>5</v>
      </c>
      <c r="B46" s="276" t="s">
        <v>937</v>
      </c>
      <c r="C46" s="273">
        <v>5</v>
      </c>
      <c r="D46" s="274">
        <v>60</v>
      </c>
      <c r="E46" s="274">
        <v>28</v>
      </c>
      <c r="F46" s="274">
        <v>30</v>
      </c>
      <c r="G46" s="274">
        <v>20</v>
      </c>
      <c r="H46" s="274">
        <v>35</v>
      </c>
      <c r="I46" s="274">
        <v>12</v>
      </c>
      <c r="J46" s="274">
        <v>1.5799999237060547E-2</v>
      </c>
      <c r="K46" s="274">
        <v>1.4199999570846558</v>
      </c>
      <c r="L46" s="274">
        <v>7.9000000953674316</v>
      </c>
      <c r="M46" s="274">
        <v>-0.7630000114440918</v>
      </c>
      <c r="N46" s="274">
        <v>4</v>
      </c>
      <c r="O46" s="274">
        <v>1.0329999999999999</v>
      </c>
      <c r="P46" s="274">
        <v>20</v>
      </c>
      <c r="Q46" s="274">
        <v>131.81080627441401</v>
      </c>
    </row>
    <row r="47" spans="1:17">
      <c r="A47" s="275">
        <v>5</v>
      </c>
      <c r="B47" s="276" t="s">
        <v>937</v>
      </c>
      <c r="C47" s="273">
        <v>4</v>
      </c>
      <c r="D47" s="274">
        <v>80</v>
      </c>
      <c r="E47" s="274">
        <v>25</v>
      </c>
      <c r="F47" s="274">
        <v>26</v>
      </c>
      <c r="G47" s="274">
        <v>17</v>
      </c>
      <c r="H47" s="274">
        <v>32</v>
      </c>
      <c r="I47" s="274">
        <v>12</v>
      </c>
      <c r="J47" s="274">
        <v>1.5799999237060547E-2</v>
      </c>
      <c r="K47" s="274">
        <v>1.4199999570846558</v>
      </c>
      <c r="L47" s="274">
        <v>7.9000000953674316</v>
      </c>
      <c r="M47" s="274">
        <v>-0.7630000114440918</v>
      </c>
      <c r="N47" s="274">
        <v>4</v>
      </c>
      <c r="O47" s="274">
        <v>1.0329999999999999</v>
      </c>
      <c r="P47" s="274">
        <v>10</v>
      </c>
      <c r="Q47" s="274">
        <v>37.764419555663999</v>
      </c>
    </row>
    <row r="48" spans="1:17">
      <c r="A48" s="275">
        <v>5</v>
      </c>
      <c r="B48" s="276" t="s">
        <v>937</v>
      </c>
      <c r="C48" s="273">
        <v>3</v>
      </c>
      <c r="D48" s="274">
        <v>100</v>
      </c>
      <c r="E48" s="274">
        <v>25</v>
      </c>
      <c r="F48" s="274">
        <v>25</v>
      </c>
      <c r="G48" s="274">
        <v>17</v>
      </c>
      <c r="H48" s="274">
        <v>32</v>
      </c>
      <c r="I48" s="274">
        <v>12</v>
      </c>
      <c r="J48" s="274">
        <v>1.5799999237060547E-2</v>
      </c>
      <c r="K48" s="274">
        <v>1.4199999570846558</v>
      </c>
      <c r="L48" s="274">
        <v>7.9000000953674316</v>
      </c>
      <c r="M48" s="274">
        <v>-0.7630000114440918</v>
      </c>
      <c r="N48" s="274">
        <v>2</v>
      </c>
      <c r="O48" s="274">
        <v>1</v>
      </c>
      <c r="P48" s="274">
        <v>10</v>
      </c>
      <c r="Q48" s="274">
        <v>36.219879149999997</v>
      </c>
    </row>
    <row r="49" spans="1:17">
      <c r="A49" s="275">
        <v>5</v>
      </c>
      <c r="B49" s="276" t="s">
        <v>937</v>
      </c>
      <c r="C49" s="273">
        <v>2</v>
      </c>
      <c r="D49" s="274">
        <v>120</v>
      </c>
      <c r="E49" s="274">
        <v>25</v>
      </c>
      <c r="F49" s="274">
        <v>30</v>
      </c>
      <c r="G49" s="274">
        <v>17</v>
      </c>
      <c r="H49" s="274">
        <v>33</v>
      </c>
      <c r="I49" s="274">
        <v>12</v>
      </c>
      <c r="J49" s="274">
        <v>1.5799999237060547E-2</v>
      </c>
      <c r="K49" s="274">
        <v>1.4199999570846558</v>
      </c>
      <c r="L49" s="274">
        <v>7.9000000953674316</v>
      </c>
      <c r="M49" s="274">
        <v>-0.7630000114440918</v>
      </c>
      <c r="N49" s="274">
        <v>1</v>
      </c>
      <c r="O49" s="274">
        <v>0.1</v>
      </c>
      <c r="P49" s="274">
        <v>10</v>
      </c>
      <c r="Q49" s="274">
        <v>36.219879149999997</v>
      </c>
    </row>
    <row r="50" spans="1:17">
      <c r="A50" s="275">
        <v>5</v>
      </c>
      <c r="B50" s="276" t="s">
        <v>937</v>
      </c>
      <c r="C50" s="273">
        <v>1</v>
      </c>
      <c r="D50" s="274">
        <v>140</v>
      </c>
      <c r="E50" s="274">
        <v>25</v>
      </c>
      <c r="F50" s="274">
        <v>30</v>
      </c>
      <c r="G50" s="274">
        <v>20</v>
      </c>
      <c r="H50" s="274">
        <v>33</v>
      </c>
      <c r="I50" s="274">
        <v>10</v>
      </c>
      <c r="J50" s="274">
        <v>1.5799999237060547E-2</v>
      </c>
      <c r="K50" s="274">
        <v>1.4199999570846558</v>
      </c>
      <c r="L50" s="274">
        <v>7.9000000953674316</v>
      </c>
      <c r="M50" s="274">
        <v>-0.7630000114440918</v>
      </c>
      <c r="N50" s="274">
        <v>1</v>
      </c>
      <c r="O50" s="274">
        <v>0.1</v>
      </c>
      <c r="P50" s="274">
        <v>10</v>
      </c>
      <c r="Q50" s="274">
        <v>36.219879149999997</v>
      </c>
    </row>
    <row r="51" spans="1:17">
      <c r="A51" s="275">
        <v>5</v>
      </c>
      <c r="B51" s="276" t="s">
        <v>937</v>
      </c>
      <c r="C51" s="273">
        <v>0</v>
      </c>
      <c r="D51" s="274">
        <v>200</v>
      </c>
      <c r="E51" s="274">
        <v>25</v>
      </c>
      <c r="F51" s="274">
        <v>30</v>
      </c>
      <c r="G51" s="274">
        <v>20</v>
      </c>
      <c r="H51" s="274">
        <v>33</v>
      </c>
      <c r="I51" s="274">
        <v>10</v>
      </c>
      <c r="J51" s="274">
        <v>1.5799999237060547E-2</v>
      </c>
      <c r="K51" s="274">
        <v>1.4199999570846558</v>
      </c>
      <c r="L51" s="274">
        <v>7.9000000953674316</v>
      </c>
      <c r="M51" s="274">
        <v>-0.7630000114440918</v>
      </c>
      <c r="N51" s="274">
        <v>1</v>
      </c>
      <c r="O51" s="274">
        <v>0.1</v>
      </c>
      <c r="P51" s="274">
        <v>10</v>
      </c>
      <c r="Q51" s="274">
        <v>36.219879149999997</v>
      </c>
    </row>
    <row r="52" spans="1:17">
      <c r="A52" s="273">
        <v>6</v>
      </c>
      <c r="B52" s="276" t="s">
        <v>938</v>
      </c>
      <c r="C52" s="273">
        <v>8</v>
      </c>
      <c r="D52" s="274">
        <v>10</v>
      </c>
      <c r="E52" s="274">
        <v>21</v>
      </c>
      <c r="F52" s="274">
        <v>37</v>
      </c>
      <c r="G52" s="274">
        <v>21</v>
      </c>
      <c r="H52" s="274">
        <v>44</v>
      </c>
      <c r="I52" s="274">
        <v>5</v>
      </c>
      <c r="J52" s="274">
        <v>1.5799999237060547E-2</v>
      </c>
      <c r="K52" s="274">
        <v>1.4199999570846558</v>
      </c>
      <c r="L52" s="274">
        <v>7.9000000953674316</v>
      </c>
      <c r="M52" s="274">
        <v>-0.76300001144409202</v>
      </c>
      <c r="N52" s="274">
        <v>5</v>
      </c>
      <c r="O52" s="274">
        <v>1.0329999999999999</v>
      </c>
      <c r="P52" s="274">
        <v>35</v>
      </c>
      <c r="Q52" s="274">
        <v>2962.73291015625</v>
      </c>
    </row>
    <row r="53" spans="1:17">
      <c r="A53" s="273">
        <v>6</v>
      </c>
      <c r="B53" s="276" t="s">
        <v>938</v>
      </c>
      <c r="C53" s="273">
        <v>7</v>
      </c>
      <c r="D53" s="274">
        <v>20</v>
      </c>
      <c r="E53" s="274">
        <v>22</v>
      </c>
      <c r="F53" s="274">
        <v>37</v>
      </c>
      <c r="G53" s="274">
        <v>22</v>
      </c>
      <c r="H53" s="274">
        <v>44</v>
      </c>
      <c r="I53" s="274">
        <v>5</v>
      </c>
      <c r="J53" s="274">
        <v>1.5799999237060547E-2</v>
      </c>
      <c r="K53" s="274">
        <v>1.4199999570846558</v>
      </c>
      <c r="L53" s="274">
        <v>7.9000000953674316</v>
      </c>
      <c r="M53" s="274">
        <v>-0.76300001144409202</v>
      </c>
      <c r="N53" s="274">
        <v>5</v>
      </c>
      <c r="O53" s="274">
        <v>1.0329999999999999</v>
      </c>
      <c r="P53" s="274">
        <v>30</v>
      </c>
      <c r="Q53" s="274">
        <v>1585.83703613281</v>
      </c>
    </row>
    <row r="54" spans="1:17">
      <c r="A54" s="273">
        <v>6</v>
      </c>
      <c r="B54" s="276" t="s">
        <v>938</v>
      </c>
      <c r="C54" s="273">
        <v>6</v>
      </c>
      <c r="D54" s="274">
        <v>30</v>
      </c>
      <c r="E54" s="274">
        <v>23</v>
      </c>
      <c r="F54" s="274">
        <v>36</v>
      </c>
      <c r="G54" s="274">
        <v>22</v>
      </c>
      <c r="H54" s="274">
        <v>43</v>
      </c>
      <c r="I54" s="274">
        <v>4</v>
      </c>
      <c r="J54" s="274">
        <v>1.5799999237060547E-2</v>
      </c>
      <c r="K54" s="274">
        <v>1.4199999570846558</v>
      </c>
      <c r="L54" s="274">
        <v>7.9000000953674316</v>
      </c>
      <c r="M54" s="274">
        <v>-0.76300001144409202</v>
      </c>
      <c r="N54" s="274">
        <v>5</v>
      </c>
      <c r="O54" s="274">
        <v>1.0329999999999999</v>
      </c>
      <c r="P54" s="274">
        <v>25</v>
      </c>
      <c r="Q54" s="274">
        <v>460.06491088867102</v>
      </c>
    </row>
    <row r="55" spans="1:17">
      <c r="A55" s="273">
        <v>6</v>
      </c>
      <c r="B55" s="276" t="s">
        <v>938</v>
      </c>
      <c r="C55" s="273">
        <v>5</v>
      </c>
      <c r="D55" s="274">
        <v>50</v>
      </c>
      <c r="E55" s="274">
        <v>24</v>
      </c>
      <c r="F55" s="274">
        <v>35</v>
      </c>
      <c r="G55" s="274">
        <v>19</v>
      </c>
      <c r="H55" s="274">
        <v>42</v>
      </c>
      <c r="I55" s="274">
        <v>3</v>
      </c>
      <c r="J55" s="274">
        <v>1.5799999237060547E-2</v>
      </c>
      <c r="K55" s="274">
        <v>1.4199999570846558</v>
      </c>
      <c r="L55" s="274">
        <v>7.9000000953674316</v>
      </c>
      <c r="M55" s="274">
        <v>-0.76300001144409202</v>
      </c>
      <c r="N55" s="274">
        <v>5</v>
      </c>
      <c r="O55" s="274">
        <v>1.0329999999999999</v>
      </c>
      <c r="P55" s="274">
        <v>20</v>
      </c>
      <c r="Q55" s="274">
        <v>131.81080627441401</v>
      </c>
    </row>
    <row r="56" spans="1:17">
      <c r="A56" s="273">
        <v>6</v>
      </c>
      <c r="B56" s="276" t="s">
        <v>938</v>
      </c>
      <c r="C56" s="273">
        <v>4</v>
      </c>
      <c r="D56" s="274">
        <v>70</v>
      </c>
      <c r="E56" s="274">
        <v>25</v>
      </c>
      <c r="F56" s="274">
        <v>29</v>
      </c>
      <c r="G56" s="274">
        <v>17</v>
      </c>
      <c r="H56" s="274">
        <v>36</v>
      </c>
      <c r="I56" s="274">
        <v>2</v>
      </c>
      <c r="J56" s="274">
        <v>1.5799999237060547E-2</v>
      </c>
      <c r="K56" s="274">
        <v>1.4199999570846558</v>
      </c>
      <c r="L56" s="274">
        <v>7.9000000953674316</v>
      </c>
      <c r="M56" s="274">
        <v>-0.76300001144409202</v>
      </c>
      <c r="N56" s="274">
        <v>5</v>
      </c>
      <c r="O56" s="274">
        <v>1.0329999999999999</v>
      </c>
      <c r="P56" s="274">
        <v>10</v>
      </c>
      <c r="Q56" s="274">
        <v>37.764419555663999</v>
      </c>
    </row>
    <row r="57" spans="1:17">
      <c r="A57" s="273">
        <v>6</v>
      </c>
      <c r="B57" s="276" t="s">
        <v>938</v>
      </c>
      <c r="C57" s="273">
        <v>3</v>
      </c>
      <c r="D57" s="274">
        <v>90</v>
      </c>
      <c r="E57" s="274">
        <v>26</v>
      </c>
      <c r="F57" s="274">
        <v>25</v>
      </c>
      <c r="G57" s="274">
        <v>15</v>
      </c>
      <c r="H57" s="274">
        <v>32</v>
      </c>
      <c r="I57" s="274">
        <v>1.5</v>
      </c>
      <c r="J57" s="274">
        <v>1.5799999237060547E-2</v>
      </c>
      <c r="K57" s="274">
        <v>1.4199999570846558</v>
      </c>
      <c r="L57" s="274">
        <v>7.9000000953674316</v>
      </c>
      <c r="M57" s="274">
        <v>-0.76300001144409202</v>
      </c>
      <c r="N57" s="274">
        <v>2</v>
      </c>
      <c r="O57" s="274">
        <v>1</v>
      </c>
      <c r="P57" s="274">
        <v>10</v>
      </c>
      <c r="Q57" s="274">
        <v>36.219879149999997</v>
      </c>
    </row>
    <row r="58" spans="1:17">
      <c r="A58" s="273">
        <v>6</v>
      </c>
      <c r="B58" s="276" t="s">
        <v>938</v>
      </c>
      <c r="C58" s="273">
        <v>2</v>
      </c>
      <c r="D58" s="274">
        <v>110</v>
      </c>
      <c r="E58" s="274">
        <v>26</v>
      </c>
      <c r="F58" s="274">
        <v>26</v>
      </c>
      <c r="G58" s="274">
        <v>15</v>
      </c>
      <c r="H58" s="274">
        <v>33</v>
      </c>
      <c r="I58" s="274">
        <v>1</v>
      </c>
      <c r="J58" s="274">
        <v>1.5799999237060547E-2</v>
      </c>
      <c r="K58" s="274">
        <v>1.4199999570846558</v>
      </c>
      <c r="L58" s="274">
        <v>7.9000000953674316</v>
      </c>
      <c r="M58" s="274">
        <v>-0.76300001144409202</v>
      </c>
      <c r="N58" s="274">
        <v>3</v>
      </c>
      <c r="O58" s="274">
        <v>0.1</v>
      </c>
      <c r="P58" s="274">
        <v>10</v>
      </c>
      <c r="Q58" s="274">
        <v>36.219879149999997</v>
      </c>
    </row>
    <row r="59" spans="1:17">
      <c r="A59" s="273">
        <v>6</v>
      </c>
      <c r="B59" s="276" t="s">
        <v>938</v>
      </c>
      <c r="C59" s="273">
        <v>1</v>
      </c>
      <c r="D59" s="274">
        <v>130</v>
      </c>
      <c r="E59" s="274">
        <v>26</v>
      </c>
      <c r="F59" s="274">
        <v>28</v>
      </c>
      <c r="G59" s="274">
        <v>15</v>
      </c>
      <c r="H59" s="274">
        <v>35</v>
      </c>
      <c r="I59" s="274">
        <v>1</v>
      </c>
      <c r="J59" s="274">
        <v>1.5799999237060547E-2</v>
      </c>
      <c r="K59" s="274">
        <v>1.4199999570846558</v>
      </c>
      <c r="L59" s="274">
        <v>7.9000000953674316</v>
      </c>
      <c r="M59" s="274">
        <v>-0.76300001144409202</v>
      </c>
      <c r="N59" s="274">
        <v>3</v>
      </c>
      <c r="O59" s="274">
        <v>0.1</v>
      </c>
      <c r="P59" s="274">
        <v>10</v>
      </c>
      <c r="Q59" s="274">
        <v>36.219879149999997</v>
      </c>
    </row>
    <row r="60" spans="1:17">
      <c r="A60" s="273">
        <v>6</v>
      </c>
      <c r="B60" s="276" t="s">
        <v>938</v>
      </c>
      <c r="C60" s="273">
        <v>0</v>
      </c>
      <c r="D60" s="274">
        <v>200</v>
      </c>
      <c r="E60" s="274">
        <v>26</v>
      </c>
      <c r="F60" s="274">
        <v>28</v>
      </c>
      <c r="G60" s="274">
        <v>15</v>
      </c>
      <c r="H60" s="274">
        <v>35</v>
      </c>
      <c r="I60" s="274">
        <v>1</v>
      </c>
      <c r="J60" s="274">
        <v>1.5799999237060547E-2</v>
      </c>
      <c r="K60" s="274">
        <v>1.4199999570846558</v>
      </c>
      <c r="L60" s="274">
        <v>7.9000000953674316</v>
      </c>
      <c r="M60" s="274">
        <v>-0.76300001144409202</v>
      </c>
      <c r="N60" s="274">
        <v>3</v>
      </c>
      <c r="O60" s="274">
        <v>0.1</v>
      </c>
      <c r="P60" s="274">
        <v>10</v>
      </c>
      <c r="Q60" s="274">
        <v>36.219879149999997</v>
      </c>
    </row>
    <row r="61" spans="1:17">
      <c r="A61" s="273">
        <v>7</v>
      </c>
      <c r="B61" s="276" t="s">
        <v>939</v>
      </c>
      <c r="C61" s="273">
        <v>8</v>
      </c>
      <c r="D61" s="274">
        <v>10</v>
      </c>
      <c r="E61" s="274">
        <v>30</v>
      </c>
      <c r="F61" s="274">
        <v>35</v>
      </c>
      <c r="G61" s="274">
        <v>19</v>
      </c>
      <c r="H61" s="274">
        <v>35</v>
      </c>
      <c r="I61" s="274">
        <v>3</v>
      </c>
      <c r="J61" s="274">
        <v>1.5799999237060547E-2</v>
      </c>
      <c r="K61" s="274">
        <v>1.4199999570846558</v>
      </c>
      <c r="L61" s="274">
        <v>7.9000000953674316</v>
      </c>
      <c r="M61" s="274">
        <v>-0.76300001144409202</v>
      </c>
      <c r="N61" s="274">
        <v>5</v>
      </c>
      <c r="O61" s="274">
        <v>1.0329999999999999</v>
      </c>
      <c r="P61" s="274">
        <v>35</v>
      </c>
      <c r="Q61" s="274">
        <v>2962.73291015625</v>
      </c>
    </row>
    <row r="62" spans="1:17">
      <c r="A62" s="273">
        <v>7</v>
      </c>
      <c r="B62" s="276" t="s">
        <v>939</v>
      </c>
      <c r="C62" s="273">
        <v>7</v>
      </c>
      <c r="D62" s="274">
        <v>20</v>
      </c>
      <c r="E62" s="274">
        <v>30</v>
      </c>
      <c r="F62" s="274">
        <v>32</v>
      </c>
      <c r="G62" s="274">
        <v>18</v>
      </c>
      <c r="H62" s="274">
        <v>37</v>
      </c>
      <c r="I62" s="274">
        <v>3</v>
      </c>
      <c r="J62" s="274">
        <v>1.5799999237060547E-2</v>
      </c>
      <c r="K62" s="274">
        <v>1.4199999570846558</v>
      </c>
      <c r="L62" s="274">
        <v>7.9000000953674316</v>
      </c>
      <c r="M62" s="274">
        <v>-0.76300001144409202</v>
      </c>
      <c r="N62" s="274">
        <v>5</v>
      </c>
      <c r="O62" s="274">
        <v>1.0329999999999999</v>
      </c>
      <c r="P62" s="274">
        <v>30</v>
      </c>
      <c r="Q62" s="274">
        <v>1585.83703613281</v>
      </c>
    </row>
    <row r="63" spans="1:17">
      <c r="A63" s="273">
        <v>7</v>
      </c>
      <c r="B63" s="276" t="s">
        <v>939</v>
      </c>
      <c r="C63" s="273">
        <v>6</v>
      </c>
      <c r="D63" s="274">
        <v>30</v>
      </c>
      <c r="E63" s="274">
        <v>30</v>
      </c>
      <c r="F63" s="274">
        <v>36</v>
      </c>
      <c r="G63" s="274">
        <v>19</v>
      </c>
      <c r="H63" s="274">
        <v>40</v>
      </c>
      <c r="I63" s="274">
        <v>3</v>
      </c>
      <c r="J63" s="274">
        <v>1.5799999237060547E-2</v>
      </c>
      <c r="K63" s="274">
        <v>1.4199999570846558</v>
      </c>
      <c r="L63" s="274">
        <v>7.9000000953674316</v>
      </c>
      <c r="M63" s="274">
        <v>-0.76300001144409202</v>
      </c>
      <c r="N63" s="274">
        <v>5</v>
      </c>
      <c r="O63" s="274">
        <v>1.0329999999999999</v>
      </c>
      <c r="P63" s="274">
        <v>25</v>
      </c>
      <c r="Q63" s="274">
        <v>460.06491088867102</v>
      </c>
    </row>
    <row r="64" spans="1:17">
      <c r="A64" s="273">
        <v>7</v>
      </c>
      <c r="B64" s="276" t="s">
        <v>939</v>
      </c>
      <c r="C64" s="273">
        <v>5</v>
      </c>
      <c r="D64" s="274">
        <v>50</v>
      </c>
      <c r="E64" s="274">
        <v>30</v>
      </c>
      <c r="F64" s="274">
        <v>34</v>
      </c>
      <c r="G64" s="274">
        <v>19</v>
      </c>
      <c r="H64" s="274">
        <v>37</v>
      </c>
      <c r="I64" s="274">
        <v>3</v>
      </c>
      <c r="J64" s="274">
        <v>1.5799999237060547E-2</v>
      </c>
      <c r="K64" s="274">
        <v>1.4199999570846558</v>
      </c>
      <c r="L64" s="274">
        <v>7.9000000953674316</v>
      </c>
      <c r="M64" s="274">
        <v>-0.76300001144409202</v>
      </c>
      <c r="N64" s="274">
        <v>5</v>
      </c>
      <c r="O64" s="274">
        <v>1.0329999999999999</v>
      </c>
      <c r="P64" s="274">
        <v>20</v>
      </c>
      <c r="Q64" s="274">
        <v>131.81080627441401</v>
      </c>
    </row>
    <row r="65" spans="1:17">
      <c r="A65" s="273">
        <v>7</v>
      </c>
      <c r="B65" s="276" t="s">
        <v>939</v>
      </c>
      <c r="C65" s="273">
        <v>4</v>
      </c>
      <c r="D65" s="274">
        <v>70</v>
      </c>
      <c r="E65" s="274">
        <v>30</v>
      </c>
      <c r="F65" s="274">
        <v>30</v>
      </c>
      <c r="G65" s="274">
        <v>17</v>
      </c>
      <c r="H65" s="274">
        <v>33</v>
      </c>
      <c r="I65" s="274">
        <v>3</v>
      </c>
      <c r="J65" s="274">
        <v>1.5799999237060547E-2</v>
      </c>
      <c r="K65" s="274">
        <v>1.4199999570846558</v>
      </c>
      <c r="L65" s="274">
        <v>7.9000000953674316</v>
      </c>
      <c r="M65" s="274">
        <v>-0.76300001144409202</v>
      </c>
      <c r="N65" s="274">
        <v>5</v>
      </c>
      <c r="O65" s="274">
        <v>1.0329999999999999</v>
      </c>
      <c r="P65" s="274">
        <v>10</v>
      </c>
      <c r="Q65" s="274">
        <v>37.764419555663999</v>
      </c>
    </row>
    <row r="66" spans="1:17">
      <c r="A66" s="273">
        <v>7</v>
      </c>
      <c r="B66" s="276" t="s">
        <v>939</v>
      </c>
      <c r="C66" s="273">
        <v>3</v>
      </c>
      <c r="D66" s="274">
        <v>90</v>
      </c>
      <c r="E66" s="274">
        <v>30</v>
      </c>
      <c r="F66" s="274">
        <v>25</v>
      </c>
      <c r="G66" s="274">
        <v>15</v>
      </c>
      <c r="H66" s="274">
        <v>33</v>
      </c>
      <c r="I66" s="274">
        <v>3</v>
      </c>
      <c r="J66" s="274">
        <v>1.5799999237060547E-2</v>
      </c>
      <c r="K66" s="274">
        <v>1.4199999570846558</v>
      </c>
      <c r="L66" s="274">
        <v>7.9000000953674316</v>
      </c>
      <c r="M66" s="274">
        <v>-0.76300001144409202</v>
      </c>
      <c r="N66" s="274">
        <v>2</v>
      </c>
      <c r="O66" s="274">
        <v>1</v>
      </c>
      <c r="P66" s="274">
        <v>10</v>
      </c>
      <c r="Q66" s="274">
        <v>36.219879149999997</v>
      </c>
    </row>
    <row r="67" spans="1:17">
      <c r="A67" s="273">
        <v>7</v>
      </c>
      <c r="B67" s="276" t="s">
        <v>939</v>
      </c>
      <c r="C67" s="273">
        <v>2</v>
      </c>
      <c r="D67" s="274">
        <v>110</v>
      </c>
      <c r="E67" s="274">
        <v>26</v>
      </c>
      <c r="F67" s="274">
        <v>25</v>
      </c>
      <c r="G67" s="274">
        <v>13</v>
      </c>
      <c r="H67" s="274">
        <v>33</v>
      </c>
      <c r="I67" s="274">
        <v>3</v>
      </c>
      <c r="J67" s="274">
        <v>1.5799999237060547E-2</v>
      </c>
      <c r="K67" s="274">
        <v>1.4199999570846558</v>
      </c>
      <c r="L67" s="274">
        <v>7.9000000953674316</v>
      </c>
      <c r="M67" s="274">
        <v>-0.76300001144409202</v>
      </c>
      <c r="N67" s="274">
        <v>3</v>
      </c>
      <c r="O67" s="274">
        <v>0.1</v>
      </c>
      <c r="P67" s="274">
        <v>10</v>
      </c>
      <c r="Q67" s="274">
        <v>36.219879149999997</v>
      </c>
    </row>
    <row r="68" spans="1:17">
      <c r="A68" s="273">
        <v>7</v>
      </c>
      <c r="B68" s="276" t="s">
        <v>939</v>
      </c>
      <c r="C68" s="273">
        <v>1</v>
      </c>
      <c r="D68" s="274">
        <v>130</v>
      </c>
      <c r="E68" s="274">
        <v>30</v>
      </c>
      <c r="F68" s="274">
        <v>25</v>
      </c>
      <c r="G68" s="274">
        <v>13</v>
      </c>
      <c r="H68" s="274">
        <v>35</v>
      </c>
      <c r="I68" s="274">
        <v>3</v>
      </c>
      <c r="J68" s="274">
        <v>1.5799999237060547E-2</v>
      </c>
      <c r="K68" s="274">
        <v>1.4199999570846558</v>
      </c>
      <c r="L68" s="274">
        <v>7.9000000953674316</v>
      </c>
      <c r="M68" s="274">
        <v>-0.76300001144409202</v>
      </c>
      <c r="N68" s="274">
        <v>3</v>
      </c>
      <c r="O68" s="274">
        <v>0.1</v>
      </c>
      <c r="P68" s="274">
        <v>10</v>
      </c>
      <c r="Q68" s="274">
        <v>36.219879149999997</v>
      </c>
    </row>
    <row r="69" spans="1:17">
      <c r="A69" s="273">
        <v>7</v>
      </c>
      <c r="B69" s="276" t="s">
        <v>939</v>
      </c>
      <c r="C69" s="273">
        <v>0</v>
      </c>
      <c r="D69" s="274">
        <v>200</v>
      </c>
      <c r="E69" s="274">
        <v>30</v>
      </c>
      <c r="F69" s="274">
        <v>25</v>
      </c>
      <c r="G69" s="274">
        <v>13</v>
      </c>
      <c r="H69" s="274">
        <v>35</v>
      </c>
      <c r="I69" s="274">
        <v>3</v>
      </c>
      <c r="J69" s="274">
        <v>1.5799999237060547E-2</v>
      </c>
      <c r="K69" s="274">
        <v>1.4199999570846558</v>
      </c>
      <c r="L69" s="274">
        <v>7.9000000953674316</v>
      </c>
      <c r="M69" s="274">
        <v>-0.76300001144409202</v>
      </c>
      <c r="N69" s="274">
        <v>3</v>
      </c>
      <c r="O69" s="274">
        <v>0.1</v>
      </c>
      <c r="P69" s="274">
        <v>10</v>
      </c>
      <c r="Q69" s="274">
        <v>36.219879149999997</v>
      </c>
    </row>
    <row r="70" spans="1:17">
      <c r="A70" s="273">
        <v>8</v>
      </c>
      <c r="B70" s="276" t="s">
        <v>940</v>
      </c>
      <c r="C70" s="273">
        <v>8</v>
      </c>
      <c r="D70" s="274">
        <v>10</v>
      </c>
      <c r="E70" s="274">
        <v>25</v>
      </c>
      <c r="F70" s="274">
        <v>37</v>
      </c>
      <c r="G70" s="274">
        <v>19</v>
      </c>
      <c r="H70" s="274">
        <v>40</v>
      </c>
      <c r="I70" s="274">
        <v>10</v>
      </c>
      <c r="J70" s="274">
        <v>1.5799999237060547E-2</v>
      </c>
      <c r="K70" s="274">
        <v>1.4199999570846558</v>
      </c>
      <c r="L70" s="274">
        <v>7.9000000953674316</v>
      </c>
      <c r="M70" s="274">
        <v>-0.76300001144409202</v>
      </c>
      <c r="N70" s="274">
        <v>4</v>
      </c>
      <c r="O70" s="274">
        <v>1.0329999999999999</v>
      </c>
      <c r="P70" s="274">
        <v>35</v>
      </c>
      <c r="Q70" s="274">
        <v>2962.73291015625</v>
      </c>
    </row>
    <row r="71" spans="1:17">
      <c r="A71" s="273">
        <v>8</v>
      </c>
      <c r="B71" s="276" t="s">
        <v>940</v>
      </c>
      <c r="C71" s="273">
        <v>7</v>
      </c>
      <c r="D71" s="274">
        <v>20</v>
      </c>
      <c r="E71" s="274">
        <v>30</v>
      </c>
      <c r="F71" s="274">
        <v>35</v>
      </c>
      <c r="G71" s="274">
        <v>16</v>
      </c>
      <c r="H71" s="274">
        <v>40</v>
      </c>
      <c r="I71" s="274">
        <v>12</v>
      </c>
      <c r="J71" s="274">
        <v>1.5799999237060547E-2</v>
      </c>
      <c r="K71" s="274">
        <v>1.4199999570846558</v>
      </c>
      <c r="L71" s="274">
        <v>7.9000000953674316</v>
      </c>
      <c r="M71" s="274">
        <v>-0.76300001144409202</v>
      </c>
      <c r="N71" s="274">
        <v>5</v>
      </c>
      <c r="O71" s="274">
        <v>1.0329999999999999</v>
      </c>
      <c r="P71" s="274">
        <v>30</v>
      </c>
      <c r="Q71" s="274">
        <v>1585.83703613281</v>
      </c>
    </row>
    <row r="72" spans="1:17">
      <c r="A72" s="273">
        <v>8</v>
      </c>
      <c r="B72" s="276" t="s">
        <v>940</v>
      </c>
      <c r="C72" s="273">
        <v>6</v>
      </c>
      <c r="D72" s="274">
        <v>40</v>
      </c>
      <c r="E72" s="274">
        <v>25</v>
      </c>
      <c r="F72" s="274">
        <v>32</v>
      </c>
      <c r="G72" s="274">
        <v>20</v>
      </c>
      <c r="H72" s="274">
        <v>38</v>
      </c>
      <c r="I72" s="274">
        <v>12</v>
      </c>
      <c r="J72" s="274">
        <v>1.5799999237060547E-2</v>
      </c>
      <c r="K72" s="274">
        <v>1.4199999570846558</v>
      </c>
      <c r="L72" s="274">
        <v>7.9000000953674316</v>
      </c>
      <c r="M72" s="274">
        <v>-0.76300001144409202</v>
      </c>
      <c r="N72" s="274">
        <v>5</v>
      </c>
      <c r="O72" s="274">
        <v>1.0329999999999999</v>
      </c>
      <c r="P72" s="274">
        <v>25</v>
      </c>
      <c r="Q72" s="274">
        <v>460.06491088867102</v>
      </c>
    </row>
    <row r="73" spans="1:17">
      <c r="A73" s="273">
        <v>8</v>
      </c>
      <c r="B73" s="276" t="s">
        <v>940</v>
      </c>
      <c r="C73" s="273">
        <v>5</v>
      </c>
      <c r="D73" s="274">
        <v>60</v>
      </c>
      <c r="E73" s="274">
        <v>25</v>
      </c>
      <c r="F73" s="274">
        <v>27</v>
      </c>
      <c r="G73" s="274">
        <v>16</v>
      </c>
      <c r="H73" s="274">
        <v>35</v>
      </c>
      <c r="I73" s="274">
        <v>10</v>
      </c>
      <c r="J73" s="274">
        <v>1.5799999237060547E-2</v>
      </c>
      <c r="K73" s="274">
        <v>1.4199999570846558</v>
      </c>
      <c r="L73" s="274">
        <v>7.9000000953674316</v>
      </c>
      <c r="M73" s="274">
        <v>-0.76300001144409202</v>
      </c>
      <c r="N73" s="274">
        <v>4</v>
      </c>
      <c r="O73" s="274">
        <v>1.0329999999999999</v>
      </c>
      <c r="P73" s="274">
        <v>20</v>
      </c>
      <c r="Q73" s="274">
        <v>131.81080627441401</v>
      </c>
    </row>
    <row r="74" spans="1:17">
      <c r="A74" s="273">
        <v>8</v>
      </c>
      <c r="B74" s="276" t="s">
        <v>940</v>
      </c>
      <c r="C74" s="273">
        <v>4</v>
      </c>
      <c r="D74" s="274">
        <v>80</v>
      </c>
      <c r="E74" s="274">
        <v>25</v>
      </c>
      <c r="F74" s="274">
        <v>26</v>
      </c>
      <c r="G74" s="274">
        <v>17</v>
      </c>
      <c r="H74" s="274">
        <v>32</v>
      </c>
      <c r="I74" s="274">
        <v>10</v>
      </c>
      <c r="J74" s="274">
        <v>1.5799999237060547E-2</v>
      </c>
      <c r="K74" s="274">
        <v>1.4199999570846558</v>
      </c>
      <c r="L74" s="274">
        <v>7.9000000953674316</v>
      </c>
      <c r="M74" s="274">
        <v>-0.76300001144409202</v>
      </c>
      <c r="N74" s="274">
        <v>1</v>
      </c>
      <c r="O74" s="274">
        <v>1.0329999999999999</v>
      </c>
      <c r="P74" s="274">
        <v>10</v>
      </c>
      <c r="Q74" s="274">
        <v>37.764419555663999</v>
      </c>
    </row>
    <row r="75" spans="1:17">
      <c r="A75" s="273">
        <v>8</v>
      </c>
      <c r="B75" s="276" t="s">
        <v>940</v>
      </c>
      <c r="C75" s="273">
        <v>3</v>
      </c>
      <c r="D75" s="274">
        <v>100</v>
      </c>
      <c r="E75" s="274">
        <v>25</v>
      </c>
      <c r="F75" s="274">
        <v>25</v>
      </c>
      <c r="G75" s="274">
        <v>20</v>
      </c>
      <c r="H75" s="274">
        <v>32</v>
      </c>
      <c r="I75" s="274">
        <v>10</v>
      </c>
      <c r="J75" s="274">
        <v>1.5799999237060547E-2</v>
      </c>
      <c r="K75" s="274">
        <v>1.4199999570846558</v>
      </c>
      <c r="L75" s="274">
        <v>7.9000000953674316</v>
      </c>
      <c r="M75" s="274">
        <v>-0.76300001144409202</v>
      </c>
      <c r="N75" s="274">
        <v>2</v>
      </c>
      <c r="O75" s="274">
        <v>1</v>
      </c>
      <c r="P75" s="274">
        <v>10</v>
      </c>
      <c r="Q75" s="274">
        <v>36.219879149999997</v>
      </c>
    </row>
    <row r="76" spans="1:17">
      <c r="A76" s="273">
        <v>8</v>
      </c>
      <c r="B76" s="276" t="s">
        <v>940</v>
      </c>
      <c r="C76" s="273">
        <v>2</v>
      </c>
      <c r="D76" s="274">
        <v>120</v>
      </c>
      <c r="E76" s="274">
        <v>25</v>
      </c>
      <c r="F76" s="274">
        <v>30</v>
      </c>
      <c r="G76" s="274">
        <v>20</v>
      </c>
      <c r="H76" s="274">
        <v>33</v>
      </c>
      <c r="I76" s="274">
        <v>10</v>
      </c>
      <c r="J76" s="274">
        <v>1.5799999237060547E-2</v>
      </c>
      <c r="K76" s="274">
        <v>1.4199999570846558</v>
      </c>
      <c r="L76" s="274">
        <v>7.9000000953674316</v>
      </c>
      <c r="M76" s="274">
        <v>-0.76300001144409202</v>
      </c>
      <c r="N76" s="274">
        <v>1</v>
      </c>
      <c r="O76" s="274">
        <v>0.1</v>
      </c>
      <c r="P76" s="274">
        <v>10</v>
      </c>
      <c r="Q76" s="274">
        <v>36.219879149999997</v>
      </c>
    </row>
    <row r="77" spans="1:17">
      <c r="A77" s="273">
        <v>8</v>
      </c>
      <c r="B77" s="276" t="s">
        <v>940</v>
      </c>
      <c r="C77" s="273">
        <v>1</v>
      </c>
      <c r="D77" s="274">
        <v>140</v>
      </c>
      <c r="E77" s="274">
        <v>25</v>
      </c>
      <c r="F77" s="274">
        <v>30</v>
      </c>
      <c r="G77" s="274">
        <v>20</v>
      </c>
      <c r="H77" s="274">
        <v>33</v>
      </c>
      <c r="I77" s="274">
        <v>10</v>
      </c>
      <c r="J77" s="274">
        <v>1.5799999237060547E-2</v>
      </c>
      <c r="K77" s="274">
        <v>1.4199999570846558</v>
      </c>
      <c r="L77" s="274">
        <v>7.9000000953674316</v>
      </c>
      <c r="M77" s="274">
        <v>-0.76300001144409202</v>
      </c>
      <c r="N77" s="274">
        <v>1</v>
      </c>
      <c r="O77" s="274">
        <v>0.1</v>
      </c>
      <c r="P77" s="274">
        <v>10</v>
      </c>
      <c r="Q77" s="274">
        <v>36.219879149999997</v>
      </c>
    </row>
    <row r="78" spans="1:17">
      <c r="A78" s="273">
        <v>8</v>
      </c>
      <c r="B78" s="276" t="s">
        <v>940</v>
      </c>
      <c r="C78" s="273">
        <v>0</v>
      </c>
      <c r="D78" s="274">
        <v>200</v>
      </c>
      <c r="E78" s="274">
        <v>25</v>
      </c>
      <c r="F78" s="274">
        <v>30</v>
      </c>
      <c r="G78" s="274">
        <v>20</v>
      </c>
      <c r="H78" s="274">
        <v>33</v>
      </c>
      <c r="I78" s="274">
        <v>10</v>
      </c>
      <c r="J78" s="274">
        <v>1.5799999237060547E-2</v>
      </c>
      <c r="K78" s="274">
        <v>1.4199999570846558</v>
      </c>
      <c r="L78" s="274">
        <v>7.9000000953674316</v>
      </c>
      <c r="M78" s="274">
        <v>-0.76300001144409202</v>
      </c>
      <c r="N78" s="274">
        <v>1</v>
      </c>
      <c r="O78" s="274">
        <v>0.1</v>
      </c>
      <c r="P78" s="274">
        <v>10</v>
      </c>
      <c r="Q78" s="274">
        <v>36.219879149999997</v>
      </c>
    </row>
    <row r="79" spans="1:17">
      <c r="A79" s="273">
        <v>9</v>
      </c>
      <c r="B79" s="276" t="s">
        <v>941</v>
      </c>
      <c r="C79" s="273">
        <v>8</v>
      </c>
      <c r="D79" s="274">
        <v>10</v>
      </c>
      <c r="E79" s="274">
        <v>21</v>
      </c>
      <c r="F79" s="274">
        <v>37</v>
      </c>
      <c r="G79" s="274">
        <v>21</v>
      </c>
      <c r="H79" s="274">
        <v>44</v>
      </c>
      <c r="I79" s="274">
        <v>5</v>
      </c>
      <c r="J79" s="274">
        <v>1.5799999237060547E-2</v>
      </c>
      <c r="K79" s="274">
        <v>1.4199999570846558</v>
      </c>
      <c r="L79" s="274">
        <v>7.9000000953674316</v>
      </c>
      <c r="M79" s="274">
        <v>-0.76300001144409202</v>
      </c>
      <c r="N79" s="274">
        <v>5</v>
      </c>
      <c r="O79" s="274">
        <v>1.0329999999999999</v>
      </c>
      <c r="P79" s="274">
        <v>25</v>
      </c>
      <c r="Q79" s="274">
        <v>460.06491088867102</v>
      </c>
    </row>
    <row r="80" spans="1:17">
      <c r="A80" s="273">
        <v>9</v>
      </c>
      <c r="B80" s="276" t="s">
        <v>941</v>
      </c>
      <c r="C80" s="273">
        <v>7</v>
      </c>
      <c r="D80" s="274">
        <v>20</v>
      </c>
      <c r="E80" s="274">
        <v>22</v>
      </c>
      <c r="F80" s="274">
        <v>37</v>
      </c>
      <c r="G80" s="274">
        <v>22</v>
      </c>
      <c r="H80" s="274">
        <v>44</v>
      </c>
      <c r="I80" s="274">
        <v>5</v>
      </c>
      <c r="J80" s="274">
        <v>1.5799999237060547E-2</v>
      </c>
      <c r="K80" s="274">
        <v>1.4199999570846558</v>
      </c>
      <c r="L80" s="274">
        <v>7.9000000953674316</v>
      </c>
      <c r="M80" s="274">
        <v>-0.76300001144409202</v>
      </c>
      <c r="N80" s="274">
        <v>5</v>
      </c>
      <c r="O80" s="274">
        <v>1.0329999999999999</v>
      </c>
      <c r="P80" s="274">
        <v>20</v>
      </c>
      <c r="Q80" s="274">
        <v>131.81080627441401</v>
      </c>
    </row>
    <row r="81" spans="1:17">
      <c r="A81" s="273">
        <v>9</v>
      </c>
      <c r="B81" s="276" t="s">
        <v>941</v>
      </c>
      <c r="C81" s="273">
        <v>6</v>
      </c>
      <c r="D81" s="274">
        <v>30</v>
      </c>
      <c r="E81" s="274">
        <v>23</v>
      </c>
      <c r="F81" s="274">
        <v>36</v>
      </c>
      <c r="G81" s="274">
        <v>22</v>
      </c>
      <c r="H81" s="274">
        <v>43</v>
      </c>
      <c r="I81" s="274">
        <v>4</v>
      </c>
      <c r="J81" s="274">
        <v>1.5799999237060547E-2</v>
      </c>
      <c r="K81" s="274">
        <v>1.4199999570846558</v>
      </c>
      <c r="L81" s="274">
        <v>7.9000000953674316</v>
      </c>
      <c r="M81" s="274">
        <v>-0.76300001144409202</v>
      </c>
      <c r="N81" s="274">
        <v>5</v>
      </c>
      <c r="O81" s="274">
        <v>1.0329999999999999</v>
      </c>
      <c r="P81" s="274">
        <v>10</v>
      </c>
      <c r="Q81" s="274">
        <v>37.764419555663999</v>
      </c>
    </row>
    <row r="82" spans="1:17">
      <c r="A82" s="273">
        <v>9</v>
      </c>
      <c r="B82" s="276" t="s">
        <v>941</v>
      </c>
      <c r="C82" s="273">
        <v>5</v>
      </c>
      <c r="D82" s="274">
        <v>50</v>
      </c>
      <c r="E82" s="274">
        <v>24</v>
      </c>
      <c r="F82" s="274">
        <v>35</v>
      </c>
      <c r="G82" s="274">
        <v>19</v>
      </c>
      <c r="H82" s="274">
        <v>42</v>
      </c>
      <c r="I82" s="274">
        <v>3</v>
      </c>
      <c r="J82" s="274">
        <v>1.5799999237060547E-2</v>
      </c>
      <c r="K82" s="274">
        <v>1.4199999570846558</v>
      </c>
      <c r="L82" s="274">
        <v>7.9000000953674316</v>
      </c>
      <c r="M82" s="274">
        <v>-0.76300001144409202</v>
      </c>
      <c r="N82" s="274">
        <v>5</v>
      </c>
      <c r="O82" s="274">
        <v>1</v>
      </c>
      <c r="P82" s="274">
        <v>10</v>
      </c>
      <c r="Q82" s="274">
        <v>36.219879149999997</v>
      </c>
    </row>
    <row r="83" spans="1:17">
      <c r="A83" s="273">
        <v>9</v>
      </c>
      <c r="B83" s="276" t="s">
        <v>941</v>
      </c>
      <c r="C83" s="273">
        <v>4</v>
      </c>
      <c r="D83" s="274">
        <v>70</v>
      </c>
      <c r="E83" s="274">
        <v>25</v>
      </c>
      <c r="F83" s="274">
        <v>29</v>
      </c>
      <c r="G83" s="274">
        <v>17</v>
      </c>
      <c r="H83" s="274">
        <v>36</v>
      </c>
      <c r="I83" s="274">
        <v>2</v>
      </c>
      <c r="J83" s="274">
        <v>1.5799999237060547E-2</v>
      </c>
      <c r="K83" s="274">
        <v>1.4199999570846558</v>
      </c>
      <c r="L83" s="274">
        <v>7.9000000953674316</v>
      </c>
      <c r="M83" s="274">
        <v>-0.76300001144409202</v>
      </c>
      <c r="N83" s="274">
        <v>5</v>
      </c>
      <c r="O83" s="274">
        <v>0.1</v>
      </c>
      <c r="P83" s="274">
        <v>10</v>
      </c>
      <c r="Q83" s="274">
        <v>36.219879149999997</v>
      </c>
    </row>
    <row r="84" spans="1:17">
      <c r="A84" s="273">
        <v>9</v>
      </c>
      <c r="B84" s="276" t="s">
        <v>941</v>
      </c>
      <c r="C84" s="273">
        <v>3</v>
      </c>
      <c r="D84" s="274">
        <v>90</v>
      </c>
      <c r="E84" s="274">
        <v>26</v>
      </c>
      <c r="F84" s="274">
        <v>25</v>
      </c>
      <c r="G84" s="274">
        <v>15</v>
      </c>
      <c r="H84" s="274">
        <v>32</v>
      </c>
      <c r="I84" s="274">
        <v>1.5</v>
      </c>
      <c r="J84" s="274">
        <v>1.5799999237060547E-2</v>
      </c>
      <c r="K84" s="274">
        <v>1.4199999570846558</v>
      </c>
      <c r="L84" s="274">
        <v>7.9000000953674316</v>
      </c>
      <c r="M84" s="274">
        <v>-0.76300001144409202</v>
      </c>
      <c r="N84" s="274">
        <v>2</v>
      </c>
      <c r="O84" s="274">
        <v>0.1</v>
      </c>
      <c r="P84" s="274">
        <v>10</v>
      </c>
      <c r="Q84" s="274">
        <v>36.219879149999997</v>
      </c>
    </row>
    <row r="85" spans="1:17">
      <c r="A85" s="273">
        <v>9</v>
      </c>
      <c r="B85" s="276" t="s">
        <v>941</v>
      </c>
      <c r="C85" s="273">
        <v>2</v>
      </c>
      <c r="D85" s="274">
        <v>110</v>
      </c>
      <c r="E85" s="274">
        <v>26</v>
      </c>
      <c r="F85" s="274">
        <v>26</v>
      </c>
      <c r="G85" s="274">
        <v>15</v>
      </c>
      <c r="H85" s="274">
        <v>33</v>
      </c>
      <c r="I85" s="274">
        <v>1</v>
      </c>
      <c r="J85" s="274">
        <v>1.5799999237060547E-2</v>
      </c>
      <c r="K85" s="274">
        <v>1.4199999570846558</v>
      </c>
      <c r="L85" s="274">
        <v>7.9000000953674316</v>
      </c>
      <c r="M85" s="274">
        <v>-0.76300001144409202</v>
      </c>
      <c r="N85" s="274">
        <v>3</v>
      </c>
      <c r="O85" s="274">
        <v>0.1</v>
      </c>
      <c r="P85" s="274">
        <v>10</v>
      </c>
      <c r="Q85" s="274">
        <v>36.219879149999997</v>
      </c>
    </row>
    <row r="86" spans="1:17">
      <c r="A86" s="273">
        <v>9</v>
      </c>
      <c r="B86" s="276" t="s">
        <v>941</v>
      </c>
      <c r="C86" s="273">
        <v>1</v>
      </c>
      <c r="D86" s="274">
        <v>130</v>
      </c>
      <c r="E86" s="274">
        <v>26</v>
      </c>
      <c r="F86" s="274">
        <v>28</v>
      </c>
      <c r="G86" s="274">
        <v>15</v>
      </c>
      <c r="H86" s="274">
        <v>35</v>
      </c>
      <c r="I86" s="274">
        <v>1</v>
      </c>
      <c r="J86" s="274">
        <v>1.5799999237060547E-2</v>
      </c>
      <c r="K86" s="274">
        <v>1.4199999570846558</v>
      </c>
      <c r="L86" s="274">
        <v>7.9000000953674316</v>
      </c>
      <c r="M86" s="274">
        <v>-0.76300001144409202</v>
      </c>
      <c r="N86" s="274">
        <v>3</v>
      </c>
      <c r="O86" s="274">
        <v>0.1</v>
      </c>
      <c r="P86" s="274">
        <v>10</v>
      </c>
      <c r="Q86" s="274">
        <v>36.219879149999997</v>
      </c>
    </row>
    <row r="87" spans="1:17">
      <c r="A87" s="273">
        <v>9</v>
      </c>
      <c r="B87" s="276" t="s">
        <v>941</v>
      </c>
      <c r="C87" s="273">
        <v>0</v>
      </c>
      <c r="D87" s="274">
        <v>200</v>
      </c>
      <c r="E87" s="274">
        <v>26</v>
      </c>
      <c r="F87" s="274">
        <v>28</v>
      </c>
      <c r="G87" s="274">
        <v>15</v>
      </c>
      <c r="H87" s="274">
        <v>35</v>
      </c>
      <c r="I87" s="274">
        <v>1</v>
      </c>
      <c r="J87" s="274">
        <v>1.5799999237060547E-2</v>
      </c>
      <c r="K87" s="274">
        <v>1.4199999570846558</v>
      </c>
      <c r="L87" s="274">
        <v>7.9000000953674316</v>
      </c>
      <c r="M87" s="274">
        <v>-0.76300001144409202</v>
      </c>
      <c r="N87" s="274">
        <v>3</v>
      </c>
      <c r="O87" s="274">
        <v>0.1</v>
      </c>
      <c r="P87" s="274">
        <v>10</v>
      </c>
      <c r="Q87" s="274">
        <v>36.219879149999997</v>
      </c>
    </row>
    <row r="88" spans="1:17">
      <c r="A88" s="273">
        <v>10</v>
      </c>
      <c r="B88" s="276" t="s">
        <v>942</v>
      </c>
      <c r="C88" s="273">
        <v>8</v>
      </c>
      <c r="D88" s="274">
        <v>10</v>
      </c>
      <c r="E88" s="274">
        <v>21</v>
      </c>
      <c r="F88" s="274">
        <v>37</v>
      </c>
      <c r="G88" s="274">
        <v>21</v>
      </c>
      <c r="H88" s="274">
        <v>44</v>
      </c>
      <c r="I88" s="274">
        <v>5</v>
      </c>
      <c r="J88" s="274">
        <v>1.5799999237060547E-2</v>
      </c>
      <c r="K88" s="274">
        <v>1.4199999570846558</v>
      </c>
      <c r="L88" s="274">
        <v>7.9000000953674316</v>
      </c>
      <c r="M88" s="274">
        <v>-0.76300001144409202</v>
      </c>
      <c r="N88" s="274">
        <v>5</v>
      </c>
      <c r="O88" s="274">
        <v>1.0329999999999999</v>
      </c>
      <c r="P88" s="274">
        <v>25</v>
      </c>
      <c r="Q88" s="274">
        <v>460.06491088867102</v>
      </c>
    </row>
    <row r="89" spans="1:17">
      <c r="A89" s="273">
        <v>10</v>
      </c>
      <c r="B89" s="276" t="s">
        <v>942</v>
      </c>
      <c r="C89" s="273">
        <v>7</v>
      </c>
      <c r="D89" s="274">
        <v>20</v>
      </c>
      <c r="E89" s="274">
        <v>22</v>
      </c>
      <c r="F89" s="274">
        <v>37</v>
      </c>
      <c r="G89" s="274">
        <v>22</v>
      </c>
      <c r="H89" s="274">
        <v>44</v>
      </c>
      <c r="I89" s="274">
        <v>5</v>
      </c>
      <c r="J89" s="274">
        <v>1.5799999237060547E-2</v>
      </c>
      <c r="K89" s="274">
        <v>1.4199999570846558</v>
      </c>
      <c r="L89" s="274">
        <v>7.9000000953674316</v>
      </c>
      <c r="M89" s="274">
        <v>-0.76300001144409202</v>
      </c>
      <c r="N89" s="274">
        <v>5</v>
      </c>
      <c r="O89" s="274">
        <v>1.0329999999999999</v>
      </c>
      <c r="P89" s="274">
        <v>20</v>
      </c>
      <c r="Q89" s="274">
        <v>131.81080627441401</v>
      </c>
    </row>
    <row r="90" spans="1:17">
      <c r="A90" s="273">
        <v>10</v>
      </c>
      <c r="B90" s="276" t="s">
        <v>942</v>
      </c>
      <c r="C90" s="273">
        <v>6</v>
      </c>
      <c r="D90" s="274">
        <v>30</v>
      </c>
      <c r="E90" s="274">
        <v>23</v>
      </c>
      <c r="F90" s="274">
        <v>36</v>
      </c>
      <c r="G90" s="274">
        <v>22</v>
      </c>
      <c r="H90" s="274">
        <v>43</v>
      </c>
      <c r="I90" s="274">
        <v>4</v>
      </c>
      <c r="J90" s="274">
        <v>1.5799999237060547E-2</v>
      </c>
      <c r="K90" s="274">
        <v>1.4199999570846558</v>
      </c>
      <c r="L90" s="274">
        <v>7.9000000953674316</v>
      </c>
      <c r="M90" s="274">
        <v>-0.76300001144409202</v>
      </c>
      <c r="N90" s="274">
        <v>5</v>
      </c>
      <c r="O90" s="274">
        <v>1.0329999999999999</v>
      </c>
      <c r="P90" s="274">
        <v>10</v>
      </c>
      <c r="Q90" s="274">
        <v>37.764419555663999</v>
      </c>
    </row>
    <row r="91" spans="1:17">
      <c r="A91" s="273">
        <v>10</v>
      </c>
      <c r="B91" s="276" t="s">
        <v>942</v>
      </c>
      <c r="C91" s="273">
        <v>5</v>
      </c>
      <c r="D91" s="274">
        <v>50</v>
      </c>
      <c r="E91" s="274">
        <v>24</v>
      </c>
      <c r="F91" s="274">
        <v>35</v>
      </c>
      <c r="G91" s="274">
        <v>19</v>
      </c>
      <c r="H91" s="274">
        <v>42</v>
      </c>
      <c r="I91" s="274">
        <v>3</v>
      </c>
      <c r="J91" s="274">
        <v>1.5799999237060547E-2</v>
      </c>
      <c r="K91" s="274">
        <v>1.4199999570846558</v>
      </c>
      <c r="L91" s="274">
        <v>7.9000000953674316</v>
      </c>
      <c r="M91" s="274">
        <v>-0.76300001144409202</v>
      </c>
      <c r="N91" s="274">
        <v>5</v>
      </c>
      <c r="O91" s="274">
        <v>1</v>
      </c>
      <c r="P91" s="274">
        <v>10</v>
      </c>
      <c r="Q91" s="274">
        <v>36.219879149999997</v>
      </c>
    </row>
    <row r="92" spans="1:17">
      <c r="A92" s="273">
        <v>10</v>
      </c>
      <c r="B92" s="276" t="s">
        <v>942</v>
      </c>
      <c r="C92" s="273">
        <v>4</v>
      </c>
      <c r="D92" s="274">
        <v>70</v>
      </c>
      <c r="E92" s="274">
        <v>25</v>
      </c>
      <c r="F92" s="274">
        <v>29</v>
      </c>
      <c r="G92" s="274">
        <v>17</v>
      </c>
      <c r="H92" s="274">
        <v>36</v>
      </c>
      <c r="I92" s="274">
        <v>2</v>
      </c>
      <c r="J92" s="274">
        <v>1.5799999237060547E-2</v>
      </c>
      <c r="K92" s="274">
        <v>1.4199999570846558</v>
      </c>
      <c r="L92" s="274">
        <v>7.9000000953674316</v>
      </c>
      <c r="M92" s="274">
        <v>-0.76300001144409202</v>
      </c>
      <c r="N92" s="274">
        <v>5</v>
      </c>
      <c r="O92" s="274">
        <v>0.1</v>
      </c>
      <c r="P92" s="274">
        <v>10</v>
      </c>
      <c r="Q92" s="274">
        <v>36.219879149999997</v>
      </c>
    </row>
    <row r="93" spans="1:17">
      <c r="A93" s="273">
        <v>10</v>
      </c>
      <c r="B93" s="276" t="s">
        <v>942</v>
      </c>
      <c r="C93" s="273">
        <v>3</v>
      </c>
      <c r="D93" s="274">
        <v>90</v>
      </c>
      <c r="E93" s="274">
        <v>26</v>
      </c>
      <c r="F93" s="274">
        <v>25</v>
      </c>
      <c r="G93" s="274">
        <v>15</v>
      </c>
      <c r="H93" s="274">
        <v>32</v>
      </c>
      <c r="I93" s="274">
        <v>1.5</v>
      </c>
      <c r="J93" s="274">
        <v>1.5799999237060547E-2</v>
      </c>
      <c r="K93" s="274">
        <v>1.4199999570846558</v>
      </c>
      <c r="L93" s="274">
        <v>7.9000000953674316</v>
      </c>
      <c r="M93" s="274">
        <v>-0.76300001144409202</v>
      </c>
      <c r="N93" s="274">
        <v>2</v>
      </c>
      <c r="O93" s="274">
        <v>0.1</v>
      </c>
      <c r="P93" s="274">
        <v>10</v>
      </c>
      <c r="Q93" s="274">
        <v>36.219879149999997</v>
      </c>
    </row>
    <row r="94" spans="1:17">
      <c r="A94" s="273">
        <v>10</v>
      </c>
      <c r="B94" s="276" t="s">
        <v>942</v>
      </c>
      <c r="C94" s="273">
        <v>2</v>
      </c>
      <c r="D94" s="274">
        <v>110</v>
      </c>
      <c r="E94" s="274">
        <v>26</v>
      </c>
      <c r="F94" s="274">
        <v>26</v>
      </c>
      <c r="G94" s="274">
        <v>15</v>
      </c>
      <c r="H94" s="274">
        <v>33</v>
      </c>
      <c r="I94" s="274">
        <v>1</v>
      </c>
      <c r="J94" s="274">
        <v>1.5799999237060547E-2</v>
      </c>
      <c r="K94" s="274">
        <v>1.4199999570846558</v>
      </c>
      <c r="L94" s="274">
        <v>7.9000000953674316</v>
      </c>
      <c r="M94" s="274">
        <v>-0.76300001144409202</v>
      </c>
      <c r="N94" s="274">
        <v>3</v>
      </c>
      <c r="O94" s="274">
        <v>0.1</v>
      </c>
      <c r="P94" s="274">
        <v>10</v>
      </c>
      <c r="Q94" s="274">
        <v>36.219879149999997</v>
      </c>
    </row>
    <row r="95" spans="1:17">
      <c r="A95" s="273">
        <v>10</v>
      </c>
      <c r="B95" s="276" t="s">
        <v>942</v>
      </c>
      <c r="C95" s="273">
        <v>1</v>
      </c>
      <c r="D95" s="274">
        <v>130</v>
      </c>
      <c r="E95" s="274">
        <v>26</v>
      </c>
      <c r="F95" s="274">
        <v>28</v>
      </c>
      <c r="G95" s="274">
        <v>15</v>
      </c>
      <c r="H95" s="274">
        <v>35</v>
      </c>
      <c r="I95" s="274">
        <v>1</v>
      </c>
      <c r="J95" s="274">
        <v>1.5799999237060547E-2</v>
      </c>
      <c r="K95" s="274">
        <v>1.4199999570846558</v>
      </c>
      <c r="L95" s="274">
        <v>7.9000000953674316</v>
      </c>
      <c r="M95" s="274">
        <v>-0.76300001144409202</v>
      </c>
      <c r="N95" s="274">
        <v>3</v>
      </c>
      <c r="O95" s="274">
        <v>0.1</v>
      </c>
      <c r="P95" s="274">
        <v>10</v>
      </c>
      <c r="Q95" s="274">
        <v>36.219879149999997</v>
      </c>
    </row>
    <row r="96" spans="1:17">
      <c r="A96" s="273">
        <v>10</v>
      </c>
      <c r="B96" s="276" t="s">
        <v>942</v>
      </c>
      <c r="C96" s="273">
        <v>0</v>
      </c>
      <c r="D96" s="274">
        <v>200</v>
      </c>
      <c r="E96" s="274">
        <v>26</v>
      </c>
      <c r="F96" s="274">
        <v>28</v>
      </c>
      <c r="G96" s="274">
        <v>15</v>
      </c>
      <c r="H96" s="274">
        <v>35</v>
      </c>
      <c r="I96" s="274">
        <v>1</v>
      </c>
      <c r="J96" s="274">
        <v>1.5799999237060547E-2</v>
      </c>
      <c r="K96" s="274">
        <v>1.4199999570846558</v>
      </c>
      <c r="L96" s="274">
        <v>7.9000000953674316</v>
      </c>
      <c r="M96" s="274">
        <v>-0.76300001144409202</v>
      </c>
      <c r="N96" s="274">
        <v>3</v>
      </c>
      <c r="O96" s="274">
        <v>0.1</v>
      </c>
      <c r="P96" s="274">
        <v>10</v>
      </c>
      <c r="Q96" s="274">
        <v>36.219879149999997</v>
      </c>
    </row>
    <row r="97" spans="1:17">
      <c r="A97" s="273">
        <v>11</v>
      </c>
      <c r="B97" s="276" t="s">
        <v>957</v>
      </c>
      <c r="C97" s="273">
        <v>8</v>
      </c>
      <c r="D97" s="274">
        <v>10</v>
      </c>
      <c r="E97" s="274">
        <v>21</v>
      </c>
      <c r="F97" s="274">
        <v>37</v>
      </c>
      <c r="G97" s="274">
        <v>21</v>
      </c>
      <c r="H97" s="274">
        <v>44</v>
      </c>
      <c r="I97" s="274">
        <v>5</v>
      </c>
      <c r="J97" s="274">
        <v>1.5799999237060547E-2</v>
      </c>
      <c r="K97" s="274">
        <v>1.4199999570846558</v>
      </c>
      <c r="L97" s="274">
        <v>7.9000000953674316</v>
      </c>
      <c r="M97" s="274">
        <v>-0.76300001144409202</v>
      </c>
      <c r="N97" s="274">
        <v>5</v>
      </c>
      <c r="O97" s="274">
        <v>1.0329999999999999</v>
      </c>
      <c r="P97" s="274">
        <v>25</v>
      </c>
      <c r="Q97" s="274">
        <v>460.06491088867102</v>
      </c>
    </row>
    <row r="98" spans="1:17">
      <c r="A98" s="273">
        <v>11</v>
      </c>
      <c r="B98" s="276" t="s">
        <v>957</v>
      </c>
      <c r="C98" s="273">
        <v>7</v>
      </c>
      <c r="D98" s="274">
        <v>20</v>
      </c>
      <c r="E98" s="274">
        <v>22</v>
      </c>
      <c r="F98" s="274">
        <v>37</v>
      </c>
      <c r="G98" s="274">
        <v>22</v>
      </c>
      <c r="H98" s="274">
        <v>44</v>
      </c>
      <c r="I98" s="274">
        <v>5</v>
      </c>
      <c r="J98" s="274">
        <v>1.5799999237060547E-2</v>
      </c>
      <c r="K98" s="274">
        <v>1.4199999570846558</v>
      </c>
      <c r="L98" s="274">
        <v>7.9000000953674316</v>
      </c>
      <c r="M98" s="274">
        <v>-0.76300001144409202</v>
      </c>
      <c r="N98" s="274">
        <v>5</v>
      </c>
      <c r="O98" s="274">
        <v>1.0329999999999999</v>
      </c>
      <c r="P98" s="274">
        <v>20</v>
      </c>
      <c r="Q98" s="274">
        <v>131.81080627441401</v>
      </c>
    </row>
    <row r="99" spans="1:17">
      <c r="A99" s="273">
        <v>11</v>
      </c>
      <c r="B99" s="276" t="s">
        <v>957</v>
      </c>
      <c r="C99" s="273">
        <v>6</v>
      </c>
      <c r="D99" s="274">
        <v>30</v>
      </c>
      <c r="E99" s="274">
        <v>23</v>
      </c>
      <c r="F99" s="274">
        <v>36</v>
      </c>
      <c r="G99" s="274">
        <v>22</v>
      </c>
      <c r="H99" s="274">
        <v>43</v>
      </c>
      <c r="I99" s="274">
        <v>4</v>
      </c>
      <c r="J99" s="274">
        <v>1.5799999237060547E-2</v>
      </c>
      <c r="K99" s="274">
        <v>1.4199999570846558</v>
      </c>
      <c r="L99" s="274">
        <v>7.9000000953674316</v>
      </c>
      <c r="M99" s="274">
        <v>-0.76300001144409202</v>
      </c>
      <c r="N99" s="274">
        <v>5</v>
      </c>
      <c r="O99" s="274">
        <v>1.0329999999999999</v>
      </c>
      <c r="P99" s="274">
        <v>10</v>
      </c>
      <c r="Q99" s="274">
        <v>37.764419555663999</v>
      </c>
    </row>
    <row r="100" spans="1:17">
      <c r="A100" s="273">
        <v>11</v>
      </c>
      <c r="B100" s="276" t="s">
        <v>957</v>
      </c>
      <c r="C100" s="273">
        <v>5</v>
      </c>
      <c r="D100" s="274">
        <v>50</v>
      </c>
      <c r="E100" s="274">
        <v>24</v>
      </c>
      <c r="F100" s="274">
        <v>35</v>
      </c>
      <c r="G100" s="274">
        <v>19</v>
      </c>
      <c r="H100" s="274">
        <v>42</v>
      </c>
      <c r="I100" s="274">
        <v>3</v>
      </c>
      <c r="J100" s="274">
        <v>1.5799999237060547E-2</v>
      </c>
      <c r="K100" s="274">
        <v>1.4199999570846558</v>
      </c>
      <c r="L100" s="274">
        <v>7.9000000953674316</v>
      </c>
      <c r="M100" s="274">
        <v>-0.76300001144409202</v>
      </c>
      <c r="N100" s="274">
        <v>5</v>
      </c>
      <c r="O100" s="274">
        <v>1</v>
      </c>
      <c r="P100" s="274">
        <v>10</v>
      </c>
      <c r="Q100" s="274">
        <v>36.219879149999997</v>
      </c>
    </row>
    <row r="101" spans="1:17">
      <c r="A101" s="273">
        <v>11</v>
      </c>
      <c r="B101" s="276" t="s">
        <v>957</v>
      </c>
      <c r="C101" s="273">
        <v>4</v>
      </c>
      <c r="D101" s="274">
        <v>70</v>
      </c>
      <c r="E101" s="274">
        <v>25</v>
      </c>
      <c r="F101" s="274">
        <v>29</v>
      </c>
      <c r="G101" s="274">
        <v>17</v>
      </c>
      <c r="H101" s="274">
        <v>36</v>
      </c>
      <c r="I101" s="274">
        <v>2</v>
      </c>
      <c r="J101" s="274">
        <v>1.5799999237060547E-2</v>
      </c>
      <c r="K101" s="274">
        <v>1.4199999570846558</v>
      </c>
      <c r="L101" s="274">
        <v>7.9000000953674316</v>
      </c>
      <c r="M101" s="274">
        <v>-0.76300001144409202</v>
      </c>
      <c r="N101" s="274">
        <v>5</v>
      </c>
      <c r="O101" s="274">
        <v>0.1</v>
      </c>
      <c r="P101" s="274">
        <v>10</v>
      </c>
      <c r="Q101" s="274">
        <v>36.219879149999997</v>
      </c>
    </row>
    <row r="102" spans="1:17">
      <c r="A102" s="273">
        <v>11</v>
      </c>
      <c r="B102" s="276" t="s">
        <v>957</v>
      </c>
      <c r="C102" s="273">
        <v>3</v>
      </c>
      <c r="D102" s="274">
        <v>90</v>
      </c>
      <c r="E102" s="274">
        <v>26</v>
      </c>
      <c r="F102" s="274">
        <v>25</v>
      </c>
      <c r="G102" s="274">
        <v>15</v>
      </c>
      <c r="H102" s="274">
        <v>32</v>
      </c>
      <c r="I102" s="274">
        <v>1.5</v>
      </c>
      <c r="J102" s="274">
        <v>1.5799999237060547E-2</v>
      </c>
      <c r="K102" s="274">
        <v>1.4199999570846558</v>
      </c>
      <c r="L102" s="274">
        <v>7.9000000953674316</v>
      </c>
      <c r="M102" s="274">
        <v>-0.76300001144409202</v>
      </c>
      <c r="N102" s="274">
        <v>2</v>
      </c>
      <c r="O102" s="274">
        <v>0.1</v>
      </c>
      <c r="P102" s="274">
        <v>10</v>
      </c>
      <c r="Q102" s="274">
        <v>36.219879149999997</v>
      </c>
    </row>
    <row r="103" spans="1:17">
      <c r="A103" s="273">
        <v>11</v>
      </c>
      <c r="B103" s="276" t="s">
        <v>957</v>
      </c>
      <c r="C103" s="273">
        <v>2</v>
      </c>
      <c r="D103" s="274">
        <v>110</v>
      </c>
      <c r="E103" s="274">
        <v>26</v>
      </c>
      <c r="F103" s="274">
        <v>26</v>
      </c>
      <c r="G103" s="274">
        <v>15</v>
      </c>
      <c r="H103" s="274">
        <v>33</v>
      </c>
      <c r="I103" s="274">
        <v>1</v>
      </c>
      <c r="J103" s="274">
        <v>1.5799999237060547E-2</v>
      </c>
      <c r="K103" s="274">
        <v>1.4199999570846558</v>
      </c>
      <c r="L103" s="274">
        <v>7.9000000953674316</v>
      </c>
      <c r="M103" s="274">
        <v>-0.76300001144409202</v>
      </c>
      <c r="N103" s="274">
        <v>3</v>
      </c>
      <c r="O103" s="274">
        <v>0.1</v>
      </c>
      <c r="P103" s="274">
        <v>10</v>
      </c>
      <c r="Q103" s="274">
        <v>36.219879149999997</v>
      </c>
    </row>
    <row r="104" spans="1:17">
      <c r="A104" s="273">
        <v>11</v>
      </c>
      <c r="B104" s="276" t="s">
        <v>957</v>
      </c>
      <c r="C104" s="273">
        <v>1</v>
      </c>
      <c r="D104" s="274">
        <v>130</v>
      </c>
      <c r="E104" s="274">
        <v>26</v>
      </c>
      <c r="F104" s="274">
        <v>28</v>
      </c>
      <c r="G104" s="274">
        <v>15</v>
      </c>
      <c r="H104" s="274">
        <v>35</v>
      </c>
      <c r="I104" s="274">
        <v>1</v>
      </c>
      <c r="J104" s="274">
        <v>1.5799999237060547E-2</v>
      </c>
      <c r="K104" s="274">
        <v>1.4199999570846558</v>
      </c>
      <c r="L104" s="274">
        <v>7.9000000953674316</v>
      </c>
      <c r="M104" s="274">
        <v>-0.76300001144409202</v>
      </c>
      <c r="N104" s="274">
        <v>3</v>
      </c>
      <c r="O104" s="274">
        <v>0.1</v>
      </c>
      <c r="P104" s="274">
        <v>10</v>
      </c>
      <c r="Q104" s="274">
        <v>36.219879149999997</v>
      </c>
    </row>
    <row r="105" spans="1:17">
      <c r="A105" s="273">
        <v>11</v>
      </c>
      <c r="B105" s="276" t="s">
        <v>957</v>
      </c>
      <c r="C105" s="273">
        <v>0</v>
      </c>
      <c r="D105" s="274">
        <v>200</v>
      </c>
      <c r="E105" s="274">
        <v>26</v>
      </c>
      <c r="F105" s="274">
        <v>28</v>
      </c>
      <c r="G105" s="274">
        <v>15</v>
      </c>
      <c r="H105" s="274">
        <v>35</v>
      </c>
      <c r="I105" s="274">
        <v>1</v>
      </c>
      <c r="J105" s="274">
        <v>1.5799999237060547E-2</v>
      </c>
      <c r="K105" s="274">
        <v>1.4199999570846558</v>
      </c>
      <c r="L105" s="274">
        <v>7.9000000953674316</v>
      </c>
      <c r="M105" s="274">
        <v>-0.76300001144409202</v>
      </c>
      <c r="N105" s="274">
        <v>3</v>
      </c>
      <c r="O105" s="274">
        <v>0.1</v>
      </c>
      <c r="P105" s="274">
        <v>10</v>
      </c>
      <c r="Q105" s="274">
        <v>36.219879149999997</v>
      </c>
    </row>
    <row r="106" spans="1:17">
      <c r="A106" s="273">
        <v>12</v>
      </c>
      <c r="B106" s="276" t="s">
        <v>945</v>
      </c>
      <c r="C106" s="273">
        <v>8</v>
      </c>
      <c r="D106" s="274">
        <v>10</v>
      </c>
      <c r="E106" s="274">
        <v>25</v>
      </c>
      <c r="F106" s="274">
        <v>35</v>
      </c>
      <c r="G106" s="274">
        <v>15</v>
      </c>
      <c r="H106" s="274">
        <v>42</v>
      </c>
      <c r="I106" s="274">
        <v>12</v>
      </c>
      <c r="J106" s="274">
        <v>1.5799999237060547E-2</v>
      </c>
      <c r="K106" s="274">
        <v>1.4199999570846558</v>
      </c>
      <c r="L106" s="274">
        <v>7.9000000953674316</v>
      </c>
      <c r="M106" s="274">
        <v>-0.76300001144409202</v>
      </c>
      <c r="N106" s="274">
        <v>5</v>
      </c>
      <c r="O106" s="274">
        <v>1.0329999999999999</v>
      </c>
      <c r="P106" s="274">
        <v>25</v>
      </c>
      <c r="Q106" s="274">
        <v>460.06491088867102</v>
      </c>
    </row>
    <row r="107" spans="1:17">
      <c r="A107" s="273">
        <v>12</v>
      </c>
      <c r="B107" s="276" t="s">
        <v>945</v>
      </c>
      <c r="C107" s="273">
        <v>7</v>
      </c>
      <c r="D107" s="274">
        <v>20</v>
      </c>
      <c r="E107" s="274">
        <v>30</v>
      </c>
      <c r="F107" s="274">
        <v>35</v>
      </c>
      <c r="G107" s="274">
        <v>15</v>
      </c>
      <c r="H107" s="274">
        <v>42</v>
      </c>
      <c r="I107" s="274">
        <v>12</v>
      </c>
      <c r="J107" s="274">
        <v>1.5799999237060547E-2</v>
      </c>
      <c r="K107" s="274">
        <v>1.4199999570846558</v>
      </c>
      <c r="L107" s="274">
        <v>7.9000000953674316</v>
      </c>
      <c r="M107" s="274">
        <v>-0.76300001144409202</v>
      </c>
      <c r="N107" s="274">
        <v>1</v>
      </c>
      <c r="O107" s="274">
        <v>1.0329999999999999</v>
      </c>
      <c r="P107" s="274">
        <v>20</v>
      </c>
      <c r="Q107" s="274">
        <v>131.81080627441401</v>
      </c>
    </row>
    <row r="108" spans="1:17">
      <c r="A108" s="273">
        <v>12</v>
      </c>
      <c r="B108" s="276" t="s">
        <v>945</v>
      </c>
      <c r="C108" s="273">
        <v>6</v>
      </c>
      <c r="D108" s="274">
        <v>40</v>
      </c>
      <c r="E108" s="274">
        <v>25</v>
      </c>
      <c r="F108" s="274">
        <v>32</v>
      </c>
      <c r="G108" s="274">
        <v>15</v>
      </c>
      <c r="H108" s="274">
        <v>42</v>
      </c>
      <c r="I108" s="274">
        <v>12</v>
      </c>
      <c r="J108" s="274">
        <v>1.5799999237060547E-2</v>
      </c>
      <c r="K108" s="274">
        <v>1.4199999570846558</v>
      </c>
      <c r="L108" s="274">
        <v>7.9000000953674316</v>
      </c>
      <c r="M108" s="274">
        <v>-0.76300001144409202</v>
      </c>
      <c r="N108" s="274">
        <v>1</v>
      </c>
      <c r="O108" s="274">
        <v>1.0329999999999999</v>
      </c>
      <c r="P108" s="274">
        <v>10</v>
      </c>
      <c r="Q108" s="274">
        <v>37.764419555663999</v>
      </c>
    </row>
    <row r="109" spans="1:17">
      <c r="A109" s="273">
        <v>12</v>
      </c>
      <c r="B109" s="276" t="s">
        <v>945</v>
      </c>
      <c r="C109" s="273">
        <v>5</v>
      </c>
      <c r="D109" s="274">
        <v>60</v>
      </c>
      <c r="E109" s="274">
        <v>25</v>
      </c>
      <c r="F109" s="274">
        <v>27</v>
      </c>
      <c r="G109" s="274">
        <v>15</v>
      </c>
      <c r="H109" s="274">
        <v>39</v>
      </c>
      <c r="I109" s="274">
        <v>12</v>
      </c>
      <c r="J109" s="274">
        <v>1.5799999237060547E-2</v>
      </c>
      <c r="K109" s="274">
        <v>1.4199999570846558</v>
      </c>
      <c r="L109" s="274">
        <v>7.9000000953674316</v>
      </c>
      <c r="M109" s="274">
        <v>-0.76300001144409202</v>
      </c>
      <c r="N109" s="274">
        <v>1</v>
      </c>
      <c r="O109" s="274">
        <v>1</v>
      </c>
      <c r="P109" s="274">
        <v>10</v>
      </c>
      <c r="Q109" s="274">
        <v>36.219879149999997</v>
      </c>
    </row>
    <row r="110" spans="1:17">
      <c r="A110" s="273">
        <v>12</v>
      </c>
      <c r="B110" s="276" t="s">
        <v>945</v>
      </c>
      <c r="C110" s="273">
        <v>4</v>
      </c>
      <c r="D110" s="274">
        <v>80</v>
      </c>
      <c r="E110" s="274">
        <v>25</v>
      </c>
      <c r="F110" s="274">
        <v>25</v>
      </c>
      <c r="G110" s="274">
        <v>15</v>
      </c>
      <c r="H110" s="274">
        <v>36</v>
      </c>
      <c r="I110" s="274">
        <v>12</v>
      </c>
      <c r="J110" s="274">
        <v>1.5799999237060547E-2</v>
      </c>
      <c r="K110" s="274">
        <v>1.4199999570846558</v>
      </c>
      <c r="L110" s="274">
        <v>7.9000000953674316</v>
      </c>
      <c r="M110" s="274">
        <v>-0.76300001144409202</v>
      </c>
      <c r="N110" s="274">
        <v>1</v>
      </c>
      <c r="O110" s="274">
        <v>0.1</v>
      </c>
      <c r="P110" s="274">
        <v>10</v>
      </c>
      <c r="Q110" s="274">
        <v>36.219879149999997</v>
      </c>
    </row>
    <row r="111" spans="1:17">
      <c r="A111" s="273">
        <v>12</v>
      </c>
      <c r="B111" s="276" t="s">
        <v>945</v>
      </c>
      <c r="C111" s="273">
        <v>3</v>
      </c>
      <c r="D111" s="274">
        <v>100</v>
      </c>
      <c r="E111" s="274">
        <v>25</v>
      </c>
      <c r="F111" s="274">
        <v>25</v>
      </c>
      <c r="G111" s="274">
        <v>15</v>
      </c>
      <c r="H111" s="274">
        <v>35</v>
      </c>
      <c r="I111" s="274">
        <v>12</v>
      </c>
      <c r="J111" s="274">
        <v>1.5799999237060547E-2</v>
      </c>
      <c r="K111" s="274">
        <v>1.4199999570846558</v>
      </c>
      <c r="L111" s="274">
        <v>7.9000000953674316</v>
      </c>
      <c r="M111" s="274">
        <v>-0.76300001144409202</v>
      </c>
      <c r="N111" s="274">
        <v>1</v>
      </c>
      <c r="O111" s="274">
        <v>0.1</v>
      </c>
      <c r="P111" s="274">
        <v>10</v>
      </c>
      <c r="Q111" s="274">
        <v>36.219879149999997</v>
      </c>
    </row>
    <row r="112" spans="1:17">
      <c r="A112" s="273">
        <v>12</v>
      </c>
      <c r="B112" s="276" t="s">
        <v>945</v>
      </c>
      <c r="C112" s="273">
        <v>2</v>
      </c>
      <c r="D112" s="274">
        <v>120</v>
      </c>
      <c r="E112" s="274">
        <v>24</v>
      </c>
      <c r="F112" s="274">
        <v>25</v>
      </c>
      <c r="G112" s="274">
        <v>15</v>
      </c>
      <c r="H112" s="274">
        <v>34</v>
      </c>
      <c r="I112" s="274">
        <v>12</v>
      </c>
      <c r="J112" s="274">
        <v>1.5799999237060547E-2</v>
      </c>
      <c r="K112" s="274">
        <v>1.4199999570846558</v>
      </c>
      <c r="L112" s="274">
        <v>7.9000000953674316</v>
      </c>
      <c r="M112" s="274">
        <v>-0.76300001144409202</v>
      </c>
      <c r="N112" s="274">
        <v>1</v>
      </c>
      <c r="O112" s="274">
        <v>0.1</v>
      </c>
      <c r="P112" s="274">
        <v>10</v>
      </c>
      <c r="Q112" s="274">
        <v>36.219879149999997</v>
      </c>
    </row>
    <row r="113" spans="1:17">
      <c r="A113" s="273">
        <v>12</v>
      </c>
      <c r="B113" s="276" t="s">
        <v>945</v>
      </c>
      <c r="C113" s="273">
        <v>1</v>
      </c>
      <c r="D113" s="274">
        <v>140</v>
      </c>
      <c r="E113" s="274">
        <v>24</v>
      </c>
      <c r="F113" s="274">
        <v>25</v>
      </c>
      <c r="G113" s="274">
        <v>15</v>
      </c>
      <c r="H113" s="274">
        <v>34</v>
      </c>
      <c r="I113" s="274">
        <v>12</v>
      </c>
      <c r="J113" s="274">
        <v>1.5799999237060547E-2</v>
      </c>
      <c r="K113" s="274">
        <v>1.4199999570846558</v>
      </c>
      <c r="L113" s="274">
        <v>7.9000000953674316</v>
      </c>
      <c r="M113" s="274">
        <v>-0.76300001144409202</v>
      </c>
      <c r="N113" s="274">
        <v>1</v>
      </c>
      <c r="O113" s="274">
        <v>0.1</v>
      </c>
      <c r="P113" s="274">
        <v>10</v>
      </c>
      <c r="Q113" s="274">
        <v>36.219879149999997</v>
      </c>
    </row>
    <row r="114" spans="1:17">
      <c r="A114" s="273">
        <v>12</v>
      </c>
      <c r="B114" s="276" t="s">
        <v>945</v>
      </c>
      <c r="C114" s="273">
        <v>0</v>
      </c>
      <c r="D114" s="274">
        <v>200</v>
      </c>
      <c r="E114" s="274">
        <v>24</v>
      </c>
      <c r="F114" s="274">
        <v>25</v>
      </c>
      <c r="G114" s="274">
        <v>15</v>
      </c>
      <c r="H114" s="274">
        <v>34</v>
      </c>
      <c r="I114" s="274">
        <v>12</v>
      </c>
      <c r="J114" s="274">
        <v>1.5799999237060547E-2</v>
      </c>
      <c r="K114" s="274">
        <v>1.4199999570846558</v>
      </c>
      <c r="L114" s="274">
        <v>7.9000000953674316</v>
      </c>
      <c r="M114" s="274">
        <v>-0.76300001144409202</v>
      </c>
      <c r="N114" s="274">
        <v>1</v>
      </c>
      <c r="O114" s="274">
        <v>0.1</v>
      </c>
      <c r="P114" s="274">
        <v>10</v>
      </c>
      <c r="Q114" s="274">
        <v>36.219879149999997</v>
      </c>
    </row>
    <row r="115" spans="1:17">
      <c r="A115" s="273">
        <v>13</v>
      </c>
      <c r="B115" s="276" t="s">
        <v>946</v>
      </c>
      <c r="C115" s="273">
        <v>8</v>
      </c>
      <c r="D115" s="274">
        <v>10</v>
      </c>
      <c r="E115" s="274">
        <v>23</v>
      </c>
      <c r="F115" s="274">
        <v>35</v>
      </c>
      <c r="G115" s="274">
        <v>20</v>
      </c>
      <c r="H115" s="274">
        <v>36</v>
      </c>
      <c r="I115" s="274">
        <v>10</v>
      </c>
      <c r="J115" s="274">
        <v>1.5799999237060547E-2</v>
      </c>
      <c r="K115" s="274">
        <v>1.4199999570846558</v>
      </c>
      <c r="L115" s="274">
        <v>7.9000000953674316</v>
      </c>
      <c r="M115" s="274">
        <v>-0.76300001144409202</v>
      </c>
      <c r="N115" s="274">
        <v>4</v>
      </c>
      <c r="O115" s="274">
        <v>1.0329999999999999</v>
      </c>
      <c r="P115" s="274">
        <v>25</v>
      </c>
      <c r="Q115" s="274">
        <v>460.06491088867102</v>
      </c>
    </row>
    <row r="116" spans="1:17">
      <c r="A116" s="273">
        <v>13</v>
      </c>
      <c r="B116" s="276" t="s">
        <v>946</v>
      </c>
      <c r="C116" s="273">
        <v>7</v>
      </c>
      <c r="D116" s="274">
        <v>20</v>
      </c>
      <c r="E116" s="274">
        <v>23</v>
      </c>
      <c r="F116" s="274">
        <v>34</v>
      </c>
      <c r="G116" s="274">
        <v>19</v>
      </c>
      <c r="H116" s="274">
        <v>36</v>
      </c>
      <c r="I116" s="274">
        <v>12</v>
      </c>
      <c r="J116" s="274">
        <v>1.5799999237060547E-2</v>
      </c>
      <c r="K116" s="274">
        <v>1.4199999570846558</v>
      </c>
      <c r="L116" s="274">
        <v>7.9000000953674316</v>
      </c>
      <c r="M116" s="274">
        <v>-0.76300001144409202</v>
      </c>
      <c r="N116" s="274">
        <v>5</v>
      </c>
      <c r="O116" s="274">
        <v>1.0329999999999999</v>
      </c>
      <c r="P116" s="274">
        <v>20</v>
      </c>
      <c r="Q116" s="274">
        <v>131.81080627441401</v>
      </c>
    </row>
    <row r="117" spans="1:17">
      <c r="A117" s="273">
        <v>13</v>
      </c>
      <c r="B117" s="276" t="s">
        <v>946</v>
      </c>
      <c r="C117" s="273">
        <v>6</v>
      </c>
      <c r="D117" s="274">
        <v>40</v>
      </c>
      <c r="E117" s="274">
        <v>26</v>
      </c>
      <c r="F117" s="274">
        <v>35</v>
      </c>
      <c r="G117" s="274">
        <v>20</v>
      </c>
      <c r="H117" s="274">
        <v>38</v>
      </c>
      <c r="I117" s="274">
        <v>12</v>
      </c>
      <c r="J117" s="274">
        <v>1.5799999237060547E-2</v>
      </c>
      <c r="K117" s="274">
        <v>1.4199999570846558</v>
      </c>
      <c r="L117" s="274">
        <v>7.9000000953674316</v>
      </c>
      <c r="M117" s="274">
        <v>-0.76300001144409202</v>
      </c>
      <c r="N117" s="274">
        <v>5</v>
      </c>
      <c r="O117" s="274">
        <v>1.0329999999999999</v>
      </c>
      <c r="P117" s="274">
        <v>10</v>
      </c>
      <c r="Q117" s="274">
        <v>37.764419555663999</v>
      </c>
    </row>
    <row r="118" spans="1:17">
      <c r="A118" s="273">
        <v>13</v>
      </c>
      <c r="B118" s="276" t="s">
        <v>946</v>
      </c>
      <c r="C118" s="273">
        <v>5</v>
      </c>
      <c r="D118" s="274">
        <v>60</v>
      </c>
      <c r="E118" s="274">
        <v>23</v>
      </c>
      <c r="F118" s="274">
        <v>30</v>
      </c>
      <c r="G118" s="274">
        <v>19</v>
      </c>
      <c r="H118" s="274">
        <v>37</v>
      </c>
      <c r="I118" s="274">
        <v>10</v>
      </c>
      <c r="J118" s="274">
        <v>1.5799999237060547E-2</v>
      </c>
      <c r="K118" s="274">
        <v>1.4199999570846558</v>
      </c>
      <c r="L118" s="274">
        <v>7.9000000953674316</v>
      </c>
      <c r="M118" s="274">
        <v>-0.76300001144409202</v>
      </c>
      <c r="N118" s="274">
        <v>2</v>
      </c>
      <c r="O118" s="274">
        <v>1</v>
      </c>
      <c r="P118" s="274">
        <v>10</v>
      </c>
      <c r="Q118" s="274">
        <v>36.219879149999997</v>
      </c>
    </row>
    <row r="119" spans="1:17">
      <c r="A119" s="273">
        <v>13</v>
      </c>
      <c r="B119" s="276" t="s">
        <v>946</v>
      </c>
      <c r="C119" s="273">
        <v>4</v>
      </c>
      <c r="D119" s="274">
        <v>80</v>
      </c>
      <c r="E119" s="274">
        <v>20</v>
      </c>
      <c r="F119" s="274">
        <v>26</v>
      </c>
      <c r="G119" s="274">
        <v>19</v>
      </c>
      <c r="H119" s="274">
        <v>36</v>
      </c>
      <c r="I119" s="274">
        <v>10</v>
      </c>
      <c r="J119" s="274">
        <v>1.5799999237060547E-2</v>
      </c>
      <c r="K119" s="274">
        <v>1.4199999570846558</v>
      </c>
      <c r="L119" s="274">
        <v>7.9000000953674316</v>
      </c>
      <c r="M119" s="274">
        <v>-0.76300001144409202</v>
      </c>
      <c r="N119" s="274">
        <v>4</v>
      </c>
      <c r="O119" s="274">
        <v>0.1</v>
      </c>
      <c r="P119" s="274">
        <v>10</v>
      </c>
      <c r="Q119" s="274">
        <v>36.219879149999997</v>
      </c>
    </row>
    <row r="120" spans="1:17">
      <c r="A120" s="273">
        <v>13</v>
      </c>
      <c r="B120" s="276" t="s">
        <v>946</v>
      </c>
      <c r="C120" s="273">
        <v>3</v>
      </c>
      <c r="D120" s="274">
        <v>100</v>
      </c>
      <c r="E120" s="274">
        <v>21</v>
      </c>
      <c r="F120" s="274">
        <v>25</v>
      </c>
      <c r="G120" s="274">
        <v>20</v>
      </c>
      <c r="H120" s="274">
        <v>31</v>
      </c>
      <c r="I120" s="274">
        <v>10</v>
      </c>
      <c r="J120" s="274">
        <v>1.5799999237060547E-2</v>
      </c>
      <c r="K120" s="274">
        <v>1.4199999570846558</v>
      </c>
      <c r="L120" s="274">
        <v>7.9000000953674316</v>
      </c>
      <c r="M120" s="274">
        <v>-0.76300001144409202</v>
      </c>
      <c r="N120" s="274">
        <v>3</v>
      </c>
      <c r="O120" s="274">
        <v>0.1</v>
      </c>
      <c r="P120" s="274">
        <v>10</v>
      </c>
      <c r="Q120" s="274">
        <v>36.219879149999997</v>
      </c>
    </row>
    <row r="121" spans="1:17">
      <c r="A121" s="273">
        <v>13</v>
      </c>
      <c r="B121" s="276" t="s">
        <v>946</v>
      </c>
      <c r="C121" s="273">
        <v>2</v>
      </c>
      <c r="D121" s="274">
        <v>120</v>
      </c>
      <c r="E121" s="274">
        <v>24</v>
      </c>
      <c r="F121" s="274">
        <v>27</v>
      </c>
      <c r="G121" s="274">
        <v>20</v>
      </c>
      <c r="H121" s="274">
        <v>30</v>
      </c>
      <c r="I121" s="274">
        <v>12</v>
      </c>
      <c r="J121" s="274">
        <v>1.5799999237060547E-2</v>
      </c>
      <c r="K121" s="274">
        <v>1.4199999570846558</v>
      </c>
      <c r="L121" s="274">
        <v>7.9000000953674316</v>
      </c>
      <c r="M121" s="274">
        <v>-0.76300001144409202</v>
      </c>
      <c r="N121" s="274">
        <v>3</v>
      </c>
      <c r="O121" s="274">
        <v>0.1</v>
      </c>
      <c r="P121" s="274">
        <v>10</v>
      </c>
      <c r="Q121" s="274">
        <v>36.219879149999997</v>
      </c>
    </row>
    <row r="122" spans="1:17">
      <c r="A122" s="273">
        <v>13</v>
      </c>
      <c r="B122" s="276" t="s">
        <v>946</v>
      </c>
      <c r="C122" s="273">
        <v>1</v>
      </c>
      <c r="D122" s="274">
        <v>140</v>
      </c>
      <c r="E122" s="274">
        <v>26</v>
      </c>
      <c r="F122" s="274">
        <v>26</v>
      </c>
      <c r="G122" s="274">
        <v>21</v>
      </c>
      <c r="H122" s="274">
        <v>35</v>
      </c>
      <c r="I122" s="274">
        <v>10</v>
      </c>
      <c r="J122" s="274">
        <v>1.5799999237060547E-2</v>
      </c>
      <c r="K122" s="274">
        <v>1.4199999570846558</v>
      </c>
      <c r="L122" s="274">
        <v>7.9000000953674316</v>
      </c>
      <c r="M122" s="274">
        <v>-0.76300001144409202</v>
      </c>
      <c r="N122" s="274">
        <v>2</v>
      </c>
      <c r="O122" s="274">
        <v>0.1</v>
      </c>
      <c r="P122" s="274">
        <v>10</v>
      </c>
      <c r="Q122" s="274">
        <v>36.219879149999997</v>
      </c>
    </row>
    <row r="123" spans="1:17">
      <c r="A123" s="273">
        <v>13</v>
      </c>
      <c r="B123" s="276" t="s">
        <v>946</v>
      </c>
      <c r="C123" s="273">
        <v>0</v>
      </c>
      <c r="D123" s="274">
        <v>200</v>
      </c>
      <c r="E123" s="274">
        <v>26</v>
      </c>
      <c r="F123" s="274">
        <v>26</v>
      </c>
      <c r="G123" s="274">
        <v>21</v>
      </c>
      <c r="H123" s="274">
        <v>35</v>
      </c>
      <c r="I123" s="274">
        <v>10</v>
      </c>
      <c r="J123" s="274">
        <v>1.5799999237060547E-2</v>
      </c>
      <c r="K123" s="274">
        <v>1.4199999570846558</v>
      </c>
      <c r="L123" s="274">
        <v>7.9000000953674316</v>
      </c>
      <c r="M123" s="274">
        <v>-0.76300001144409202</v>
      </c>
      <c r="N123" s="274">
        <v>2</v>
      </c>
      <c r="O123" s="274">
        <v>0.1</v>
      </c>
      <c r="P123" s="274">
        <v>10</v>
      </c>
      <c r="Q123" s="274">
        <v>36.219879149999997</v>
      </c>
    </row>
    <row r="124" spans="1:17">
      <c r="A124" s="273">
        <v>14</v>
      </c>
      <c r="B124" s="276" t="s">
        <v>947</v>
      </c>
      <c r="C124" s="273">
        <v>8</v>
      </c>
      <c r="D124" s="274">
        <v>10</v>
      </c>
      <c r="E124" s="274">
        <v>25</v>
      </c>
      <c r="F124" s="274">
        <v>35</v>
      </c>
      <c r="G124" s="274">
        <v>15</v>
      </c>
      <c r="H124" s="274">
        <v>42</v>
      </c>
      <c r="I124" s="274">
        <v>12</v>
      </c>
      <c r="J124" s="274">
        <v>1.5799999237060498E-2</v>
      </c>
      <c r="K124" s="274">
        <v>1.4199999570846558</v>
      </c>
      <c r="L124" s="274">
        <v>7.9000000953674316</v>
      </c>
      <c r="M124" s="274">
        <v>-0.76300001144409202</v>
      </c>
      <c r="N124" s="274">
        <v>5</v>
      </c>
      <c r="O124" s="274">
        <v>1.0329999999999999</v>
      </c>
      <c r="P124" s="274">
        <v>25</v>
      </c>
      <c r="Q124" s="274">
        <v>460.06491088867102</v>
      </c>
    </row>
    <row r="125" spans="1:17">
      <c r="A125" s="273">
        <v>14</v>
      </c>
      <c r="B125" s="276" t="s">
        <v>947</v>
      </c>
      <c r="C125" s="273">
        <v>7</v>
      </c>
      <c r="D125" s="274">
        <v>20</v>
      </c>
      <c r="E125" s="274">
        <v>30</v>
      </c>
      <c r="F125" s="274">
        <v>35</v>
      </c>
      <c r="G125" s="274">
        <v>15</v>
      </c>
      <c r="H125" s="274">
        <v>42</v>
      </c>
      <c r="I125" s="274">
        <v>12</v>
      </c>
      <c r="J125" s="274">
        <v>1.5799999237060498E-2</v>
      </c>
      <c r="K125" s="274">
        <v>1.4199999570846558</v>
      </c>
      <c r="L125" s="274">
        <v>7.9000000953674316</v>
      </c>
      <c r="M125" s="274">
        <v>-0.76300001144409202</v>
      </c>
      <c r="N125" s="274">
        <v>1</v>
      </c>
      <c r="O125" s="274">
        <v>1.0329999999999999</v>
      </c>
      <c r="P125" s="274">
        <v>20</v>
      </c>
      <c r="Q125" s="274">
        <v>131.81080627441401</v>
      </c>
    </row>
    <row r="126" spans="1:17">
      <c r="A126" s="273">
        <v>14</v>
      </c>
      <c r="B126" s="276" t="s">
        <v>947</v>
      </c>
      <c r="C126" s="273">
        <v>6</v>
      </c>
      <c r="D126" s="274">
        <v>30</v>
      </c>
      <c r="E126" s="274">
        <v>25</v>
      </c>
      <c r="F126" s="274">
        <v>32</v>
      </c>
      <c r="G126" s="274">
        <v>15</v>
      </c>
      <c r="H126" s="274">
        <v>42</v>
      </c>
      <c r="I126" s="274">
        <v>12</v>
      </c>
      <c r="J126" s="274">
        <v>1.5799999237060498E-2</v>
      </c>
      <c r="K126" s="274">
        <v>1.4199999570846558</v>
      </c>
      <c r="L126" s="274">
        <v>7.9000000953674316</v>
      </c>
      <c r="M126" s="274">
        <v>-0.76300001144409202</v>
      </c>
      <c r="N126" s="274">
        <v>1</v>
      </c>
      <c r="O126" s="274">
        <v>1.0329999999999999</v>
      </c>
      <c r="P126" s="274">
        <v>10</v>
      </c>
      <c r="Q126" s="274">
        <v>37.764419555663999</v>
      </c>
    </row>
    <row r="127" spans="1:17">
      <c r="A127" s="273">
        <v>14</v>
      </c>
      <c r="B127" s="276" t="s">
        <v>947</v>
      </c>
      <c r="C127" s="273">
        <v>5</v>
      </c>
      <c r="D127" s="274">
        <v>50</v>
      </c>
      <c r="E127" s="274">
        <v>25</v>
      </c>
      <c r="F127" s="274">
        <v>27</v>
      </c>
      <c r="G127" s="274">
        <v>15</v>
      </c>
      <c r="H127" s="274">
        <v>39</v>
      </c>
      <c r="I127" s="274">
        <v>12</v>
      </c>
      <c r="J127" s="274">
        <v>1.5799999237060498E-2</v>
      </c>
      <c r="K127" s="274">
        <v>1.4199999570846558</v>
      </c>
      <c r="L127" s="274">
        <v>7.9000000953674316</v>
      </c>
      <c r="M127" s="274">
        <v>-0.76300001144409202</v>
      </c>
      <c r="N127" s="274">
        <v>1</v>
      </c>
      <c r="O127" s="274">
        <v>1</v>
      </c>
      <c r="P127" s="274">
        <v>10</v>
      </c>
      <c r="Q127" s="274">
        <v>36.219879149999997</v>
      </c>
    </row>
    <row r="128" spans="1:17">
      <c r="A128" s="273">
        <v>14</v>
      </c>
      <c r="B128" s="276" t="s">
        <v>947</v>
      </c>
      <c r="C128" s="273">
        <v>4</v>
      </c>
      <c r="D128" s="274">
        <v>70</v>
      </c>
      <c r="E128" s="274">
        <v>25</v>
      </c>
      <c r="F128" s="274">
        <v>25</v>
      </c>
      <c r="G128" s="274">
        <v>15</v>
      </c>
      <c r="H128" s="274">
        <v>36</v>
      </c>
      <c r="I128" s="274">
        <v>12</v>
      </c>
      <c r="J128" s="274">
        <v>1.5799999237060498E-2</v>
      </c>
      <c r="K128" s="274">
        <v>1.4199999570846558</v>
      </c>
      <c r="L128" s="274">
        <v>7.9000000953674316</v>
      </c>
      <c r="M128" s="274">
        <v>-0.76300001144409202</v>
      </c>
      <c r="N128" s="274">
        <v>1</v>
      </c>
      <c r="O128" s="274">
        <v>0.1</v>
      </c>
      <c r="P128" s="274">
        <v>10</v>
      </c>
      <c r="Q128" s="274">
        <v>36.219879149999997</v>
      </c>
    </row>
    <row r="129" spans="1:17">
      <c r="A129" s="273">
        <v>14</v>
      </c>
      <c r="B129" s="276" t="s">
        <v>947</v>
      </c>
      <c r="C129" s="273">
        <v>3</v>
      </c>
      <c r="D129" s="274">
        <v>90</v>
      </c>
      <c r="E129" s="274">
        <v>25</v>
      </c>
      <c r="F129" s="274">
        <v>25</v>
      </c>
      <c r="G129" s="274">
        <v>15</v>
      </c>
      <c r="H129" s="274">
        <v>35</v>
      </c>
      <c r="I129" s="274">
        <v>12</v>
      </c>
      <c r="J129" s="274">
        <v>1.5799999237060498E-2</v>
      </c>
      <c r="K129" s="274">
        <v>1.4199999570846558</v>
      </c>
      <c r="L129" s="274">
        <v>7.9000000953674316</v>
      </c>
      <c r="M129" s="274">
        <v>-0.76300001144409202</v>
      </c>
      <c r="N129" s="274">
        <v>1</v>
      </c>
      <c r="O129" s="274">
        <v>0.1</v>
      </c>
      <c r="P129" s="274">
        <v>10</v>
      </c>
      <c r="Q129" s="274">
        <v>36.219879149999997</v>
      </c>
    </row>
    <row r="130" spans="1:17">
      <c r="A130" s="273">
        <v>14</v>
      </c>
      <c r="B130" s="276" t="s">
        <v>947</v>
      </c>
      <c r="C130" s="273">
        <v>2</v>
      </c>
      <c r="D130" s="274">
        <v>110</v>
      </c>
      <c r="E130" s="274">
        <v>24</v>
      </c>
      <c r="F130" s="274">
        <v>25</v>
      </c>
      <c r="G130" s="274">
        <v>15</v>
      </c>
      <c r="H130" s="274">
        <v>34</v>
      </c>
      <c r="I130" s="274">
        <v>12</v>
      </c>
      <c r="J130" s="274">
        <v>1.5799999237060498E-2</v>
      </c>
      <c r="K130" s="274">
        <v>1.4199999570846558</v>
      </c>
      <c r="L130" s="274">
        <v>7.9000000953674316</v>
      </c>
      <c r="M130" s="274">
        <v>-0.76300001144409202</v>
      </c>
      <c r="N130" s="274">
        <v>1</v>
      </c>
      <c r="O130" s="274">
        <v>0.1</v>
      </c>
      <c r="P130" s="274">
        <v>10</v>
      </c>
      <c r="Q130" s="274">
        <v>36.219879149999997</v>
      </c>
    </row>
    <row r="131" spans="1:17">
      <c r="A131" s="273">
        <v>14</v>
      </c>
      <c r="B131" s="276" t="s">
        <v>947</v>
      </c>
      <c r="C131" s="273">
        <v>1</v>
      </c>
      <c r="D131" s="274">
        <v>130</v>
      </c>
      <c r="E131" s="274">
        <v>24</v>
      </c>
      <c r="F131" s="274">
        <v>25</v>
      </c>
      <c r="G131" s="274">
        <v>15</v>
      </c>
      <c r="H131" s="274">
        <v>34</v>
      </c>
      <c r="I131" s="274">
        <v>12</v>
      </c>
      <c r="J131" s="274">
        <v>1.5799999237060498E-2</v>
      </c>
      <c r="K131" s="274">
        <v>1.4199999570846558</v>
      </c>
      <c r="L131" s="274">
        <v>7.9000000953674316</v>
      </c>
      <c r="M131" s="274">
        <v>-0.76300001144409202</v>
      </c>
      <c r="N131" s="274">
        <v>1</v>
      </c>
      <c r="O131" s="274">
        <v>0.1</v>
      </c>
      <c r="P131" s="274">
        <v>10</v>
      </c>
      <c r="Q131" s="274">
        <v>36.219879149999997</v>
      </c>
    </row>
    <row r="132" spans="1:17">
      <c r="A132" s="273">
        <v>14</v>
      </c>
      <c r="B132" s="276" t="s">
        <v>947</v>
      </c>
      <c r="C132" s="273">
        <v>0</v>
      </c>
      <c r="D132" s="274">
        <v>200</v>
      </c>
      <c r="E132" s="274">
        <v>24</v>
      </c>
      <c r="F132" s="274">
        <v>25</v>
      </c>
      <c r="G132" s="274">
        <v>15</v>
      </c>
      <c r="H132" s="274">
        <v>34</v>
      </c>
      <c r="I132" s="274">
        <v>12</v>
      </c>
      <c r="J132" s="274">
        <v>1.5799999237060498E-2</v>
      </c>
      <c r="K132" s="274">
        <v>1.4199999570846558</v>
      </c>
      <c r="L132" s="274">
        <v>7.9000000953674316</v>
      </c>
      <c r="M132" s="274">
        <v>-0.76300001144409202</v>
      </c>
      <c r="N132" s="274">
        <v>1</v>
      </c>
      <c r="O132" s="274">
        <v>0.1</v>
      </c>
      <c r="P132" s="274">
        <v>10</v>
      </c>
      <c r="Q132" s="274">
        <v>36.219879149999997</v>
      </c>
    </row>
    <row r="133" spans="1:17">
      <c r="A133" s="273">
        <v>15</v>
      </c>
      <c r="B133" s="276" t="s">
        <v>948</v>
      </c>
      <c r="C133" s="273">
        <v>8</v>
      </c>
      <c r="D133" s="274">
        <v>10</v>
      </c>
      <c r="E133" s="274">
        <v>33</v>
      </c>
      <c r="F133" s="274">
        <v>30</v>
      </c>
      <c r="G133" s="274">
        <v>20</v>
      </c>
      <c r="H133" s="274">
        <v>42</v>
      </c>
      <c r="I133" s="274">
        <v>8</v>
      </c>
      <c r="J133" s="274">
        <v>1.5799999237060498E-2</v>
      </c>
      <c r="K133" s="274">
        <v>1.4199999570846558</v>
      </c>
      <c r="L133" s="274">
        <v>7.9000000953674316</v>
      </c>
      <c r="M133" s="274">
        <v>-0.76300001144409202</v>
      </c>
      <c r="N133" s="274">
        <v>2</v>
      </c>
      <c r="O133" s="274">
        <v>1.0329999999999999</v>
      </c>
      <c r="P133" s="274">
        <v>25</v>
      </c>
      <c r="Q133" s="274">
        <v>460.06491088867102</v>
      </c>
    </row>
    <row r="134" spans="1:17">
      <c r="A134" s="273">
        <v>15</v>
      </c>
      <c r="B134" s="276" t="s">
        <v>948</v>
      </c>
      <c r="C134" s="273">
        <v>7</v>
      </c>
      <c r="D134" s="274">
        <v>20</v>
      </c>
      <c r="E134" s="274">
        <v>32</v>
      </c>
      <c r="F134" s="274">
        <v>30</v>
      </c>
      <c r="G134" s="274">
        <v>20</v>
      </c>
      <c r="H134" s="274">
        <v>42</v>
      </c>
      <c r="I134" s="274">
        <v>8</v>
      </c>
      <c r="J134" s="274">
        <v>1.5799999237060498E-2</v>
      </c>
      <c r="K134" s="274">
        <v>1.4199999570846558</v>
      </c>
      <c r="L134" s="274">
        <v>7.9000000953674316</v>
      </c>
      <c r="M134" s="274">
        <v>-0.76300001144409202</v>
      </c>
      <c r="N134" s="274">
        <v>1</v>
      </c>
      <c r="O134" s="274">
        <v>1.0329999999999999</v>
      </c>
      <c r="P134" s="274">
        <v>20</v>
      </c>
      <c r="Q134" s="274">
        <v>131.81080627441401</v>
      </c>
    </row>
    <row r="135" spans="1:17">
      <c r="A135" s="273">
        <v>15</v>
      </c>
      <c r="B135" s="276" t="s">
        <v>948</v>
      </c>
      <c r="C135" s="273">
        <v>6</v>
      </c>
      <c r="D135" s="274">
        <v>30</v>
      </c>
      <c r="E135" s="274">
        <v>31</v>
      </c>
      <c r="F135" s="274">
        <v>39</v>
      </c>
      <c r="G135" s="274">
        <v>21</v>
      </c>
      <c r="H135" s="274">
        <v>42</v>
      </c>
      <c r="I135" s="274">
        <v>10</v>
      </c>
      <c r="J135" s="274">
        <v>1.5799999237060498E-2</v>
      </c>
      <c r="K135" s="274">
        <v>1.4199999570846558</v>
      </c>
      <c r="L135" s="274">
        <v>7.9000000953674316</v>
      </c>
      <c r="M135" s="274">
        <v>-0.76300001144409202</v>
      </c>
      <c r="N135" s="274">
        <v>1</v>
      </c>
      <c r="O135" s="274">
        <v>1.0329999999999999</v>
      </c>
      <c r="P135" s="274">
        <v>10</v>
      </c>
      <c r="Q135" s="274">
        <v>37.764419555663999</v>
      </c>
    </row>
    <row r="136" spans="1:17">
      <c r="A136" s="273">
        <v>15</v>
      </c>
      <c r="B136" s="276" t="s">
        <v>948</v>
      </c>
      <c r="C136" s="273">
        <v>5</v>
      </c>
      <c r="D136" s="274">
        <v>50</v>
      </c>
      <c r="E136" s="274">
        <v>26</v>
      </c>
      <c r="F136" s="274">
        <v>38</v>
      </c>
      <c r="G136" s="274">
        <v>20</v>
      </c>
      <c r="H136" s="274">
        <v>42</v>
      </c>
      <c r="I136" s="274">
        <v>12</v>
      </c>
      <c r="J136" s="274">
        <v>1.5799999237060498E-2</v>
      </c>
      <c r="K136" s="274">
        <v>1.4199999570846558</v>
      </c>
      <c r="L136" s="274">
        <v>7.9000000953674316</v>
      </c>
      <c r="M136" s="274">
        <v>-0.76300001144409202</v>
      </c>
      <c r="N136" s="274">
        <v>1</v>
      </c>
      <c r="O136" s="274">
        <v>1</v>
      </c>
      <c r="P136" s="274">
        <v>10</v>
      </c>
      <c r="Q136" s="274">
        <v>36.219879149999997</v>
      </c>
    </row>
    <row r="137" spans="1:17">
      <c r="A137" s="273">
        <v>15</v>
      </c>
      <c r="B137" s="276" t="s">
        <v>948</v>
      </c>
      <c r="C137" s="273">
        <v>4</v>
      </c>
      <c r="D137" s="274">
        <v>70</v>
      </c>
      <c r="E137" s="274">
        <v>18</v>
      </c>
      <c r="F137" s="274">
        <v>36</v>
      </c>
      <c r="G137" s="274">
        <v>21</v>
      </c>
      <c r="H137" s="274">
        <v>42</v>
      </c>
      <c r="I137" s="274">
        <v>12</v>
      </c>
      <c r="J137" s="274">
        <v>1.5799999237060498E-2</v>
      </c>
      <c r="K137" s="274">
        <v>1.4199999570846558</v>
      </c>
      <c r="L137" s="274">
        <v>7.9000000953674316</v>
      </c>
      <c r="M137" s="274">
        <v>-0.76300001144409202</v>
      </c>
      <c r="N137" s="274">
        <v>1</v>
      </c>
      <c r="O137" s="274">
        <v>0.1</v>
      </c>
      <c r="P137" s="274">
        <v>10</v>
      </c>
      <c r="Q137" s="274">
        <v>36.219879149999997</v>
      </c>
    </row>
    <row r="138" spans="1:17">
      <c r="A138" s="273">
        <v>15</v>
      </c>
      <c r="B138" s="276" t="s">
        <v>948</v>
      </c>
      <c r="C138" s="273">
        <v>3</v>
      </c>
      <c r="D138" s="274">
        <v>90</v>
      </c>
      <c r="E138" s="274">
        <v>18</v>
      </c>
      <c r="F138" s="274">
        <v>30</v>
      </c>
      <c r="G138" s="274">
        <v>20</v>
      </c>
      <c r="H138" s="274">
        <v>35</v>
      </c>
      <c r="I138" s="274">
        <v>12</v>
      </c>
      <c r="J138" s="274">
        <v>1.5799999237060498E-2</v>
      </c>
      <c r="K138" s="274">
        <v>1.4199999570846558</v>
      </c>
      <c r="L138" s="274">
        <v>7.9000000953674316</v>
      </c>
      <c r="M138" s="274">
        <v>-0.76300001144409202</v>
      </c>
      <c r="N138" s="274">
        <v>1</v>
      </c>
      <c r="O138" s="274">
        <v>0.1</v>
      </c>
      <c r="P138" s="274">
        <v>10</v>
      </c>
      <c r="Q138" s="274">
        <v>36.219879149999997</v>
      </c>
    </row>
    <row r="139" spans="1:17">
      <c r="A139" s="273">
        <v>15</v>
      </c>
      <c r="B139" s="276" t="s">
        <v>948</v>
      </c>
      <c r="C139" s="273">
        <v>2</v>
      </c>
      <c r="D139" s="274">
        <v>110</v>
      </c>
      <c r="E139" s="274">
        <v>15</v>
      </c>
      <c r="F139" s="274">
        <v>28</v>
      </c>
      <c r="G139" s="274">
        <v>20</v>
      </c>
      <c r="H139" s="274">
        <v>32</v>
      </c>
      <c r="I139" s="274">
        <v>12</v>
      </c>
      <c r="J139" s="274">
        <v>1.5799999237060498E-2</v>
      </c>
      <c r="K139" s="274">
        <v>1.4199999570846558</v>
      </c>
      <c r="L139" s="274">
        <v>7.9000000953674316</v>
      </c>
      <c r="M139" s="274">
        <v>-0.76300001144409202</v>
      </c>
      <c r="N139" s="274">
        <v>1</v>
      </c>
      <c r="O139" s="274">
        <v>0.1</v>
      </c>
      <c r="P139" s="274">
        <v>10</v>
      </c>
      <c r="Q139" s="274">
        <v>36.219879149999997</v>
      </c>
    </row>
    <row r="140" spans="1:17">
      <c r="A140" s="273">
        <v>15</v>
      </c>
      <c r="B140" s="276" t="s">
        <v>948</v>
      </c>
      <c r="C140" s="273">
        <v>1</v>
      </c>
      <c r="D140" s="274">
        <v>130</v>
      </c>
      <c r="E140" s="274">
        <v>20</v>
      </c>
      <c r="F140" s="274">
        <v>32</v>
      </c>
      <c r="G140" s="274">
        <v>20</v>
      </c>
      <c r="H140" s="274">
        <v>32</v>
      </c>
      <c r="I140" s="274">
        <v>12</v>
      </c>
      <c r="J140" s="274">
        <v>1.5799999237060498E-2</v>
      </c>
      <c r="K140" s="274">
        <v>1.4199999570846558</v>
      </c>
      <c r="L140" s="274">
        <v>7.9000000953674316</v>
      </c>
      <c r="M140" s="274">
        <v>-0.76300001144409202</v>
      </c>
      <c r="N140" s="274">
        <v>4</v>
      </c>
      <c r="O140" s="274">
        <v>0.1</v>
      </c>
      <c r="P140" s="274">
        <v>10</v>
      </c>
      <c r="Q140" s="274">
        <v>36.219879149999997</v>
      </c>
    </row>
    <row r="141" spans="1:17">
      <c r="A141" s="273">
        <v>16</v>
      </c>
      <c r="B141" s="276" t="s">
        <v>948</v>
      </c>
      <c r="C141" s="273">
        <v>0</v>
      </c>
      <c r="D141" s="274">
        <v>200</v>
      </c>
      <c r="E141" s="274">
        <v>20</v>
      </c>
      <c r="F141" s="274">
        <v>32</v>
      </c>
      <c r="G141" s="274">
        <v>20</v>
      </c>
      <c r="H141" s="274">
        <v>32</v>
      </c>
      <c r="I141" s="274">
        <v>12</v>
      </c>
      <c r="J141" s="274">
        <v>1.5799999237060498E-2</v>
      </c>
      <c r="K141" s="274">
        <v>1.4199999570846558</v>
      </c>
      <c r="L141" s="274">
        <v>7.9000000953674316</v>
      </c>
      <c r="M141" s="274">
        <v>-0.76300001144409202</v>
      </c>
      <c r="N141" s="274">
        <v>4</v>
      </c>
      <c r="O141" s="274">
        <v>0.1</v>
      </c>
      <c r="P141" s="274">
        <v>10</v>
      </c>
      <c r="Q141" s="274">
        <v>36.219879149999997</v>
      </c>
    </row>
    <row r="142" spans="1:17">
      <c r="A142" s="273">
        <v>16</v>
      </c>
      <c r="B142" s="276" t="s">
        <v>949</v>
      </c>
      <c r="C142" s="273">
        <v>8</v>
      </c>
      <c r="D142" s="274">
        <v>10</v>
      </c>
      <c r="E142" s="274">
        <v>35</v>
      </c>
      <c r="F142" s="274">
        <v>35</v>
      </c>
      <c r="G142" s="274">
        <v>23</v>
      </c>
      <c r="H142" s="274">
        <v>43</v>
      </c>
      <c r="I142" s="274">
        <v>10</v>
      </c>
      <c r="J142" s="274">
        <v>1.5799999237060498E-2</v>
      </c>
      <c r="K142" s="274">
        <v>1.4199999570846558</v>
      </c>
      <c r="L142" s="274">
        <v>7.9000000953674316</v>
      </c>
      <c r="M142" s="274">
        <v>-0.76300001144409202</v>
      </c>
      <c r="N142" s="274">
        <v>5</v>
      </c>
      <c r="O142" s="274">
        <v>1.0329999999999999</v>
      </c>
      <c r="P142" s="274">
        <v>25</v>
      </c>
      <c r="Q142" s="274">
        <v>460.06491088867102</v>
      </c>
    </row>
    <row r="143" spans="1:17">
      <c r="A143" s="273">
        <v>16</v>
      </c>
      <c r="B143" s="276" t="s">
        <v>949</v>
      </c>
      <c r="C143" s="273">
        <v>7</v>
      </c>
      <c r="D143" s="274">
        <v>20</v>
      </c>
      <c r="E143" s="274">
        <v>34</v>
      </c>
      <c r="F143" s="274">
        <v>34</v>
      </c>
      <c r="G143" s="274">
        <v>22</v>
      </c>
      <c r="H143" s="274">
        <v>43</v>
      </c>
      <c r="I143" s="274">
        <v>12</v>
      </c>
      <c r="J143" s="274">
        <v>1.5799999237060498E-2</v>
      </c>
      <c r="K143" s="274">
        <v>1.4199999570846558</v>
      </c>
      <c r="L143" s="274">
        <v>7.9000000953674316</v>
      </c>
      <c r="M143" s="274">
        <v>-0.76300001144409202</v>
      </c>
      <c r="N143" s="274">
        <v>4</v>
      </c>
      <c r="O143" s="274">
        <v>1.0329999999999999</v>
      </c>
      <c r="P143" s="274">
        <v>20</v>
      </c>
      <c r="Q143" s="274">
        <v>131.81080627441401</v>
      </c>
    </row>
    <row r="144" spans="1:17">
      <c r="A144" s="273">
        <v>16</v>
      </c>
      <c r="B144" s="276" t="s">
        <v>949</v>
      </c>
      <c r="C144" s="273">
        <v>6</v>
      </c>
      <c r="D144" s="274">
        <v>30</v>
      </c>
      <c r="E144" s="274">
        <v>34</v>
      </c>
      <c r="F144" s="274">
        <v>35</v>
      </c>
      <c r="G144" s="274">
        <v>22</v>
      </c>
      <c r="H144" s="274">
        <v>42</v>
      </c>
      <c r="I144" s="274">
        <v>12</v>
      </c>
      <c r="J144" s="274">
        <v>1.5799999237060498E-2</v>
      </c>
      <c r="K144" s="274">
        <v>1.4199999570846558</v>
      </c>
      <c r="L144" s="274">
        <v>7.9000000953674316</v>
      </c>
      <c r="M144" s="274">
        <v>-0.76300001144409202</v>
      </c>
      <c r="N144" s="274">
        <v>4</v>
      </c>
      <c r="O144" s="274">
        <v>1.0329999999999999</v>
      </c>
      <c r="P144" s="274">
        <v>10</v>
      </c>
      <c r="Q144" s="274">
        <v>37.764419555663999</v>
      </c>
    </row>
    <row r="145" spans="1:17">
      <c r="A145" s="273">
        <v>16</v>
      </c>
      <c r="B145" s="276" t="s">
        <v>949</v>
      </c>
      <c r="C145" s="273">
        <v>5</v>
      </c>
      <c r="D145" s="274">
        <v>50</v>
      </c>
      <c r="E145" s="274">
        <v>30</v>
      </c>
      <c r="F145" s="274">
        <v>36</v>
      </c>
      <c r="G145" s="274">
        <v>18</v>
      </c>
      <c r="H145" s="274">
        <v>40</v>
      </c>
      <c r="I145" s="274">
        <v>10</v>
      </c>
      <c r="J145" s="274">
        <v>1.5799999237060498E-2</v>
      </c>
      <c r="K145" s="274">
        <v>1.4199999570846558</v>
      </c>
      <c r="L145" s="274">
        <v>7.9000000953674316</v>
      </c>
      <c r="M145" s="274">
        <v>-0.76300001144409202</v>
      </c>
      <c r="N145" s="274">
        <v>3</v>
      </c>
      <c r="O145" s="274">
        <v>1</v>
      </c>
      <c r="P145" s="274">
        <v>10</v>
      </c>
      <c r="Q145" s="274">
        <v>36.219879149999997</v>
      </c>
    </row>
    <row r="146" spans="1:17">
      <c r="A146" s="273">
        <v>16</v>
      </c>
      <c r="B146" s="276" t="s">
        <v>949</v>
      </c>
      <c r="C146" s="273">
        <v>4</v>
      </c>
      <c r="D146" s="274">
        <v>70</v>
      </c>
      <c r="E146" s="274">
        <v>20</v>
      </c>
      <c r="F146" s="274">
        <v>25</v>
      </c>
      <c r="G146" s="274">
        <v>19</v>
      </c>
      <c r="H146" s="274">
        <v>32</v>
      </c>
      <c r="I146" s="274">
        <v>10</v>
      </c>
      <c r="J146" s="274">
        <v>1.5799999237060498E-2</v>
      </c>
      <c r="K146" s="274">
        <v>1.4199999570846558</v>
      </c>
      <c r="L146" s="274">
        <v>7.9000000953674316</v>
      </c>
      <c r="M146" s="274">
        <v>-0.76300001144409202</v>
      </c>
      <c r="N146" s="274">
        <v>1</v>
      </c>
      <c r="O146" s="274">
        <v>0.1</v>
      </c>
      <c r="P146" s="274">
        <v>10</v>
      </c>
      <c r="Q146" s="274">
        <v>36.219879149999997</v>
      </c>
    </row>
    <row r="147" spans="1:17">
      <c r="A147" s="273">
        <v>16</v>
      </c>
      <c r="B147" s="276" t="s">
        <v>949</v>
      </c>
      <c r="C147" s="273">
        <v>3</v>
      </c>
      <c r="D147" s="274">
        <v>90</v>
      </c>
      <c r="E147" s="274">
        <v>16</v>
      </c>
      <c r="F147" s="274">
        <v>17</v>
      </c>
      <c r="G147" s="274">
        <v>15</v>
      </c>
      <c r="H147" s="274">
        <v>26</v>
      </c>
      <c r="I147" s="274">
        <v>10</v>
      </c>
      <c r="J147" s="274">
        <v>1.5799999237060498E-2</v>
      </c>
      <c r="K147" s="274">
        <v>1.4199999570846558</v>
      </c>
      <c r="L147" s="274">
        <v>7.9000000953674316</v>
      </c>
      <c r="M147" s="274">
        <v>-0.76300001144409202</v>
      </c>
      <c r="N147" s="274">
        <v>1</v>
      </c>
      <c r="O147" s="274">
        <v>0.1</v>
      </c>
      <c r="P147" s="274">
        <v>10</v>
      </c>
      <c r="Q147" s="274">
        <v>36.219879149999997</v>
      </c>
    </row>
    <row r="148" spans="1:17">
      <c r="A148" s="273">
        <v>16</v>
      </c>
      <c r="B148" s="276" t="s">
        <v>949</v>
      </c>
      <c r="C148" s="273">
        <v>2</v>
      </c>
      <c r="D148" s="274">
        <v>110</v>
      </c>
      <c r="E148" s="274">
        <v>15</v>
      </c>
      <c r="F148" s="274">
        <v>17</v>
      </c>
      <c r="G148" s="274">
        <v>15</v>
      </c>
      <c r="H148" s="274">
        <v>21</v>
      </c>
      <c r="I148" s="274">
        <v>10</v>
      </c>
      <c r="J148" s="274">
        <v>1.5799999237060498E-2</v>
      </c>
      <c r="K148" s="274">
        <v>1.4199999570846558</v>
      </c>
      <c r="L148" s="274">
        <v>7.9000000953674316</v>
      </c>
      <c r="M148" s="274">
        <v>-0.76300001144409202</v>
      </c>
      <c r="N148" s="274">
        <v>3</v>
      </c>
      <c r="O148" s="274">
        <v>0.1</v>
      </c>
      <c r="P148" s="274">
        <v>10</v>
      </c>
      <c r="Q148" s="274">
        <v>36.219879149999997</v>
      </c>
    </row>
    <row r="149" spans="1:17">
      <c r="A149" s="273">
        <v>16</v>
      </c>
      <c r="B149" s="276" t="s">
        <v>949</v>
      </c>
      <c r="C149" s="273">
        <v>1</v>
      </c>
      <c r="D149" s="274">
        <v>130</v>
      </c>
      <c r="E149" s="274">
        <v>19</v>
      </c>
      <c r="F149" s="274">
        <v>20</v>
      </c>
      <c r="G149" s="274">
        <v>15</v>
      </c>
      <c r="H149" s="274">
        <v>25</v>
      </c>
      <c r="I149" s="274">
        <v>10</v>
      </c>
      <c r="J149" s="274">
        <v>1.5799999237060498E-2</v>
      </c>
      <c r="K149" s="274">
        <v>1.4199999570846558</v>
      </c>
      <c r="L149" s="274">
        <v>7.9000000953674316</v>
      </c>
      <c r="M149" s="274">
        <v>-0.76300001144409202</v>
      </c>
      <c r="N149" s="274">
        <v>5</v>
      </c>
      <c r="O149" s="274">
        <v>0.1</v>
      </c>
      <c r="P149" s="274">
        <v>10</v>
      </c>
      <c r="Q149" s="274">
        <v>36.219879149999997</v>
      </c>
    </row>
    <row r="150" spans="1:17">
      <c r="A150" s="273">
        <v>16</v>
      </c>
      <c r="B150" s="276" t="s">
        <v>949</v>
      </c>
      <c r="C150" s="273">
        <v>0</v>
      </c>
      <c r="D150" s="274">
        <v>200</v>
      </c>
      <c r="E150" s="274">
        <v>19</v>
      </c>
      <c r="F150" s="274">
        <v>20</v>
      </c>
      <c r="G150" s="274">
        <v>15</v>
      </c>
      <c r="H150" s="274">
        <v>25</v>
      </c>
      <c r="I150" s="274">
        <v>10</v>
      </c>
      <c r="J150" s="274">
        <v>1.5799999237060498E-2</v>
      </c>
      <c r="K150" s="274">
        <v>1.4199999570846558</v>
      </c>
      <c r="L150" s="274">
        <v>7.9000000953674316</v>
      </c>
      <c r="M150" s="274">
        <v>-0.76300001144409202</v>
      </c>
      <c r="N150" s="274">
        <v>5</v>
      </c>
      <c r="O150" s="274">
        <v>0.1</v>
      </c>
      <c r="P150" s="274">
        <v>10</v>
      </c>
      <c r="Q150" s="274">
        <v>36.219879149999997</v>
      </c>
    </row>
    <row r="151" spans="1:17">
      <c r="A151" s="273">
        <v>17</v>
      </c>
      <c r="B151" s="276" t="s">
        <v>951</v>
      </c>
      <c r="C151" s="273">
        <v>8</v>
      </c>
      <c r="D151" s="274">
        <v>10</v>
      </c>
      <c r="E151" s="274">
        <v>33</v>
      </c>
      <c r="F151" s="274">
        <v>35</v>
      </c>
      <c r="G151" s="274">
        <v>20</v>
      </c>
      <c r="H151" s="274">
        <v>40</v>
      </c>
      <c r="I151" s="274">
        <v>9</v>
      </c>
      <c r="J151" s="274">
        <v>1.5799999237060498E-2</v>
      </c>
      <c r="K151" s="274">
        <v>1.4199999570846558</v>
      </c>
      <c r="L151" s="274">
        <v>7.9000000953674316</v>
      </c>
      <c r="M151" s="274">
        <v>-0.76300001144409202</v>
      </c>
      <c r="N151" s="274">
        <v>4</v>
      </c>
      <c r="O151" s="274">
        <v>1.0329999999999999</v>
      </c>
      <c r="P151" s="274">
        <v>25</v>
      </c>
      <c r="Q151" s="274">
        <v>460.06491088867102</v>
      </c>
    </row>
    <row r="152" spans="1:17">
      <c r="A152" s="273">
        <v>17</v>
      </c>
      <c r="B152" s="276" t="s">
        <v>951</v>
      </c>
      <c r="C152" s="273">
        <v>7</v>
      </c>
      <c r="D152" s="274">
        <v>20</v>
      </c>
      <c r="E152" s="274">
        <v>32</v>
      </c>
      <c r="F152" s="274">
        <v>34</v>
      </c>
      <c r="G152" s="274">
        <v>19</v>
      </c>
      <c r="H152" s="274">
        <v>41</v>
      </c>
      <c r="I152" s="274">
        <v>12</v>
      </c>
      <c r="J152" s="274">
        <v>1.5799999237060498E-2</v>
      </c>
      <c r="K152" s="274">
        <v>1.4199999570846558</v>
      </c>
      <c r="L152" s="274">
        <v>7.9000000953674316</v>
      </c>
      <c r="M152" s="274">
        <v>-0.76300001144409202</v>
      </c>
      <c r="N152" s="274">
        <v>4</v>
      </c>
      <c r="O152" s="274">
        <v>1.0329999999999999</v>
      </c>
      <c r="P152" s="274">
        <v>20</v>
      </c>
      <c r="Q152" s="274">
        <v>131.81080627441401</v>
      </c>
    </row>
    <row r="153" spans="1:17">
      <c r="A153" s="273">
        <v>17</v>
      </c>
      <c r="B153" s="276" t="s">
        <v>951</v>
      </c>
      <c r="C153" s="273">
        <v>6</v>
      </c>
      <c r="D153" s="274">
        <v>40</v>
      </c>
      <c r="E153" s="274">
        <v>31</v>
      </c>
      <c r="F153" s="274">
        <v>35</v>
      </c>
      <c r="G153" s="274">
        <v>20</v>
      </c>
      <c r="H153" s="274">
        <v>40</v>
      </c>
      <c r="I153" s="274">
        <v>12</v>
      </c>
      <c r="J153" s="274">
        <v>1.5799999237060498E-2</v>
      </c>
      <c r="K153" s="274">
        <v>1.4199999570846558</v>
      </c>
      <c r="L153" s="274">
        <v>7.9000000953674316</v>
      </c>
      <c r="M153" s="274">
        <v>-0.76300001144409202</v>
      </c>
      <c r="N153" s="274">
        <v>4</v>
      </c>
      <c r="O153" s="274">
        <v>1.0329999999999999</v>
      </c>
      <c r="P153" s="274">
        <v>10</v>
      </c>
      <c r="Q153" s="274">
        <v>37.764419555663999</v>
      </c>
    </row>
    <row r="154" spans="1:17">
      <c r="A154" s="273">
        <v>17</v>
      </c>
      <c r="B154" s="276" t="s">
        <v>951</v>
      </c>
      <c r="C154" s="273">
        <v>5</v>
      </c>
      <c r="D154" s="274">
        <v>60</v>
      </c>
      <c r="E154" s="274">
        <v>26</v>
      </c>
      <c r="F154" s="274">
        <v>30</v>
      </c>
      <c r="G154" s="274">
        <v>19</v>
      </c>
      <c r="H154" s="274">
        <v>37</v>
      </c>
      <c r="I154" s="274">
        <v>11</v>
      </c>
      <c r="J154" s="274">
        <v>1.5799999237060498E-2</v>
      </c>
      <c r="K154" s="274">
        <v>1.4199999570846558</v>
      </c>
      <c r="L154" s="274">
        <v>7.9000000953674316</v>
      </c>
      <c r="M154" s="274">
        <v>-0.76300001144409202</v>
      </c>
      <c r="N154" s="274">
        <v>4</v>
      </c>
      <c r="O154" s="274">
        <v>1</v>
      </c>
      <c r="P154" s="274">
        <v>10</v>
      </c>
      <c r="Q154" s="274">
        <v>36.219879149999997</v>
      </c>
    </row>
    <row r="155" spans="1:17">
      <c r="A155" s="273">
        <v>17</v>
      </c>
      <c r="B155" s="276" t="s">
        <v>951</v>
      </c>
      <c r="C155" s="273">
        <v>4</v>
      </c>
      <c r="D155" s="274">
        <v>80</v>
      </c>
      <c r="E155" s="274">
        <v>18</v>
      </c>
      <c r="F155" s="274">
        <v>27</v>
      </c>
      <c r="G155" s="274">
        <v>19</v>
      </c>
      <c r="H155" s="274">
        <v>31</v>
      </c>
      <c r="I155" s="274">
        <v>10</v>
      </c>
      <c r="J155" s="274">
        <v>1.5799999237060498E-2</v>
      </c>
      <c r="K155" s="274">
        <v>1.4199999570846558</v>
      </c>
      <c r="L155" s="274">
        <v>7.9000000953674316</v>
      </c>
      <c r="M155" s="274">
        <v>-0.76300001144409202</v>
      </c>
      <c r="N155" s="274">
        <v>4</v>
      </c>
      <c r="O155" s="274">
        <v>0.1</v>
      </c>
      <c r="P155" s="274">
        <v>10</v>
      </c>
      <c r="Q155" s="274">
        <v>36.219879149999997</v>
      </c>
    </row>
    <row r="156" spans="1:17">
      <c r="A156" s="273">
        <v>17</v>
      </c>
      <c r="B156" s="276" t="s">
        <v>951</v>
      </c>
      <c r="C156" s="273">
        <v>3</v>
      </c>
      <c r="D156" s="274">
        <v>100</v>
      </c>
      <c r="E156" s="274">
        <v>18</v>
      </c>
      <c r="F156" s="274">
        <v>25</v>
      </c>
      <c r="G156" s="274">
        <v>20</v>
      </c>
      <c r="H156" s="274">
        <v>30</v>
      </c>
      <c r="I156" s="274">
        <v>10</v>
      </c>
      <c r="J156" s="274">
        <v>1.5799999237060498E-2</v>
      </c>
      <c r="K156" s="274">
        <v>1.4199999570846558</v>
      </c>
      <c r="L156" s="274">
        <v>7.9000000953674316</v>
      </c>
      <c r="M156" s="274">
        <v>-0.76300001144409202</v>
      </c>
      <c r="N156" s="274">
        <v>3</v>
      </c>
      <c r="O156" s="274">
        <v>0.1</v>
      </c>
      <c r="P156" s="274">
        <v>10</v>
      </c>
      <c r="Q156" s="274">
        <v>36.219879149999997</v>
      </c>
    </row>
    <row r="157" spans="1:17">
      <c r="A157" s="273">
        <v>17</v>
      </c>
      <c r="B157" s="276" t="s">
        <v>951</v>
      </c>
      <c r="C157" s="273">
        <v>2</v>
      </c>
      <c r="D157" s="274">
        <v>120</v>
      </c>
      <c r="E157" s="274">
        <v>15</v>
      </c>
      <c r="F157" s="274">
        <v>25</v>
      </c>
      <c r="G157" s="274">
        <v>20</v>
      </c>
      <c r="H157" s="274">
        <v>30</v>
      </c>
      <c r="I157" s="274">
        <v>10</v>
      </c>
      <c r="J157" s="274">
        <v>1.5799999237060498E-2</v>
      </c>
      <c r="K157" s="274">
        <v>1.4199999570846558</v>
      </c>
      <c r="L157" s="274">
        <v>7.9000000953674316</v>
      </c>
      <c r="M157" s="274">
        <v>-0.76300001144409202</v>
      </c>
      <c r="N157" s="274">
        <v>5</v>
      </c>
      <c r="O157" s="274">
        <v>0.1</v>
      </c>
      <c r="P157" s="274">
        <v>10</v>
      </c>
      <c r="Q157" s="274">
        <v>36.219879149999997</v>
      </c>
    </row>
    <row r="158" spans="1:17">
      <c r="A158" s="273">
        <v>17</v>
      </c>
      <c r="B158" s="276" t="s">
        <v>951</v>
      </c>
      <c r="C158" s="273">
        <v>1</v>
      </c>
      <c r="D158" s="274">
        <v>140</v>
      </c>
      <c r="E158" s="274">
        <v>20</v>
      </c>
      <c r="F158" s="274">
        <v>25</v>
      </c>
      <c r="G158" s="274">
        <v>23</v>
      </c>
      <c r="H158" s="274">
        <v>30</v>
      </c>
      <c r="I158" s="274">
        <v>10</v>
      </c>
      <c r="J158" s="274">
        <v>1.5799999237060498E-2</v>
      </c>
      <c r="K158" s="274">
        <v>1.4199999570846558</v>
      </c>
      <c r="L158" s="274">
        <v>7.9000000953674316</v>
      </c>
      <c r="M158" s="274">
        <v>-0.76300001144409202</v>
      </c>
      <c r="N158" s="274">
        <v>5</v>
      </c>
      <c r="O158" s="274">
        <v>0.1</v>
      </c>
      <c r="P158" s="274">
        <v>10</v>
      </c>
      <c r="Q158" s="274">
        <v>36.219879149999997</v>
      </c>
    </row>
    <row r="159" spans="1:17">
      <c r="A159" s="273">
        <v>17</v>
      </c>
      <c r="B159" s="276" t="s">
        <v>951</v>
      </c>
      <c r="C159" s="273">
        <v>0</v>
      </c>
      <c r="D159" s="274">
        <v>200</v>
      </c>
      <c r="E159" s="274">
        <v>20</v>
      </c>
      <c r="F159" s="274">
        <v>25</v>
      </c>
      <c r="G159" s="274">
        <v>23</v>
      </c>
      <c r="H159" s="274">
        <v>30</v>
      </c>
      <c r="I159" s="274">
        <v>10</v>
      </c>
      <c r="J159" s="274">
        <v>1.5799999237060498E-2</v>
      </c>
      <c r="K159" s="274">
        <v>1.4199999570846558</v>
      </c>
      <c r="L159" s="274">
        <v>7.9000000953674316</v>
      </c>
      <c r="M159" s="274">
        <v>-0.76300001144409202</v>
      </c>
      <c r="N159" s="274">
        <v>5</v>
      </c>
      <c r="O159" s="274">
        <v>0.1</v>
      </c>
      <c r="P159" s="274">
        <v>10</v>
      </c>
      <c r="Q159" s="274">
        <v>36.219879149999997</v>
      </c>
    </row>
    <row r="160" spans="1:17">
      <c r="A160" s="273">
        <v>18</v>
      </c>
      <c r="B160" s="276" t="s">
        <v>952</v>
      </c>
      <c r="C160" s="273">
        <v>8</v>
      </c>
      <c r="D160" s="274">
        <v>10</v>
      </c>
      <c r="E160" s="274">
        <v>33</v>
      </c>
      <c r="F160" s="274">
        <v>35</v>
      </c>
      <c r="G160" s="274">
        <v>20</v>
      </c>
      <c r="H160" s="274">
        <v>41</v>
      </c>
      <c r="I160" s="274">
        <v>9</v>
      </c>
      <c r="J160" s="274">
        <v>1.5799999237060498E-2</v>
      </c>
      <c r="K160" s="274">
        <v>1.4199999570846558</v>
      </c>
      <c r="L160" s="274">
        <v>7.9000000953674316</v>
      </c>
      <c r="M160" s="274">
        <v>-0.76300001144409202</v>
      </c>
      <c r="N160" s="274">
        <v>4</v>
      </c>
      <c r="O160" s="274">
        <v>1.0329999999999999</v>
      </c>
      <c r="P160" s="274">
        <v>25</v>
      </c>
      <c r="Q160" s="274">
        <v>460.06491088867102</v>
      </c>
    </row>
    <row r="161" spans="1:17">
      <c r="A161" s="273">
        <v>18</v>
      </c>
      <c r="B161" s="276" t="s">
        <v>952</v>
      </c>
      <c r="C161" s="273">
        <v>7</v>
      </c>
      <c r="D161" s="274">
        <v>20</v>
      </c>
      <c r="E161" s="274">
        <v>32</v>
      </c>
      <c r="F161" s="274">
        <v>34</v>
      </c>
      <c r="G161" s="274">
        <v>19</v>
      </c>
      <c r="H161" s="274">
        <v>41</v>
      </c>
      <c r="I161" s="274">
        <v>12</v>
      </c>
      <c r="J161" s="274">
        <v>1.5799999237060498E-2</v>
      </c>
      <c r="K161" s="274">
        <v>1.4199999570846558</v>
      </c>
      <c r="L161" s="274">
        <v>7.9000000953674316</v>
      </c>
      <c r="M161" s="274">
        <v>-0.76300001144409202</v>
      </c>
      <c r="N161" s="274">
        <v>4</v>
      </c>
      <c r="O161" s="274">
        <v>1.0329999999999999</v>
      </c>
      <c r="P161" s="274">
        <v>20</v>
      </c>
      <c r="Q161" s="274">
        <v>131.81080627441401</v>
      </c>
    </row>
    <row r="162" spans="1:17">
      <c r="A162" s="273">
        <v>18</v>
      </c>
      <c r="B162" s="276" t="s">
        <v>952</v>
      </c>
      <c r="C162" s="273">
        <v>6</v>
      </c>
      <c r="D162" s="274">
        <v>40</v>
      </c>
      <c r="E162" s="274">
        <v>31</v>
      </c>
      <c r="F162" s="274">
        <v>35</v>
      </c>
      <c r="G162" s="274">
        <v>20</v>
      </c>
      <c r="H162" s="274">
        <v>40</v>
      </c>
      <c r="I162" s="274">
        <v>12</v>
      </c>
      <c r="J162" s="274">
        <v>1.5799999237060498E-2</v>
      </c>
      <c r="K162" s="274">
        <v>1.4199999570846558</v>
      </c>
      <c r="L162" s="274">
        <v>7.9000000953674316</v>
      </c>
      <c r="M162" s="274">
        <v>-0.76300001144409202</v>
      </c>
      <c r="N162" s="274">
        <v>4</v>
      </c>
      <c r="O162" s="274">
        <v>1.0329999999999999</v>
      </c>
      <c r="P162" s="274">
        <v>10</v>
      </c>
      <c r="Q162" s="274">
        <v>37.764419555663999</v>
      </c>
    </row>
    <row r="163" spans="1:17">
      <c r="A163" s="273">
        <v>18</v>
      </c>
      <c r="B163" s="276" t="s">
        <v>952</v>
      </c>
      <c r="C163" s="273">
        <v>5</v>
      </c>
      <c r="D163" s="274">
        <v>60</v>
      </c>
      <c r="E163" s="274">
        <v>26</v>
      </c>
      <c r="F163" s="274">
        <v>30</v>
      </c>
      <c r="G163" s="274">
        <v>19</v>
      </c>
      <c r="H163" s="274">
        <v>37</v>
      </c>
      <c r="I163" s="274">
        <v>11</v>
      </c>
      <c r="J163" s="274">
        <v>1.5799999237060498E-2</v>
      </c>
      <c r="K163" s="274">
        <v>1.4199999570846558</v>
      </c>
      <c r="L163" s="274">
        <v>7.9000000953674316</v>
      </c>
      <c r="M163" s="274">
        <v>-0.76300001144409202</v>
      </c>
      <c r="N163" s="274">
        <v>4</v>
      </c>
      <c r="O163" s="274">
        <v>1</v>
      </c>
      <c r="P163" s="274">
        <v>10</v>
      </c>
      <c r="Q163" s="274">
        <v>36.219879149999997</v>
      </c>
    </row>
    <row r="164" spans="1:17">
      <c r="A164" s="273">
        <v>18</v>
      </c>
      <c r="B164" s="276" t="s">
        <v>952</v>
      </c>
      <c r="C164" s="273">
        <v>4</v>
      </c>
      <c r="D164" s="274">
        <v>80</v>
      </c>
      <c r="E164" s="274">
        <v>18</v>
      </c>
      <c r="F164" s="274">
        <v>27</v>
      </c>
      <c r="G164" s="274">
        <v>19</v>
      </c>
      <c r="H164" s="274">
        <v>31</v>
      </c>
      <c r="I164" s="274">
        <v>10</v>
      </c>
      <c r="J164" s="274">
        <v>1.5799999237060498E-2</v>
      </c>
      <c r="K164" s="274">
        <v>1.4199999570846558</v>
      </c>
      <c r="L164" s="274">
        <v>7.9000000953674316</v>
      </c>
      <c r="M164" s="274">
        <v>-0.76300001144409202</v>
      </c>
      <c r="N164" s="274">
        <v>4</v>
      </c>
      <c r="O164" s="274">
        <v>0.1</v>
      </c>
      <c r="P164" s="274">
        <v>10</v>
      </c>
      <c r="Q164" s="274">
        <v>36.219879149999997</v>
      </c>
    </row>
    <row r="165" spans="1:17">
      <c r="A165" s="273">
        <v>18</v>
      </c>
      <c r="B165" s="276" t="s">
        <v>952</v>
      </c>
      <c r="C165" s="273">
        <v>3</v>
      </c>
      <c r="D165" s="274">
        <v>100</v>
      </c>
      <c r="E165" s="274">
        <v>18</v>
      </c>
      <c r="F165" s="274">
        <v>25</v>
      </c>
      <c r="G165" s="274">
        <v>20</v>
      </c>
      <c r="H165" s="274">
        <v>30</v>
      </c>
      <c r="I165" s="274">
        <v>10</v>
      </c>
      <c r="J165" s="274">
        <v>1.5799999237060498E-2</v>
      </c>
      <c r="K165" s="274">
        <v>1.4199999570846558</v>
      </c>
      <c r="L165" s="274">
        <v>7.9000000953674316</v>
      </c>
      <c r="M165" s="274">
        <v>-0.76300001144409202</v>
      </c>
      <c r="N165" s="274">
        <v>4</v>
      </c>
      <c r="O165" s="274">
        <v>0.1</v>
      </c>
      <c r="P165" s="274">
        <v>10</v>
      </c>
      <c r="Q165" s="274">
        <v>36.219879149999997</v>
      </c>
    </row>
    <row r="166" spans="1:17">
      <c r="A166" s="273">
        <v>18</v>
      </c>
      <c r="B166" s="276" t="s">
        <v>952</v>
      </c>
      <c r="C166" s="273">
        <v>2</v>
      </c>
      <c r="D166" s="274">
        <v>120</v>
      </c>
      <c r="E166" s="274">
        <v>15</v>
      </c>
      <c r="F166" s="274">
        <v>25</v>
      </c>
      <c r="G166" s="274">
        <v>20</v>
      </c>
      <c r="H166" s="274">
        <v>30</v>
      </c>
      <c r="I166" s="274">
        <v>10</v>
      </c>
      <c r="J166" s="274">
        <v>1.5799999237060498E-2</v>
      </c>
      <c r="K166" s="274">
        <v>1.4199999570846558</v>
      </c>
      <c r="L166" s="274">
        <v>7.9000000953674316</v>
      </c>
      <c r="M166" s="274">
        <v>-0.76300001144409202</v>
      </c>
      <c r="N166" s="274">
        <v>4</v>
      </c>
      <c r="O166" s="274">
        <v>0.1</v>
      </c>
      <c r="P166" s="274">
        <v>10</v>
      </c>
      <c r="Q166" s="274">
        <v>36.219879149999997</v>
      </c>
    </row>
    <row r="167" spans="1:17">
      <c r="A167" s="273">
        <v>18</v>
      </c>
      <c r="B167" s="276" t="s">
        <v>952</v>
      </c>
      <c r="C167" s="273">
        <v>1</v>
      </c>
      <c r="D167" s="274">
        <v>140</v>
      </c>
      <c r="E167" s="274">
        <v>20</v>
      </c>
      <c r="F167" s="274">
        <v>25</v>
      </c>
      <c r="G167" s="274">
        <v>23</v>
      </c>
      <c r="H167" s="274">
        <v>30</v>
      </c>
      <c r="I167" s="274">
        <v>10</v>
      </c>
      <c r="J167" s="274">
        <v>1.5799999237060498E-2</v>
      </c>
      <c r="K167" s="274">
        <v>1.4199999570846558</v>
      </c>
      <c r="L167" s="274">
        <v>7.9000000953674316</v>
      </c>
      <c r="M167" s="274">
        <v>-0.76300001144409202</v>
      </c>
      <c r="N167" s="274">
        <v>4</v>
      </c>
      <c r="O167" s="274">
        <v>0.1</v>
      </c>
      <c r="P167" s="274">
        <v>10</v>
      </c>
      <c r="Q167" s="274">
        <v>36.219879149999997</v>
      </c>
    </row>
    <row r="168" spans="1:17">
      <c r="A168" s="273">
        <v>18</v>
      </c>
      <c r="B168" s="276" t="s">
        <v>952</v>
      </c>
      <c r="C168" s="273">
        <v>0</v>
      </c>
      <c r="D168" s="274">
        <v>200</v>
      </c>
      <c r="E168" s="274">
        <v>20</v>
      </c>
      <c r="F168" s="274">
        <v>25</v>
      </c>
      <c r="G168" s="274">
        <v>23</v>
      </c>
      <c r="H168" s="274">
        <v>30</v>
      </c>
      <c r="I168" s="274">
        <v>10</v>
      </c>
      <c r="J168" s="274">
        <v>1.5799999237060498E-2</v>
      </c>
      <c r="K168" s="274">
        <v>1.4199999570846558</v>
      </c>
      <c r="L168" s="274">
        <v>7.9000000953674316</v>
      </c>
      <c r="M168" s="274">
        <v>-0.76300001144409202</v>
      </c>
      <c r="N168" s="274">
        <v>4</v>
      </c>
      <c r="O168" s="274">
        <v>0.1</v>
      </c>
      <c r="P168" s="274">
        <v>10</v>
      </c>
      <c r="Q168" s="274">
        <v>36.219879149999997</v>
      </c>
    </row>
    <row r="169" spans="1:17">
      <c r="A169" s="273">
        <v>19</v>
      </c>
      <c r="B169" s="276" t="s">
        <v>947</v>
      </c>
      <c r="C169" s="273">
        <v>8</v>
      </c>
      <c r="D169" s="274">
        <v>10</v>
      </c>
      <c r="E169" s="274">
        <v>25</v>
      </c>
      <c r="F169" s="274">
        <v>35</v>
      </c>
      <c r="G169" s="274">
        <v>15</v>
      </c>
      <c r="H169" s="274">
        <v>42</v>
      </c>
      <c r="I169" s="274">
        <v>12</v>
      </c>
      <c r="J169" s="274">
        <v>1.5799999237060498E-2</v>
      </c>
      <c r="K169" s="274">
        <v>1.4199999570846558</v>
      </c>
      <c r="L169" s="274">
        <v>7.9000000953674316</v>
      </c>
      <c r="M169" s="274">
        <v>-0.76300001144409202</v>
      </c>
      <c r="N169" s="274">
        <v>5</v>
      </c>
      <c r="O169" s="274">
        <v>1.0329999999999999</v>
      </c>
      <c r="P169" s="274">
        <v>25</v>
      </c>
      <c r="Q169" s="274">
        <v>460.06491088867102</v>
      </c>
    </row>
    <row r="170" spans="1:17">
      <c r="A170" s="273">
        <v>19</v>
      </c>
      <c r="B170" s="276" t="s">
        <v>947</v>
      </c>
      <c r="C170" s="273">
        <v>7</v>
      </c>
      <c r="D170" s="274">
        <v>20</v>
      </c>
      <c r="E170" s="274">
        <v>30</v>
      </c>
      <c r="F170" s="274">
        <v>35</v>
      </c>
      <c r="G170" s="274">
        <v>15</v>
      </c>
      <c r="H170" s="274">
        <v>42</v>
      </c>
      <c r="I170" s="274">
        <v>12</v>
      </c>
      <c r="J170" s="274">
        <v>1.5799999237060498E-2</v>
      </c>
      <c r="K170" s="274">
        <v>1.4199999570846558</v>
      </c>
      <c r="L170" s="274">
        <v>7.9000000953674316</v>
      </c>
      <c r="M170" s="274">
        <v>-0.76300001144409202</v>
      </c>
      <c r="N170" s="274">
        <v>1</v>
      </c>
      <c r="O170" s="274">
        <v>1.0329999999999999</v>
      </c>
      <c r="P170" s="274">
        <v>20</v>
      </c>
      <c r="Q170" s="274">
        <v>131.81080627441401</v>
      </c>
    </row>
    <row r="171" spans="1:17">
      <c r="A171" s="273">
        <v>19</v>
      </c>
      <c r="B171" s="276" t="s">
        <v>947</v>
      </c>
      <c r="C171" s="273">
        <v>6</v>
      </c>
      <c r="D171" s="274">
        <v>40</v>
      </c>
      <c r="E171" s="274">
        <v>25</v>
      </c>
      <c r="F171" s="274">
        <v>32</v>
      </c>
      <c r="G171" s="274">
        <v>15</v>
      </c>
      <c r="H171" s="274">
        <v>42</v>
      </c>
      <c r="I171" s="274">
        <v>12</v>
      </c>
      <c r="J171" s="274">
        <v>1.5799999237060498E-2</v>
      </c>
      <c r="K171" s="274">
        <v>1.4199999570846558</v>
      </c>
      <c r="L171" s="274">
        <v>7.9000000953674316</v>
      </c>
      <c r="M171" s="274">
        <v>-0.76300001144409202</v>
      </c>
      <c r="N171" s="274">
        <v>1</v>
      </c>
      <c r="O171" s="274">
        <v>1.0329999999999999</v>
      </c>
      <c r="P171" s="274">
        <v>10</v>
      </c>
      <c r="Q171" s="274">
        <v>37.764419555663999</v>
      </c>
    </row>
    <row r="172" spans="1:17">
      <c r="A172" s="273">
        <v>19</v>
      </c>
      <c r="B172" s="276" t="s">
        <v>947</v>
      </c>
      <c r="C172" s="273">
        <v>5</v>
      </c>
      <c r="D172" s="274">
        <v>60</v>
      </c>
      <c r="E172" s="274">
        <v>25</v>
      </c>
      <c r="F172" s="274">
        <v>27</v>
      </c>
      <c r="G172" s="274">
        <v>15</v>
      </c>
      <c r="H172" s="274">
        <v>39</v>
      </c>
      <c r="I172" s="274">
        <v>12</v>
      </c>
      <c r="J172" s="274">
        <v>1.5799999237060498E-2</v>
      </c>
      <c r="K172" s="274">
        <v>1.4199999570846558</v>
      </c>
      <c r="L172" s="274">
        <v>7.9000000953674316</v>
      </c>
      <c r="M172" s="274">
        <v>-0.76300001144409202</v>
      </c>
      <c r="N172" s="274">
        <v>1</v>
      </c>
      <c r="O172" s="274">
        <v>1</v>
      </c>
      <c r="P172" s="274">
        <v>10</v>
      </c>
      <c r="Q172" s="274">
        <v>36.219879149999997</v>
      </c>
    </row>
    <row r="173" spans="1:17">
      <c r="A173" s="273">
        <v>19</v>
      </c>
      <c r="B173" s="276" t="s">
        <v>947</v>
      </c>
      <c r="C173" s="273">
        <v>4</v>
      </c>
      <c r="D173" s="274">
        <v>80</v>
      </c>
      <c r="E173" s="274">
        <v>25</v>
      </c>
      <c r="F173" s="274">
        <v>25</v>
      </c>
      <c r="G173" s="274">
        <v>15</v>
      </c>
      <c r="H173" s="274">
        <v>36</v>
      </c>
      <c r="I173" s="274">
        <v>12</v>
      </c>
      <c r="J173" s="274">
        <v>1.5799999237060498E-2</v>
      </c>
      <c r="K173" s="274">
        <v>1.4199999570846558</v>
      </c>
      <c r="L173" s="274">
        <v>7.9000000953674316</v>
      </c>
      <c r="M173" s="274">
        <v>-0.76300001144409202</v>
      </c>
      <c r="N173" s="274">
        <v>1</v>
      </c>
      <c r="O173" s="274">
        <v>0.1</v>
      </c>
      <c r="P173" s="274">
        <v>10</v>
      </c>
      <c r="Q173" s="274">
        <v>36.219879149999997</v>
      </c>
    </row>
    <row r="174" spans="1:17">
      <c r="A174" s="273">
        <v>19</v>
      </c>
      <c r="B174" s="276" t="s">
        <v>947</v>
      </c>
      <c r="C174" s="273">
        <v>3</v>
      </c>
      <c r="D174" s="274">
        <v>100</v>
      </c>
      <c r="E174" s="274">
        <v>25</v>
      </c>
      <c r="F174" s="274">
        <v>25</v>
      </c>
      <c r="G174" s="274">
        <v>15</v>
      </c>
      <c r="H174" s="274">
        <v>35</v>
      </c>
      <c r="I174" s="274">
        <v>12</v>
      </c>
      <c r="J174" s="274">
        <v>1.5799999237060498E-2</v>
      </c>
      <c r="K174" s="274">
        <v>1.4199999570846558</v>
      </c>
      <c r="L174" s="274">
        <v>7.9000000953674316</v>
      </c>
      <c r="M174" s="274">
        <v>-0.76300001144409202</v>
      </c>
      <c r="N174" s="274">
        <v>1</v>
      </c>
      <c r="O174" s="274">
        <v>0.1</v>
      </c>
      <c r="P174" s="274">
        <v>10</v>
      </c>
      <c r="Q174" s="274">
        <v>36.219879149999997</v>
      </c>
    </row>
    <row r="175" spans="1:17">
      <c r="A175" s="273">
        <v>19</v>
      </c>
      <c r="B175" s="276" t="s">
        <v>947</v>
      </c>
      <c r="C175" s="273">
        <v>2</v>
      </c>
      <c r="D175" s="274">
        <v>120</v>
      </c>
      <c r="E175" s="274">
        <v>24</v>
      </c>
      <c r="F175" s="274">
        <v>25</v>
      </c>
      <c r="G175" s="274">
        <v>15</v>
      </c>
      <c r="H175" s="274">
        <v>34</v>
      </c>
      <c r="I175" s="274">
        <v>12</v>
      </c>
      <c r="J175" s="274">
        <v>1.5799999237060498E-2</v>
      </c>
      <c r="K175" s="274">
        <v>1.4199999570846558</v>
      </c>
      <c r="L175" s="274">
        <v>7.9000000953674316</v>
      </c>
      <c r="M175" s="274">
        <v>-0.76300001144409202</v>
      </c>
      <c r="N175" s="274">
        <v>1</v>
      </c>
      <c r="O175" s="274">
        <v>0.1</v>
      </c>
      <c r="P175" s="274">
        <v>10</v>
      </c>
      <c r="Q175" s="274">
        <v>36.219879149999997</v>
      </c>
    </row>
    <row r="176" spans="1:17">
      <c r="A176" s="273">
        <v>19</v>
      </c>
      <c r="B176" s="276" t="s">
        <v>947</v>
      </c>
      <c r="C176" s="273">
        <v>1</v>
      </c>
      <c r="D176" s="274">
        <v>140</v>
      </c>
      <c r="E176" s="274">
        <v>24</v>
      </c>
      <c r="F176" s="274">
        <v>25</v>
      </c>
      <c r="G176" s="274">
        <v>15</v>
      </c>
      <c r="H176" s="274">
        <v>34</v>
      </c>
      <c r="I176" s="274">
        <v>12</v>
      </c>
      <c r="J176" s="274">
        <v>1.5799999237060498E-2</v>
      </c>
      <c r="K176" s="274">
        <v>1.4199999570846558</v>
      </c>
      <c r="L176" s="274">
        <v>7.9000000953674316</v>
      </c>
      <c r="M176" s="274">
        <v>-0.76300001144409202</v>
      </c>
      <c r="N176" s="274">
        <v>1</v>
      </c>
      <c r="O176" s="274">
        <v>0.1</v>
      </c>
      <c r="P176" s="274">
        <v>10</v>
      </c>
      <c r="Q176" s="274">
        <v>36.219879149999997</v>
      </c>
    </row>
    <row r="177" spans="1:17">
      <c r="A177" s="273">
        <v>19</v>
      </c>
      <c r="B177" s="276" t="s">
        <v>947</v>
      </c>
      <c r="C177" s="273">
        <v>0</v>
      </c>
      <c r="D177" s="273">
        <v>200</v>
      </c>
      <c r="E177" s="274">
        <v>24</v>
      </c>
      <c r="F177" s="274">
        <v>25</v>
      </c>
      <c r="G177" s="274">
        <v>15</v>
      </c>
      <c r="H177" s="274">
        <v>34</v>
      </c>
      <c r="I177" s="274">
        <v>12</v>
      </c>
      <c r="J177" s="274">
        <v>1.5799999237060498E-2</v>
      </c>
      <c r="K177" s="274">
        <v>1.4199999570846558</v>
      </c>
      <c r="L177" s="274">
        <v>7.9000000953674316</v>
      </c>
      <c r="M177" s="274">
        <v>-0.76300001144409202</v>
      </c>
      <c r="N177" s="274">
        <v>1</v>
      </c>
      <c r="O177" s="274">
        <v>0.1</v>
      </c>
      <c r="P177" s="274">
        <v>10</v>
      </c>
      <c r="Q177" s="274">
        <v>36.219879149999997</v>
      </c>
    </row>
    <row r="178" spans="1:17">
      <c r="A178" s="273">
        <v>20</v>
      </c>
      <c r="B178" s="276" t="s">
        <v>953</v>
      </c>
      <c r="C178" s="273">
        <v>8</v>
      </c>
      <c r="D178" s="274">
        <v>10</v>
      </c>
      <c r="E178" s="274">
        <v>23</v>
      </c>
      <c r="F178" s="274">
        <v>35</v>
      </c>
      <c r="G178" s="274">
        <v>23</v>
      </c>
      <c r="H178" s="274">
        <v>41</v>
      </c>
      <c r="I178" s="274">
        <v>10</v>
      </c>
      <c r="J178" s="274">
        <v>1.5799999237060498E-2</v>
      </c>
      <c r="K178" s="274">
        <v>1.4199999570846558</v>
      </c>
      <c r="L178" s="274">
        <v>7.9000000953674316</v>
      </c>
      <c r="M178" s="274">
        <v>-0.76300001144409202</v>
      </c>
      <c r="N178" s="274">
        <v>4</v>
      </c>
      <c r="O178" s="274">
        <v>1.0329999999999999</v>
      </c>
      <c r="P178" s="274">
        <v>25</v>
      </c>
      <c r="Q178" s="274">
        <v>460.06491088867102</v>
      </c>
    </row>
    <row r="179" spans="1:17">
      <c r="A179" s="273">
        <v>20</v>
      </c>
      <c r="B179" s="276" t="s">
        <v>953</v>
      </c>
      <c r="C179" s="273">
        <v>7</v>
      </c>
      <c r="D179" s="274">
        <v>20</v>
      </c>
      <c r="E179" s="274">
        <v>24</v>
      </c>
      <c r="F179" s="274">
        <v>34</v>
      </c>
      <c r="G179" s="274">
        <v>22</v>
      </c>
      <c r="H179" s="274">
        <v>42</v>
      </c>
      <c r="I179" s="274">
        <v>12</v>
      </c>
      <c r="J179" s="274">
        <v>1.5799999237060498E-2</v>
      </c>
      <c r="K179" s="274">
        <v>1.4199999570846558</v>
      </c>
      <c r="L179" s="274">
        <v>7.9000000953674316</v>
      </c>
      <c r="M179" s="274">
        <v>-0.76300001144409202</v>
      </c>
      <c r="N179" s="274">
        <v>5</v>
      </c>
      <c r="O179" s="274">
        <v>1.0329999999999999</v>
      </c>
      <c r="P179" s="274">
        <v>20</v>
      </c>
      <c r="Q179" s="274">
        <v>131.81080627441401</v>
      </c>
    </row>
    <row r="180" spans="1:17">
      <c r="A180" s="273">
        <v>20</v>
      </c>
      <c r="B180" s="276" t="s">
        <v>953</v>
      </c>
      <c r="C180" s="273">
        <v>6</v>
      </c>
      <c r="D180" s="274">
        <v>40</v>
      </c>
      <c r="E180" s="274">
        <v>20</v>
      </c>
      <c r="F180" s="274">
        <v>35</v>
      </c>
      <c r="G180" s="274">
        <v>22</v>
      </c>
      <c r="H180" s="274">
        <v>36</v>
      </c>
      <c r="I180" s="274">
        <v>12</v>
      </c>
      <c r="J180" s="274">
        <v>1.5799999237060498E-2</v>
      </c>
      <c r="K180" s="274">
        <v>1.4199999570846558</v>
      </c>
      <c r="L180" s="274">
        <v>7.9000000953674316</v>
      </c>
      <c r="M180" s="274">
        <v>-0.76300001144409202</v>
      </c>
      <c r="N180" s="274">
        <v>5</v>
      </c>
      <c r="O180" s="274">
        <v>1.0329999999999999</v>
      </c>
      <c r="P180" s="274">
        <v>10</v>
      </c>
      <c r="Q180" s="274">
        <v>37.764419555663999</v>
      </c>
    </row>
    <row r="181" spans="1:17">
      <c r="A181" s="273">
        <v>20</v>
      </c>
      <c r="B181" s="276" t="s">
        <v>953</v>
      </c>
      <c r="C181" s="273">
        <v>5</v>
      </c>
      <c r="D181" s="274">
        <v>60</v>
      </c>
      <c r="E181" s="274">
        <v>20</v>
      </c>
      <c r="F181" s="274">
        <v>30</v>
      </c>
      <c r="G181" s="274">
        <v>19</v>
      </c>
      <c r="H181" s="274">
        <v>31</v>
      </c>
      <c r="I181" s="274">
        <v>10</v>
      </c>
      <c r="J181" s="274">
        <v>1.5799999237060498E-2</v>
      </c>
      <c r="K181" s="274">
        <v>1.4199999570846558</v>
      </c>
      <c r="L181" s="274">
        <v>7.9000000953674316</v>
      </c>
      <c r="M181" s="274">
        <v>-0.76300001144409202</v>
      </c>
      <c r="N181" s="274">
        <v>4</v>
      </c>
      <c r="O181" s="274">
        <v>1</v>
      </c>
      <c r="P181" s="274">
        <v>10</v>
      </c>
      <c r="Q181" s="274">
        <v>36.219879149999997</v>
      </c>
    </row>
    <row r="182" spans="1:17">
      <c r="A182" s="273">
        <v>20</v>
      </c>
      <c r="B182" s="276" t="s">
        <v>953</v>
      </c>
      <c r="C182" s="273">
        <v>4</v>
      </c>
      <c r="D182" s="274">
        <v>80</v>
      </c>
      <c r="E182" s="274">
        <v>19</v>
      </c>
      <c r="F182" s="274">
        <v>25</v>
      </c>
      <c r="G182" s="274">
        <v>19</v>
      </c>
      <c r="H182" s="274">
        <v>30</v>
      </c>
      <c r="I182" s="274">
        <v>10</v>
      </c>
      <c r="J182" s="274">
        <v>1.5799999237060498E-2</v>
      </c>
      <c r="K182" s="274">
        <v>1.4199999570846558</v>
      </c>
      <c r="L182" s="274">
        <v>7.9000000953674316</v>
      </c>
      <c r="M182" s="274">
        <v>-0.76300001144409202</v>
      </c>
      <c r="N182" s="274">
        <v>4</v>
      </c>
      <c r="O182" s="274">
        <v>0.1</v>
      </c>
      <c r="P182" s="274">
        <v>10</v>
      </c>
      <c r="Q182" s="274">
        <v>36.219879149999997</v>
      </c>
    </row>
    <row r="183" spans="1:17">
      <c r="A183" s="273">
        <v>20</v>
      </c>
      <c r="B183" s="276" t="s">
        <v>953</v>
      </c>
      <c r="C183" s="273">
        <v>3</v>
      </c>
      <c r="D183" s="274">
        <v>100</v>
      </c>
      <c r="E183" s="274">
        <v>15</v>
      </c>
      <c r="F183" s="274">
        <v>17</v>
      </c>
      <c r="G183" s="274">
        <v>15</v>
      </c>
      <c r="H183" s="274">
        <v>26</v>
      </c>
      <c r="I183" s="274">
        <v>10</v>
      </c>
      <c r="J183" s="274">
        <v>1.5799999237060498E-2</v>
      </c>
      <c r="K183" s="274">
        <v>1.4199999570846558</v>
      </c>
      <c r="L183" s="274">
        <v>7.9000000953674316</v>
      </c>
      <c r="M183" s="274">
        <v>-0.76300001144409202</v>
      </c>
      <c r="N183" s="274">
        <v>3</v>
      </c>
      <c r="O183" s="274">
        <v>0.1</v>
      </c>
      <c r="P183" s="274">
        <v>10</v>
      </c>
      <c r="Q183" s="274">
        <v>36.219879149999997</v>
      </c>
    </row>
    <row r="184" spans="1:17">
      <c r="A184" s="273">
        <v>20</v>
      </c>
      <c r="B184" s="276" t="s">
        <v>953</v>
      </c>
      <c r="C184" s="273">
        <v>2</v>
      </c>
      <c r="D184" s="274">
        <v>120</v>
      </c>
      <c r="E184" s="274">
        <v>14</v>
      </c>
      <c r="F184" s="274">
        <v>17</v>
      </c>
      <c r="G184" s="274">
        <v>15</v>
      </c>
      <c r="H184" s="274">
        <v>24</v>
      </c>
      <c r="I184" s="274">
        <v>12</v>
      </c>
      <c r="J184" s="274">
        <v>1.5799999237060498E-2</v>
      </c>
      <c r="K184" s="274">
        <v>1.4199999570846558</v>
      </c>
      <c r="L184" s="274">
        <v>7.9000000953674316</v>
      </c>
      <c r="M184" s="274">
        <v>-0.76300001144409202</v>
      </c>
      <c r="N184" s="274">
        <v>1</v>
      </c>
      <c r="O184" s="274">
        <v>0.1</v>
      </c>
      <c r="P184" s="274">
        <v>10</v>
      </c>
      <c r="Q184" s="274">
        <v>36.219879149999997</v>
      </c>
    </row>
    <row r="185" spans="1:17">
      <c r="A185" s="273">
        <v>20</v>
      </c>
      <c r="B185" s="276" t="s">
        <v>953</v>
      </c>
      <c r="C185" s="273">
        <v>1</v>
      </c>
      <c r="D185" s="274">
        <v>140</v>
      </c>
      <c r="E185" s="274">
        <v>16</v>
      </c>
      <c r="F185" s="274">
        <v>20</v>
      </c>
      <c r="G185" s="274">
        <v>15</v>
      </c>
      <c r="H185" s="274">
        <v>25</v>
      </c>
      <c r="I185" s="274">
        <v>10</v>
      </c>
      <c r="J185" s="274">
        <v>1.5799999237060498E-2</v>
      </c>
      <c r="K185" s="274">
        <v>1.4199999570846558</v>
      </c>
      <c r="L185" s="274">
        <v>7.9000000953674316</v>
      </c>
      <c r="M185" s="274">
        <v>-0.76300001144409202</v>
      </c>
      <c r="N185" s="274">
        <v>1</v>
      </c>
      <c r="O185" s="274">
        <v>0.1</v>
      </c>
      <c r="P185" s="274">
        <v>10</v>
      </c>
      <c r="Q185" s="274">
        <v>36.219879149999997</v>
      </c>
    </row>
    <row r="186" spans="1:17">
      <c r="A186" s="273">
        <v>20</v>
      </c>
      <c r="B186" s="276" t="s">
        <v>953</v>
      </c>
      <c r="C186" s="273">
        <v>0</v>
      </c>
      <c r="D186" s="273">
        <v>200</v>
      </c>
      <c r="E186" s="274">
        <v>16</v>
      </c>
      <c r="F186" s="274">
        <v>20</v>
      </c>
      <c r="G186" s="274">
        <v>15</v>
      </c>
      <c r="H186" s="274">
        <v>25</v>
      </c>
      <c r="I186" s="274">
        <v>10</v>
      </c>
      <c r="J186" s="274">
        <v>1.5799999237060498E-2</v>
      </c>
      <c r="K186" s="274">
        <v>1.4199999570846558</v>
      </c>
      <c r="L186" s="274">
        <v>7.9000000953674316</v>
      </c>
      <c r="M186" s="274">
        <v>-0.76300001144409202</v>
      </c>
      <c r="N186" s="274">
        <v>1</v>
      </c>
      <c r="O186" s="274">
        <v>0.1</v>
      </c>
      <c r="P186" s="274">
        <v>10</v>
      </c>
      <c r="Q186" s="274">
        <v>36.219879149999997</v>
      </c>
    </row>
    <row r="187" spans="1:17">
      <c r="A187" s="273">
        <v>21</v>
      </c>
      <c r="B187" s="276" t="s">
        <v>954</v>
      </c>
      <c r="C187" s="273">
        <v>8</v>
      </c>
      <c r="D187" s="274">
        <v>10</v>
      </c>
      <c r="E187" s="274">
        <v>35</v>
      </c>
      <c r="F187" s="274">
        <v>33</v>
      </c>
      <c r="G187" s="274">
        <v>20</v>
      </c>
      <c r="H187" s="274">
        <v>36</v>
      </c>
      <c r="I187" s="274">
        <v>3</v>
      </c>
      <c r="J187" s="274">
        <v>1.5799999237060498E-2</v>
      </c>
      <c r="K187" s="274">
        <v>1.4199999570846558</v>
      </c>
      <c r="L187" s="274">
        <v>7.9000000953674316</v>
      </c>
      <c r="M187" s="274">
        <v>-0.76300001144409202</v>
      </c>
      <c r="N187" s="274">
        <v>5</v>
      </c>
      <c r="O187" s="274">
        <v>1.0329999999999999</v>
      </c>
      <c r="P187" s="274">
        <v>25</v>
      </c>
      <c r="Q187" s="274">
        <v>460.06491088867102</v>
      </c>
    </row>
    <row r="188" spans="1:17">
      <c r="A188" s="273">
        <v>21</v>
      </c>
      <c r="B188" s="276" t="s">
        <v>954</v>
      </c>
      <c r="C188" s="273">
        <v>7</v>
      </c>
      <c r="D188" s="274">
        <v>20</v>
      </c>
      <c r="E188" s="274">
        <v>28</v>
      </c>
      <c r="F188" s="274">
        <v>34</v>
      </c>
      <c r="G188" s="274">
        <v>19</v>
      </c>
      <c r="H188" s="274">
        <v>37</v>
      </c>
      <c r="I188" s="274">
        <v>6</v>
      </c>
      <c r="J188" s="274">
        <v>1.5799999237060498E-2</v>
      </c>
      <c r="K188" s="274">
        <v>1.4199999570846558</v>
      </c>
      <c r="L188" s="274">
        <v>7.9000000953674316</v>
      </c>
      <c r="M188" s="274">
        <v>-0.76300001144409202</v>
      </c>
      <c r="N188" s="274">
        <v>3</v>
      </c>
      <c r="O188" s="274">
        <v>1.0329999999999999</v>
      </c>
      <c r="P188" s="274">
        <v>20</v>
      </c>
      <c r="Q188" s="274">
        <v>131.81080627441401</v>
      </c>
    </row>
    <row r="189" spans="1:17">
      <c r="A189" s="273">
        <v>21</v>
      </c>
      <c r="B189" s="276" t="s">
        <v>954</v>
      </c>
      <c r="C189" s="273">
        <v>6</v>
      </c>
      <c r="D189" s="274">
        <v>40</v>
      </c>
      <c r="E189" s="274">
        <v>34</v>
      </c>
      <c r="F189" s="274">
        <v>34</v>
      </c>
      <c r="G189" s="274">
        <v>22</v>
      </c>
      <c r="H189" s="274">
        <v>39</v>
      </c>
      <c r="I189" s="274">
        <v>6</v>
      </c>
      <c r="J189" s="274">
        <v>1.5799999237060498E-2</v>
      </c>
      <c r="K189" s="274">
        <v>1.4199999570846558</v>
      </c>
      <c r="L189" s="274">
        <v>7.9000000953674316</v>
      </c>
      <c r="M189" s="274">
        <v>-0.76300001144409202</v>
      </c>
      <c r="N189" s="274">
        <v>3</v>
      </c>
      <c r="O189" s="274">
        <v>1.0329999999999999</v>
      </c>
      <c r="P189" s="274">
        <v>10</v>
      </c>
      <c r="Q189" s="274">
        <v>37.764419555663999</v>
      </c>
    </row>
    <row r="190" spans="1:17">
      <c r="A190" s="273">
        <v>21</v>
      </c>
      <c r="B190" s="276" t="s">
        <v>954</v>
      </c>
      <c r="C190" s="273">
        <v>5</v>
      </c>
      <c r="D190" s="274">
        <v>60</v>
      </c>
      <c r="E190" s="274">
        <v>23</v>
      </c>
      <c r="F190" s="274">
        <v>33</v>
      </c>
      <c r="G190" s="274">
        <v>21</v>
      </c>
      <c r="H190" s="274">
        <v>36</v>
      </c>
      <c r="I190" s="274">
        <v>3</v>
      </c>
      <c r="J190" s="274">
        <v>1.5799999237060498E-2</v>
      </c>
      <c r="K190" s="274">
        <v>1.4199999570846558</v>
      </c>
      <c r="L190" s="274">
        <v>7.9000000953674316</v>
      </c>
      <c r="M190" s="274">
        <v>-0.76300001144409202</v>
      </c>
      <c r="N190" s="274">
        <v>5</v>
      </c>
      <c r="O190" s="274">
        <v>1</v>
      </c>
      <c r="P190" s="274">
        <v>10</v>
      </c>
      <c r="Q190" s="274">
        <v>36.219879149999997</v>
      </c>
    </row>
    <row r="191" spans="1:17">
      <c r="A191" s="273">
        <v>21</v>
      </c>
      <c r="B191" s="276" t="s">
        <v>954</v>
      </c>
      <c r="C191" s="273">
        <v>4</v>
      </c>
      <c r="D191" s="274">
        <v>80</v>
      </c>
      <c r="E191" s="274">
        <v>21</v>
      </c>
      <c r="F191" s="274">
        <v>25</v>
      </c>
      <c r="G191" s="274">
        <v>19</v>
      </c>
      <c r="H191" s="274">
        <v>33</v>
      </c>
      <c r="I191" s="274">
        <v>3</v>
      </c>
      <c r="J191" s="274">
        <v>1.5799999237060498E-2</v>
      </c>
      <c r="K191" s="274">
        <v>1.4199999570846558</v>
      </c>
      <c r="L191" s="274">
        <v>7.9000000953674316</v>
      </c>
      <c r="M191" s="274">
        <v>-0.76300001144409202</v>
      </c>
      <c r="N191" s="274">
        <v>5</v>
      </c>
      <c r="O191" s="274">
        <v>0.1</v>
      </c>
      <c r="P191" s="274">
        <v>10</v>
      </c>
      <c r="Q191" s="274">
        <v>36.219879149999997</v>
      </c>
    </row>
    <row r="192" spans="1:17">
      <c r="A192" s="273">
        <v>21</v>
      </c>
      <c r="B192" s="276" t="s">
        <v>954</v>
      </c>
      <c r="C192" s="273">
        <v>3</v>
      </c>
      <c r="D192" s="274">
        <v>100</v>
      </c>
      <c r="E192" s="274">
        <v>19</v>
      </c>
      <c r="F192" s="274">
        <v>23</v>
      </c>
      <c r="G192" s="274">
        <v>16</v>
      </c>
      <c r="H192" s="274">
        <v>30</v>
      </c>
      <c r="I192" s="274">
        <v>3</v>
      </c>
      <c r="J192" s="274">
        <v>1.5799999237060498E-2</v>
      </c>
      <c r="K192" s="274">
        <v>1.4199999570846558</v>
      </c>
      <c r="L192" s="274">
        <v>7.9000000953674316</v>
      </c>
      <c r="M192" s="274">
        <v>-0.76300001144409202</v>
      </c>
      <c r="N192" s="274">
        <v>2</v>
      </c>
      <c r="O192" s="274">
        <v>0.1</v>
      </c>
      <c r="P192" s="274">
        <v>10</v>
      </c>
      <c r="Q192" s="274">
        <v>36.219879149999997</v>
      </c>
    </row>
    <row r="193" spans="1:17">
      <c r="A193" s="273">
        <v>21</v>
      </c>
      <c r="B193" s="276" t="s">
        <v>954</v>
      </c>
      <c r="C193" s="273">
        <v>2</v>
      </c>
      <c r="D193" s="274">
        <v>120</v>
      </c>
      <c r="E193" s="274">
        <v>20</v>
      </c>
      <c r="F193" s="274">
        <v>23</v>
      </c>
      <c r="G193" s="274">
        <v>12</v>
      </c>
      <c r="H193" s="274">
        <v>28</v>
      </c>
      <c r="I193" s="274">
        <v>3</v>
      </c>
      <c r="J193" s="274">
        <v>1.5799999237060498E-2</v>
      </c>
      <c r="K193" s="274">
        <v>1.4199999570846558</v>
      </c>
      <c r="L193" s="274">
        <v>7.9000000953674316</v>
      </c>
      <c r="M193" s="274">
        <v>-0.76300001144409202</v>
      </c>
      <c r="N193" s="274">
        <v>3</v>
      </c>
      <c r="O193" s="274">
        <v>0.1</v>
      </c>
      <c r="P193" s="274">
        <v>10</v>
      </c>
      <c r="Q193" s="274">
        <v>36.219879149999997</v>
      </c>
    </row>
    <row r="194" spans="1:17">
      <c r="A194" s="273">
        <v>21</v>
      </c>
      <c r="B194" s="276" t="s">
        <v>954</v>
      </c>
      <c r="C194" s="273">
        <v>1</v>
      </c>
      <c r="D194" s="274">
        <v>140</v>
      </c>
      <c r="E194" s="274">
        <v>28</v>
      </c>
      <c r="F194" s="274">
        <v>29</v>
      </c>
      <c r="G194" s="274">
        <v>13</v>
      </c>
      <c r="H194" s="274">
        <v>35</v>
      </c>
      <c r="I194" s="274">
        <v>3</v>
      </c>
      <c r="J194" s="274">
        <v>1.5799999237060498E-2</v>
      </c>
      <c r="K194" s="274">
        <v>1.4199999570846558</v>
      </c>
      <c r="L194" s="274">
        <v>7.9000000953674316</v>
      </c>
      <c r="M194" s="274">
        <v>-0.76300001144409202</v>
      </c>
      <c r="N194" s="274">
        <v>3</v>
      </c>
      <c r="O194" s="274">
        <v>0.1</v>
      </c>
      <c r="P194" s="274">
        <v>10</v>
      </c>
      <c r="Q194" s="274">
        <v>36.219879149999997</v>
      </c>
    </row>
    <row r="195" spans="1:17">
      <c r="A195" s="273">
        <v>21</v>
      </c>
      <c r="B195" s="276" t="s">
        <v>954</v>
      </c>
      <c r="C195" s="273">
        <v>0</v>
      </c>
      <c r="D195" s="273">
        <v>200</v>
      </c>
      <c r="E195" s="274">
        <v>28</v>
      </c>
      <c r="F195" s="274">
        <v>29</v>
      </c>
      <c r="G195" s="274">
        <v>13</v>
      </c>
      <c r="H195" s="274">
        <v>35</v>
      </c>
      <c r="I195" s="274">
        <v>3</v>
      </c>
      <c r="J195" s="274">
        <v>1.5799999237060498E-2</v>
      </c>
      <c r="K195" s="274">
        <v>1.4199999570846558</v>
      </c>
      <c r="L195" s="274">
        <v>7.9000000953674316</v>
      </c>
      <c r="M195" s="274">
        <v>-0.76300001144409202</v>
      </c>
      <c r="N195" s="274">
        <v>3</v>
      </c>
      <c r="O195" s="274">
        <v>0.1</v>
      </c>
      <c r="P195" s="274">
        <v>10</v>
      </c>
      <c r="Q195" s="274">
        <v>36.219879149999997</v>
      </c>
    </row>
    <row r="196" spans="1:17">
      <c r="A196" s="273">
        <v>22</v>
      </c>
      <c r="B196" s="276" t="s">
        <v>955</v>
      </c>
      <c r="C196" s="273">
        <v>8</v>
      </c>
      <c r="D196" s="274">
        <v>10</v>
      </c>
      <c r="E196" s="274">
        <v>35</v>
      </c>
      <c r="F196" s="274">
        <v>35</v>
      </c>
      <c r="G196" s="274">
        <v>20</v>
      </c>
      <c r="H196" s="274">
        <v>36</v>
      </c>
      <c r="I196" s="274">
        <v>3</v>
      </c>
      <c r="J196" s="274">
        <v>1.5799999237060498E-2</v>
      </c>
      <c r="K196" s="274">
        <v>1.4199999570846558</v>
      </c>
      <c r="L196" s="274">
        <v>7.9000000953674316</v>
      </c>
      <c r="M196" s="274">
        <v>-0.76300001144409202</v>
      </c>
      <c r="N196" s="274">
        <v>5</v>
      </c>
      <c r="O196" s="274">
        <v>1.0329999999999999</v>
      </c>
      <c r="P196" s="274">
        <v>25</v>
      </c>
      <c r="Q196" s="274">
        <v>460.06491088867102</v>
      </c>
    </row>
    <row r="197" spans="1:17">
      <c r="A197" s="273">
        <v>22</v>
      </c>
      <c r="B197" s="276" t="s">
        <v>955</v>
      </c>
      <c r="C197" s="273">
        <v>7</v>
      </c>
      <c r="D197" s="274">
        <v>20</v>
      </c>
      <c r="E197" s="274">
        <v>32</v>
      </c>
      <c r="F197" s="274">
        <v>33</v>
      </c>
      <c r="G197" s="274">
        <v>15</v>
      </c>
      <c r="H197" s="274">
        <v>36</v>
      </c>
      <c r="I197" s="274">
        <v>2</v>
      </c>
      <c r="J197" s="274">
        <v>1.5799999237060498E-2</v>
      </c>
      <c r="K197" s="274">
        <v>1.4199999570846558</v>
      </c>
      <c r="L197" s="274">
        <v>7.9000000953674316</v>
      </c>
      <c r="M197" s="274">
        <v>-0.76300001144409202</v>
      </c>
      <c r="N197" s="274">
        <v>3</v>
      </c>
      <c r="O197" s="274">
        <v>1.0329999999999999</v>
      </c>
      <c r="P197" s="274">
        <v>20</v>
      </c>
      <c r="Q197" s="274">
        <v>131.81080627441401</v>
      </c>
    </row>
    <row r="198" spans="1:17">
      <c r="A198" s="273">
        <v>22</v>
      </c>
      <c r="B198" s="276" t="s">
        <v>955</v>
      </c>
      <c r="C198" s="273">
        <v>6</v>
      </c>
      <c r="D198" s="274">
        <v>40</v>
      </c>
      <c r="E198" s="274">
        <v>32</v>
      </c>
      <c r="F198" s="274">
        <v>33</v>
      </c>
      <c r="G198" s="274">
        <v>22</v>
      </c>
      <c r="H198" s="274">
        <v>37</v>
      </c>
      <c r="I198" s="274">
        <v>3</v>
      </c>
      <c r="J198" s="274">
        <v>1.5799999237060498E-2</v>
      </c>
      <c r="K198" s="274">
        <v>1.4199999570846558</v>
      </c>
      <c r="L198" s="274">
        <v>7.9000000953674316</v>
      </c>
      <c r="M198" s="274">
        <v>-0.76300001144409202</v>
      </c>
      <c r="N198" s="274">
        <v>3</v>
      </c>
      <c r="O198" s="274">
        <v>1.0329999999999999</v>
      </c>
      <c r="P198" s="274">
        <v>10</v>
      </c>
      <c r="Q198" s="274">
        <v>37.764419555663999</v>
      </c>
    </row>
    <row r="199" spans="1:17">
      <c r="A199" s="273">
        <v>22</v>
      </c>
      <c r="B199" s="276" t="s">
        <v>955</v>
      </c>
      <c r="C199" s="273">
        <v>5</v>
      </c>
      <c r="D199" s="274">
        <v>60</v>
      </c>
      <c r="E199" s="274">
        <v>27</v>
      </c>
      <c r="F199" s="274">
        <v>28</v>
      </c>
      <c r="G199" s="274">
        <v>20</v>
      </c>
      <c r="H199" s="274">
        <v>35</v>
      </c>
      <c r="I199" s="274">
        <v>3</v>
      </c>
      <c r="J199" s="274">
        <v>1.5799999237060498E-2</v>
      </c>
      <c r="K199" s="274">
        <v>1.4199999570846558</v>
      </c>
      <c r="L199" s="274">
        <v>7.9000000953674316</v>
      </c>
      <c r="M199" s="274">
        <v>-0.76300001144409202</v>
      </c>
      <c r="N199" s="274">
        <v>5</v>
      </c>
      <c r="O199" s="274">
        <v>1</v>
      </c>
      <c r="P199" s="274">
        <v>10</v>
      </c>
      <c r="Q199" s="274">
        <v>36.219879149999997</v>
      </c>
    </row>
    <row r="200" spans="1:17">
      <c r="A200" s="273">
        <v>22</v>
      </c>
      <c r="B200" s="276" t="s">
        <v>955</v>
      </c>
      <c r="C200" s="273">
        <v>4</v>
      </c>
      <c r="D200" s="274">
        <v>80</v>
      </c>
      <c r="E200" s="274">
        <v>21</v>
      </c>
      <c r="F200" s="274">
        <v>21</v>
      </c>
      <c r="G200" s="274">
        <v>19</v>
      </c>
      <c r="H200" s="274">
        <v>26</v>
      </c>
      <c r="I200" s="274">
        <v>3</v>
      </c>
      <c r="J200" s="274">
        <v>1.5799999237060498E-2</v>
      </c>
      <c r="K200" s="274">
        <v>1.4199999570846558</v>
      </c>
      <c r="L200" s="274">
        <v>7.9000000953674316</v>
      </c>
      <c r="M200" s="274">
        <v>-0.76300001144409202</v>
      </c>
      <c r="N200" s="274">
        <v>5</v>
      </c>
      <c r="O200" s="274">
        <v>0.1</v>
      </c>
      <c r="P200" s="274">
        <v>10</v>
      </c>
      <c r="Q200" s="274">
        <v>36.219879149999997</v>
      </c>
    </row>
    <row r="201" spans="1:17">
      <c r="A201" s="273">
        <v>22</v>
      </c>
      <c r="B201" s="276" t="s">
        <v>955</v>
      </c>
      <c r="C201" s="273">
        <v>3</v>
      </c>
      <c r="D201" s="274">
        <v>100</v>
      </c>
      <c r="E201" s="274">
        <v>19</v>
      </c>
      <c r="F201" s="274">
        <v>17</v>
      </c>
      <c r="G201" s="274">
        <v>14</v>
      </c>
      <c r="H201" s="274">
        <v>22</v>
      </c>
      <c r="I201" s="274">
        <v>3</v>
      </c>
      <c r="J201" s="274">
        <v>1.5799999237060498E-2</v>
      </c>
      <c r="K201" s="274">
        <v>1.4199999570846558</v>
      </c>
      <c r="L201" s="274">
        <v>7.9000000953674316</v>
      </c>
      <c r="M201" s="274">
        <v>-0.76300001144409202</v>
      </c>
      <c r="N201" s="274">
        <v>2</v>
      </c>
      <c r="O201" s="274">
        <v>0.1</v>
      </c>
      <c r="P201" s="274">
        <v>10</v>
      </c>
      <c r="Q201" s="274">
        <v>36.219879149999997</v>
      </c>
    </row>
    <row r="202" spans="1:17">
      <c r="A202" s="273">
        <v>22</v>
      </c>
      <c r="B202" s="276" t="s">
        <v>955</v>
      </c>
      <c r="C202" s="273">
        <v>2</v>
      </c>
      <c r="D202" s="274">
        <v>120</v>
      </c>
      <c r="E202" s="274">
        <v>19</v>
      </c>
      <c r="F202" s="274">
        <v>16</v>
      </c>
      <c r="G202" s="274">
        <v>12</v>
      </c>
      <c r="H202" s="274">
        <v>21</v>
      </c>
      <c r="I202" s="274">
        <v>3</v>
      </c>
      <c r="J202" s="274">
        <v>1.5799999237060498E-2</v>
      </c>
      <c r="K202" s="274">
        <v>1.4199999570846558</v>
      </c>
      <c r="L202" s="274">
        <v>7.9000000953674316</v>
      </c>
      <c r="M202" s="274">
        <v>-0.76300001144409202</v>
      </c>
      <c r="N202" s="274">
        <v>3</v>
      </c>
      <c r="O202" s="274">
        <v>0.1</v>
      </c>
      <c r="P202" s="274">
        <v>10</v>
      </c>
      <c r="Q202" s="274">
        <v>36.219879149999997</v>
      </c>
    </row>
    <row r="203" spans="1:17">
      <c r="A203" s="273">
        <v>22</v>
      </c>
      <c r="B203" s="276" t="s">
        <v>955</v>
      </c>
      <c r="C203" s="273">
        <v>1</v>
      </c>
      <c r="D203" s="274">
        <v>140</v>
      </c>
      <c r="E203" s="274">
        <v>21</v>
      </c>
      <c r="F203" s="274">
        <v>18</v>
      </c>
      <c r="G203" s="274">
        <v>13</v>
      </c>
      <c r="H203" s="274">
        <v>25</v>
      </c>
      <c r="I203" s="274">
        <v>3</v>
      </c>
      <c r="J203" s="274">
        <v>1.5799999237060498E-2</v>
      </c>
      <c r="K203" s="274">
        <v>1.4199999570846558</v>
      </c>
      <c r="L203" s="274">
        <v>7.9000000953674316</v>
      </c>
      <c r="M203" s="274">
        <v>-0.76300001144409202</v>
      </c>
      <c r="N203" s="274">
        <v>3</v>
      </c>
      <c r="O203" s="274">
        <v>0.1</v>
      </c>
      <c r="P203" s="274">
        <v>10</v>
      </c>
      <c r="Q203" s="274">
        <v>36.219879149999997</v>
      </c>
    </row>
    <row r="204" spans="1:17">
      <c r="A204" s="273">
        <v>22</v>
      </c>
      <c r="B204" s="276" t="s">
        <v>955</v>
      </c>
      <c r="C204" s="273">
        <v>0</v>
      </c>
      <c r="D204" s="274">
        <v>200</v>
      </c>
      <c r="E204" s="274">
        <v>21</v>
      </c>
      <c r="F204" s="274">
        <v>18</v>
      </c>
      <c r="G204" s="274">
        <v>13</v>
      </c>
      <c r="H204" s="274">
        <v>25</v>
      </c>
      <c r="I204" s="274">
        <v>3</v>
      </c>
      <c r="J204" s="274">
        <v>1.5799999237060498E-2</v>
      </c>
      <c r="K204" s="274">
        <v>1.4199999570846558</v>
      </c>
      <c r="L204" s="274">
        <v>7.9000000953674316</v>
      </c>
      <c r="M204" s="274">
        <v>-0.76300001144409202</v>
      </c>
      <c r="N204" s="274">
        <v>3</v>
      </c>
      <c r="O204" s="274">
        <v>0.1</v>
      </c>
      <c r="P204" s="274">
        <v>10</v>
      </c>
      <c r="Q204" s="274">
        <v>36.219879149999997</v>
      </c>
    </row>
    <row r="205" spans="1:17">
      <c r="A205" s="273">
        <v>23</v>
      </c>
      <c r="B205" s="276" t="s">
        <v>956</v>
      </c>
      <c r="C205" s="273">
        <v>8</v>
      </c>
      <c r="D205" s="274">
        <v>10</v>
      </c>
      <c r="E205" s="274">
        <v>35</v>
      </c>
      <c r="F205" s="274">
        <v>33</v>
      </c>
      <c r="G205" s="274">
        <v>20</v>
      </c>
      <c r="H205" s="274">
        <v>36</v>
      </c>
      <c r="I205" s="274">
        <v>3</v>
      </c>
      <c r="J205" s="274">
        <v>1.5799999237060547E-2</v>
      </c>
      <c r="K205" s="274">
        <v>1.4199999570846558</v>
      </c>
      <c r="L205" s="274">
        <v>7.9000000953674316</v>
      </c>
      <c r="M205" s="274">
        <v>-0.76300001144409202</v>
      </c>
      <c r="N205" s="274">
        <v>5</v>
      </c>
      <c r="O205" s="274">
        <v>1.0329999999999999</v>
      </c>
      <c r="P205" s="274">
        <v>35</v>
      </c>
      <c r="Q205" s="277">
        <v>460.06491088867102</v>
      </c>
    </row>
    <row r="206" spans="1:17">
      <c r="A206" s="273">
        <v>23</v>
      </c>
      <c r="B206" s="276" t="s">
        <v>956</v>
      </c>
      <c r="C206" s="273">
        <v>7</v>
      </c>
      <c r="D206" s="274">
        <v>20</v>
      </c>
      <c r="E206" s="274">
        <v>28</v>
      </c>
      <c r="F206" s="274">
        <v>34</v>
      </c>
      <c r="G206" s="274">
        <v>19</v>
      </c>
      <c r="H206" s="274">
        <v>37</v>
      </c>
      <c r="I206" s="274">
        <v>6</v>
      </c>
      <c r="J206" s="274">
        <v>1.5799999237060547E-2</v>
      </c>
      <c r="K206" s="274">
        <v>1.4199999570846558</v>
      </c>
      <c r="L206" s="274">
        <v>7.9000000953674316</v>
      </c>
      <c r="M206" s="274">
        <v>-0.76300001144409202</v>
      </c>
      <c r="N206" s="274">
        <v>3</v>
      </c>
      <c r="O206" s="274">
        <v>1.0329999999999999</v>
      </c>
      <c r="P206" s="274">
        <v>30</v>
      </c>
      <c r="Q206" s="277">
        <v>131.81080627441401</v>
      </c>
    </row>
    <row r="207" spans="1:17">
      <c r="A207" s="273">
        <v>23</v>
      </c>
      <c r="B207" s="276" t="s">
        <v>956</v>
      </c>
      <c r="C207" s="273">
        <v>6</v>
      </c>
      <c r="D207" s="274">
        <v>30</v>
      </c>
      <c r="E207" s="274">
        <v>34</v>
      </c>
      <c r="F207" s="274">
        <v>34</v>
      </c>
      <c r="G207" s="274">
        <v>22</v>
      </c>
      <c r="H207" s="274">
        <v>39</v>
      </c>
      <c r="I207" s="274">
        <v>6</v>
      </c>
      <c r="J207" s="274">
        <v>1.5799999237060547E-2</v>
      </c>
      <c r="K207" s="274">
        <v>1.4199999570846558</v>
      </c>
      <c r="L207" s="274">
        <v>7.9000000953674316</v>
      </c>
      <c r="M207" s="274">
        <v>-0.76300001144409202</v>
      </c>
      <c r="N207" s="274">
        <v>3</v>
      </c>
      <c r="O207" s="274">
        <v>1.0329999999999999</v>
      </c>
      <c r="P207" s="274">
        <v>25</v>
      </c>
      <c r="Q207" s="277">
        <v>37.764419555663999</v>
      </c>
    </row>
    <row r="208" spans="1:17">
      <c r="A208" s="273">
        <v>23</v>
      </c>
      <c r="B208" s="276" t="s">
        <v>956</v>
      </c>
      <c r="C208" s="273">
        <v>5</v>
      </c>
      <c r="D208" s="274">
        <v>50</v>
      </c>
      <c r="E208" s="274">
        <v>23</v>
      </c>
      <c r="F208" s="274">
        <v>33</v>
      </c>
      <c r="G208" s="274">
        <v>21</v>
      </c>
      <c r="H208" s="274">
        <v>36</v>
      </c>
      <c r="I208" s="274">
        <v>3</v>
      </c>
      <c r="J208" s="274">
        <v>1.5799999237060547E-2</v>
      </c>
      <c r="K208" s="274">
        <v>1.4199999570846558</v>
      </c>
      <c r="L208" s="274">
        <v>7.9000000953674316</v>
      </c>
      <c r="M208" s="274">
        <v>-0.76300001144409202</v>
      </c>
      <c r="N208" s="274">
        <v>5</v>
      </c>
      <c r="O208" s="274">
        <v>1.0329999999999999</v>
      </c>
      <c r="P208" s="274">
        <v>20</v>
      </c>
      <c r="Q208" s="277">
        <v>36.219879149999997</v>
      </c>
    </row>
    <row r="209" spans="1:17">
      <c r="A209" s="273">
        <v>23</v>
      </c>
      <c r="B209" s="276" t="s">
        <v>956</v>
      </c>
      <c r="C209" s="273">
        <v>4</v>
      </c>
      <c r="D209" s="274">
        <v>70</v>
      </c>
      <c r="E209" s="274">
        <v>21</v>
      </c>
      <c r="F209" s="274">
        <v>25</v>
      </c>
      <c r="G209" s="274">
        <v>19</v>
      </c>
      <c r="H209" s="274">
        <v>33</v>
      </c>
      <c r="I209" s="274">
        <v>3</v>
      </c>
      <c r="J209" s="274">
        <v>1.5799999237060547E-2</v>
      </c>
      <c r="K209" s="274">
        <v>1.4199999570846558</v>
      </c>
      <c r="L209" s="274">
        <v>7.9000000953674316</v>
      </c>
      <c r="M209" s="274">
        <v>-0.76300001144409202</v>
      </c>
      <c r="N209" s="274">
        <v>5</v>
      </c>
      <c r="O209" s="274">
        <v>1.0329999999999999</v>
      </c>
      <c r="P209" s="274">
        <v>10</v>
      </c>
      <c r="Q209" s="277">
        <v>36.219879149999997</v>
      </c>
    </row>
    <row r="210" spans="1:17">
      <c r="A210" s="273">
        <v>23</v>
      </c>
      <c r="B210" s="276" t="s">
        <v>956</v>
      </c>
      <c r="C210" s="273">
        <v>3</v>
      </c>
      <c r="D210" s="274">
        <v>90</v>
      </c>
      <c r="E210" s="274">
        <v>19</v>
      </c>
      <c r="F210" s="274">
        <v>23</v>
      </c>
      <c r="G210" s="274">
        <v>16</v>
      </c>
      <c r="H210" s="274">
        <v>30</v>
      </c>
      <c r="I210" s="274">
        <v>3</v>
      </c>
      <c r="J210" s="274">
        <v>1.5799999237060547E-2</v>
      </c>
      <c r="K210" s="274">
        <v>1.4199999570846558</v>
      </c>
      <c r="L210" s="274">
        <v>7.9000000953674316</v>
      </c>
      <c r="M210" s="274">
        <v>-0.76300001144409202</v>
      </c>
      <c r="N210" s="274">
        <v>2</v>
      </c>
      <c r="O210" s="274">
        <v>1</v>
      </c>
      <c r="P210" s="274">
        <v>10</v>
      </c>
      <c r="Q210" s="277">
        <v>36.219879149999997</v>
      </c>
    </row>
    <row r="211" spans="1:17">
      <c r="A211" s="273">
        <v>23</v>
      </c>
      <c r="B211" s="276" t="s">
        <v>956</v>
      </c>
      <c r="C211" s="273">
        <v>2</v>
      </c>
      <c r="D211" s="274">
        <v>110</v>
      </c>
      <c r="E211" s="274">
        <v>20</v>
      </c>
      <c r="F211" s="274">
        <v>23</v>
      </c>
      <c r="G211" s="274">
        <v>12</v>
      </c>
      <c r="H211" s="274">
        <v>28</v>
      </c>
      <c r="I211" s="274">
        <v>3</v>
      </c>
      <c r="J211" s="274">
        <v>1.5799999237060547E-2</v>
      </c>
      <c r="K211" s="274">
        <v>1.4199999570846558</v>
      </c>
      <c r="L211" s="274">
        <v>7.9000000953674316</v>
      </c>
      <c r="M211" s="274">
        <v>-0.76300001144409202</v>
      </c>
      <c r="N211" s="274">
        <v>3</v>
      </c>
      <c r="O211" s="274">
        <v>0.1</v>
      </c>
      <c r="P211" s="274">
        <v>10</v>
      </c>
      <c r="Q211" s="277">
        <v>36.219879149999997</v>
      </c>
    </row>
    <row r="212" spans="1:17">
      <c r="A212" s="273">
        <v>23</v>
      </c>
      <c r="B212" s="276" t="s">
        <v>956</v>
      </c>
      <c r="C212" s="273">
        <v>1</v>
      </c>
      <c r="D212" s="274">
        <v>130</v>
      </c>
      <c r="E212" s="274">
        <v>28</v>
      </c>
      <c r="F212" s="274">
        <v>29</v>
      </c>
      <c r="G212" s="274">
        <v>13</v>
      </c>
      <c r="H212" s="274">
        <v>35</v>
      </c>
      <c r="I212" s="274">
        <v>3</v>
      </c>
      <c r="J212" s="274">
        <v>1.5799999237060547E-2</v>
      </c>
      <c r="K212" s="274">
        <v>1.4199999570846558</v>
      </c>
      <c r="L212" s="274">
        <v>7.9000000953674316</v>
      </c>
      <c r="M212" s="274">
        <v>-0.76300001144409202</v>
      </c>
      <c r="N212" s="274">
        <v>3</v>
      </c>
      <c r="O212" s="274">
        <v>0.1</v>
      </c>
      <c r="P212" s="274">
        <v>10</v>
      </c>
      <c r="Q212" s="277">
        <v>36.219879149999997</v>
      </c>
    </row>
    <row r="213" spans="1:17">
      <c r="A213" s="273">
        <v>23</v>
      </c>
      <c r="B213" s="276" t="s">
        <v>956</v>
      </c>
      <c r="C213" s="273">
        <v>0</v>
      </c>
      <c r="D213" s="274">
        <v>200</v>
      </c>
      <c r="E213" s="274">
        <v>28</v>
      </c>
      <c r="F213" s="274">
        <v>29</v>
      </c>
      <c r="G213" s="274">
        <v>13</v>
      </c>
      <c r="H213" s="274">
        <v>35</v>
      </c>
      <c r="I213" s="274">
        <v>3</v>
      </c>
      <c r="J213" s="274">
        <v>1.5799999237060547E-2</v>
      </c>
      <c r="K213" s="274">
        <v>1.4199999570846558</v>
      </c>
      <c r="L213" s="274">
        <v>7.9000000953674316</v>
      </c>
      <c r="M213" s="274">
        <v>-0.76300001144409202</v>
      </c>
      <c r="N213" s="274">
        <v>3</v>
      </c>
      <c r="O213" s="274">
        <v>0.1</v>
      </c>
      <c r="P213" s="274">
        <v>10</v>
      </c>
      <c r="Q213" s="277">
        <v>36.219879149999997</v>
      </c>
    </row>
    <row r="214" spans="1:17">
      <c r="A214" s="273">
        <v>24</v>
      </c>
      <c r="B214" s="276" t="s">
        <v>950</v>
      </c>
      <c r="C214" s="273">
        <v>8</v>
      </c>
      <c r="D214" s="274">
        <v>10</v>
      </c>
      <c r="E214" s="274">
        <v>35</v>
      </c>
      <c r="F214" s="274">
        <v>35</v>
      </c>
      <c r="G214" s="274">
        <v>20</v>
      </c>
      <c r="H214" s="274">
        <v>36</v>
      </c>
      <c r="I214" s="274">
        <v>3</v>
      </c>
      <c r="J214" s="274">
        <v>1.5799999237060547E-2</v>
      </c>
      <c r="K214" s="274">
        <v>1.4199999570846558</v>
      </c>
      <c r="L214" s="274">
        <v>7.9000000953674316</v>
      </c>
      <c r="M214" s="274">
        <v>-0.76300001144409202</v>
      </c>
      <c r="N214" s="274">
        <v>5</v>
      </c>
      <c r="O214" s="274">
        <v>1.0329999999999999</v>
      </c>
      <c r="P214" s="274">
        <v>35</v>
      </c>
      <c r="Q214" s="277">
        <v>460.06491088867102</v>
      </c>
    </row>
    <row r="215" spans="1:17">
      <c r="A215" s="273">
        <v>24</v>
      </c>
      <c r="B215" s="276" t="s">
        <v>950</v>
      </c>
      <c r="C215" s="273">
        <v>7</v>
      </c>
      <c r="D215" s="274">
        <v>20</v>
      </c>
      <c r="E215" s="274">
        <v>32</v>
      </c>
      <c r="F215" s="274">
        <v>33</v>
      </c>
      <c r="G215" s="274">
        <v>15</v>
      </c>
      <c r="H215" s="274">
        <v>36</v>
      </c>
      <c r="I215" s="274">
        <v>2</v>
      </c>
      <c r="J215" s="274">
        <v>1.5799999237060547E-2</v>
      </c>
      <c r="K215" s="274">
        <v>1.4199999570846558</v>
      </c>
      <c r="L215" s="274">
        <v>7.9000000953674316</v>
      </c>
      <c r="M215" s="274">
        <v>-0.76300001144409202</v>
      </c>
      <c r="N215" s="274">
        <v>3</v>
      </c>
      <c r="O215" s="274">
        <v>1.0329999999999999</v>
      </c>
      <c r="P215" s="274">
        <v>30</v>
      </c>
      <c r="Q215" s="277">
        <v>131.81080627441401</v>
      </c>
    </row>
    <row r="216" spans="1:17">
      <c r="A216" s="273">
        <v>24</v>
      </c>
      <c r="B216" s="276" t="s">
        <v>950</v>
      </c>
      <c r="C216" s="273">
        <v>6</v>
      </c>
      <c r="D216" s="274">
        <v>30</v>
      </c>
      <c r="E216" s="274">
        <v>32</v>
      </c>
      <c r="F216" s="274">
        <v>33</v>
      </c>
      <c r="G216" s="274">
        <v>22</v>
      </c>
      <c r="H216" s="274">
        <v>37</v>
      </c>
      <c r="I216" s="274">
        <v>3</v>
      </c>
      <c r="J216" s="274">
        <v>1.5799999237060547E-2</v>
      </c>
      <c r="K216" s="274">
        <v>1.4199999570846558</v>
      </c>
      <c r="L216" s="274">
        <v>7.9000000953674316</v>
      </c>
      <c r="M216" s="274">
        <v>-0.76300001144409202</v>
      </c>
      <c r="N216" s="274">
        <v>3</v>
      </c>
      <c r="O216" s="274">
        <v>1.0329999999999999</v>
      </c>
      <c r="P216" s="274">
        <v>25</v>
      </c>
      <c r="Q216" s="277">
        <v>37.764419555663999</v>
      </c>
    </row>
    <row r="217" spans="1:17">
      <c r="A217" s="273">
        <v>24</v>
      </c>
      <c r="B217" s="276" t="s">
        <v>950</v>
      </c>
      <c r="C217" s="273">
        <v>5</v>
      </c>
      <c r="D217" s="274">
        <v>50</v>
      </c>
      <c r="E217" s="274">
        <v>27</v>
      </c>
      <c r="F217" s="274">
        <v>28</v>
      </c>
      <c r="G217" s="274">
        <v>20</v>
      </c>
      <c r="H217" s="274">
        <v>35</v>
      </c>
      <c r="I217" s="274">
        <v>3</v>
      </c>
      <c r="J217" s="274">
        <v>1.5799999237060547E-2</v>
      </c>
      <c r="K217" s="274">
        <v>1.4199999570846558</v>
      </c>
      <c r="L217" s="274">
        <v>7.9000000953674316</v>
      </c>
      <c r="M217" s="274">
        <v>-0.76300001144409202</v>
      </c>
      <c r="N217" s="274">
        <v>5</v>
      </c>
      <c r="O217" s="274">
        <v>1.0329999999999999</v>
      </c>
      <c r="P217" s="274">
        <v>20</v>
      </c>
      <c r="Q217" s="277">
        <v>36.219879149999997</v>
      </c>
    </row>
    <row r="218" spans="1:17">
      <c r="A218" s="273">
        <v>24</v>
      </c>
      <c r="B218" s="276" t="s">
        <v>950</v>
      </c>
      <c r="C218" s="273">
        <v>4</v>
      </c>
      <c r="D218" s="274">
        <v>70</v>
      </c>
      <c r="E218" s="274">
        <v>21</v>
      </c>
      <c r="F218" s="274">
        <v>21</v>
      </c>
      <c r="G218" s="274">
        <v>19</v>
      </c>
      <c r="H218" s="274">
        <v>26</v>
      </c>
      <c r="I218" s="274">
        <v>3</v>
      </c>
      <c r="J218" s="274">
        <v>1.5799999237060547E-2</v>
      </c>
      <c r="K218" s="274">
        <v>1.4199999570846558</v>
      </c>
      <c r="L218" s="274">
        <v>7.9000000953674316</v>
      </c>
      <c r="M218" s="274">
        <v>-0.76300001144409202</v>
      </c>
      <c r="N218" s="274">
        <v>5</v>
      </c>
      <c r="O218" s="274">
        <v>1.0329999999999999</v>
      </c>
      <c r="P218" s="274">
        <v>10</v>
      </c>
      <c r="Q218" s="277">
        <v>36.219879149999997</v>
      </c>
    </row>
    <row r="219" spans="1:17">
      <c r="A219" s="273">
        <v>24</v>
      </c>
      <c r="B219" s="276" t="s">
        <v>950</v>
      </c>
      <c r="C219" s="273">
        <v>3</v>
      </c>
      <c r="D219" s="274">
        <v>90</v>
      </c>
      <c r="E219" s="274">
        <v>19</v>
      </c>
      <c r="F219" s="274">
        <v>17</v>
      </c>
      <c r="G219" s="274">
        <v>14</v>
      </c>
      <c r="H219" s="274">
        <v>22</v>
      </c>
      <c r="I219" s="274">
        <v>3</v>
      </c>
      <c r="J219" s="274">
        <v>1.5799999237060547E-2</v>
      </c>
      <c r="K219" s="274">
        <v>1.4199999570846558</v>
      </c>
      <c r="L219" s="274">
        <v>7.9000000953674316</v>
      </c>
      <c r="M219" s="274">
        <v>-0.76300001144409202</v>
      </c>
      <c r="N219" s="274">
        <v>2</v>
      </c>
      <c r="O219" s="274">
        <v>1</v>
      </c>
      <c r="P219" s="274">
        <v>10</v>
      </c>
      <c r="Q219" s="277">
        <v>36.219879149999997</v>
      </c>
    </row>
    <row r="220" spans="1:17">
      <c r="A220" s="273">
        <v>24</v>
      </c>
      <c r="B220" s="276" t="s">
        <v>950</v>
      </c>
      <c r="C220" s="273">
        <v>2</v>
      </c>
      <c r="D220" s="274">
        <v>110</v>
      </c>
      <c r="E220" s="274">
        <v>19</v>
      </c>
      <c r="F220" s="274">
        <v>16</v>
      </c>
      <c r="G220" s="274">
        <v>12</v>
      </c>
      <c r="H220" s="274">
        <v>21</v>
      </c>
      <c r="I220" s="274">
        <v>3</v>
      </c>
      <c r="J220" s="274">
        <v>1.5799999237060547E-2</v>
      </c>
      <c r="K220" s="274">
        <v>1.4199999570846558</v>
      </c>
      <c r="L220" s="274">
        <v>7.9000000953674316</v>
      </c>
      <c r="M220" s="274">
        <v>-0.76300001144409202</v>
      </c>
      <c r="N220" s="274">
        <v>3</v>
      </c>
      <c r="O220" s="274">
        <v>0.1</v>
      </c>
      <c r="P220" s="274">
        <v>10</v>
      </c>
      <c r="Q220" s="277">
        <v>36.219879149999997</v>
      </c>
    </row>
    <row r="221" spans="1:17">
      <c r="A221" s="273">
        <v>24</v>
      </c>
      <c r="B221" s="276" t="s">
        <v>950</v>
      </c>
      <c r="C221" s="273">
        <v>1</v>
      </c>
      <c r="D221" s="274">
        <v>130</v>
      </c>
      <c r="E221" s="274">
        <v>21</v>
      </c>
      <c r="F221" s="274">
        <v>18</v>
      </c>
      <c r="G221" s="274">
        <v>13</v>
      </c>
      <c r="H221" s="274">
        <v>25</v>
      </c>
      <c r="I221" s="274">
        <v>3</v>
      </c>
      <c r="J221" s="274">
        <v>1.5799999237060547E-2</v>
      </c>
      <c r="K221" s="274">
        <v>1.4199999570846558</v>
      </c>
      <c r="L221" s="274">
        <v>7.9000000953674316</v>
      </c>
      <c r="M221" s="274">
        <v>-0.76300001144409202</v>
      </c>
      <c r="N221" s="274">
        <v>3</v>
      </c>
      <c r="O221" s="274">
        <v>0.1</v>
      </c>
      <c r="P221" s="274">
        <v>10</v>
      </c>
      <c r="Q221" s="277">
        <v>36.219879149999997</v>
      </c>
    </row>
    <row r="222" spans="1:17">
      <c r="A222" s="273">
        <v>24</v>
      </c>
      <c r="B222" s="281" t="s">
        <v>950</v>
      </c>
      <c r="C222" s="273">
        <v>0</v>
      </c>
      <c r="D222" s="273">
        <v>200</v>
      </c>
      <c r="E222" s="274">
        <v>21</v>
      </c>
      <c r="F222" s="274">
        <v>18</v>
      </c>
      <c r="G222" s="274">
        <v>13</v>
      </c>
      <c r="H222" s="274">
        <v>25</v>
      </c>
      <c r="I222" s="274">
        <v>3</v>
      </c>
      <c r="J222" s="274">
        <v>1.5799999237060547E-2</v>
      </c>
      <c r="K222" s="274">
        <v>1.4199999570846558</v>
      </c>
      <c r="L222" s="274">
        <v>7.9000000953674316</v>
      </c>
      <c r="M222" s="274">
        <v>-0.76300001144409202</v>
      </c>
      <c r="N222" s="274">
        <v>3</v>
      </c>
      <c r="O222" s="274">
        <v>0.1</v>
      </c>
      <c r="P222" s="274">
        <v>10</v>
      </c>
      <c r="Q222" s="277">
        <v>36.219879149999997</v>
      </c>
    </row>
    <row r="223" spans="1:17">
      <c r="A223" s="273">
        <v>25</v>
      </c>
      <c r="B223" s="281" t="s">
        <v>958</v>
      </c>
      <c r="C223" s="273">
        <v>8</v>
      </c>
      <c r="D223" s="274">
        <v>10</v>
      </c>
      <c r="E223" s="274">
        <v>35</v>
      </c>
      <c r="F223" s="274">
        <v>35</v>
      </c>
      <c r="G223" s="274">
        <v>20</v>
      </c>
      <c r="H223" s="274">
        <v>30</v>
      </c>
      <c r="I223" s="274">
        <v>3</v>
      </c>
      <c r="J223" s="274">
        <v>1.5799999237060547E-2</v>
      </c>
      <c r="K223" s="274">
        <v>1.4199999570846558</v>
      </c>
      <c r="L223" s="274">
        <v>7.9000000953674316</v>
      </c>
      <c r="M223" s="274">
        <v>-0.76300001144409202</v>
      </c>
      <c r="N223" s="274">
        <v>5</v>
      </c>
      <c r="O223" s="274">
        <v>1.0329999999999999</v>
      </c>
      <c r="P223" s="274">
        <v>35</v>
      </c>
      <c r="Q223" s="274">
        <v>460.06491088867102</v>
      </c>
    </row>
    <row r="224" spans="1:17">
      <c r="A224" s="273">
        <v>25</v>
      </c>
      <c r="B224" s="281" t="s">
        <v>958</v>
      </c>
      <c r="C224" s="273">
        <v>7</v>
      </c>
      <c r="D224" s="274">
        <v>20</v>
      </c>
      <c r="E224" s="274">
        <v>30</v>
      </c>
      <c r="F224" s="274">
        <v>26</v>
      </c>
      <c r="G224" s="274">
        <v>15</v>
      </c>
      <c r="H224" s="274">
        <v>32</v>
      </c>
      <c r="I224" s="274">
        <v>2</v>
      </c>
      <c r="J224" s="274">
        <v>1.5799999237060547E-2</v>
      </c>
      <c r="K224" s="274">
        <v>1.4199999570846558</v>
      </c>
      <c r="L224" s="274">
        <v>7.9000000953674316</v>
      </c>
      <c r="M224" s="274">
        <v>-0.76300001144409202</v>
      </c>
      <c r="N224" s="274">
        <v>3</v>
      </c>
      <c r="O224" s="274">
        <v>1.0329999999999999</v>
      </c>
      <c r="P224" s="274">
        <v>30</v>
      </c>
      <c r="Q224" s="274">
        <v>131.81080627441401</v>
      </c>
    </row>
    <row r="225" spans="1:17">
      <c r="A225" s="273">
        <v>25</v>
      </c>
      <c r="B225" s="281" t="s">
        <v>958</v>
      </c>
      <c r="C225" s="273">
        <v>6</v>
      </c>
      <c r="D225" s="274">
        <v>30</v>
      </c>
      <c r="E225" s="274">
        <v>30</v>
      </c>
      <c r="F225" s="274">
        <v>30</v>
      </c>
      <c r="G225" s="274">
        <v>19</v>
      </c>
      <c r="H225" s="274">
        <v>34</v>
      </c>
      <c r="I225" s="274">
        <v>2</v>
      </c>
      <c r="J225" s="274">
        <v>1.5799999237060547E-2</v>
      </c>
      <c r="K225" s="274">
        <v>1.4199999570846558</v>
      </c>
      <c r="L225" s="274">
        <v>7.9000000953674316</v>
      </c>
      <c r="M225" s="274">
        <v>-0.76300001144409202</v>
      </c>
      <c r="N225" s="274">
        <v>3</v>
      </c>
      <c r="O225" s="274">
        <v>1.0329999999999999</v>
      </c>
      <c r="P225" s="274">
        <v>25</v>
      </c>
      <c r="Q225" s="274">
        <v>37.764419555663999</v>
      </c>
    </row>
    <row r="226" spans="1:17">
      <c r="A226" s="273">
        <v>25</v>
      </c>
      <c r="B226" s="281" t="s">
        <v>958</v>
      </c>
      <c r="C226" s="273">
        <v>5</v>
      </c>
      <c r="D226" s="274">
        <v>50</v>
      </c>
      <c r="E226" s="274">
        <v>29</v>
      </c>
      <c r="F226" s="274">
        <v>30</v>
      </c>
      <c r="G226" s="274">
        <v>19</v>
      </c>
      <c r="H226" s="274">
        <v>34</v>
      </c>
      <c r="I226" s="274">
        <v>3</v>
      </c>
      <c r="J226" s="274">
        <v>1.5799999237060547E-2</v>
      </c>
      <c r="K226" s="274">
        <v>1.4199999570846558</v>
      </c>
      <c r="L226" s="274">
        <v>7.9000000953674316</v>
      </c>
      <c r="M226" s="274">
        <v>-0.76300001144409202</v>
      </c>
      <c r="N226" s="274">
        <v>5</v>
      </c>
      <c r="O226" s="274">
        <v>1.0329999999999999</v>
      </c>
      <c r="P226" s="274">
        <v>20</v>
      </c>
      <c r="Q226" s="274">
        <v>36.219879149999997</v>
      </c>
    </row>
    <row r="227" spans="1:17">
      <c r="A227" s="273">
        <v>25</v>
      </c>
      <c r="B227" s="281" t="s">
        <v>958</v>
      </c>
      <c r="C227" s="273">
        <v>4</v>
      </c>
      <c r="D227" s="274">
        <v>70</v>
      </c>
      <c r="E227" s="274">
        <v>21</v>
      </c>
      <c r="F227" s="274">
        <v>21</v>
      </c>
      <c r="G227" s="274">
        <v>16</v>
      </c>
      <c r="H227" s="274">
        <v>26</v>
      </c>
      <c r="I227" s="274">
        <v>3</v>
      </c>
      <c r="J227" s="274">
        <v>1.5799999237060547E-2</v>
      </c>
      <c r="K227" s="274">
        <v>1.4199999570846558</v>
      </c>
      <c r="L227" s="274">
        <v>7.9000000953674316</v>
      </c>
      <c r="M227" s="274">
        <v>-0.76300001144409202</v>
      </c>
      <c r="N227" s="274">
        <v>5</v>
      </c>
      <c r="O227" s="274">
        <v>1.0329999999999999</v>
      </c>
      <c r="P227" s="274">
        <v>10</v>
      </c>
      <c r="Q227" s="274">
        <v>36.219879149999997</v>
      </c>
    </row>
    <row r="228" spans="1:17">
      <c r="A228" s="273">
        <v>25</v>
      </c>
      <c r="B228" s="281" t="s">
        <v>958</v>
      </c>
      <c r="C228" s="273">
        <v>3</v>
      </c>
      <c r="D228" s="274">
        <v>90</v>
      </c>
      <c r="E228" s="274">
        <v>19</v>
      </c>
      <c r="F228" s="274">
        <v>17</v>
      </c>
      <c r="G228" s="274">
        <v>14</v>
      </c>
      <c r="H228" s="274">
        <v>22</v>
      </c>
      <c r="I228" s="274">
        <v>3</v>
      </c>
      <c r="J228" s="274">
        <v>1.5799999237060547E-2</v>
      </c>
      <c r="K228" s="274">
        <v>1.4199999570846558</v>
      </c>
      <c r="L228" s="274">
        <v>7.9000000953674316</v>
      </c>
      <c r="M228" s="274">
        <v>-0.76300001144409202</v>
      </c>
      <c r="N228" s="274">
        <v>2</v>
      </c>
      <c r="O228" s="274">
        <v>1</v>
      </c>
      <c r="P228" s="274">
        <v>10</v>
      </c>
      <c r="Q228" s="274">
        <v>36.219879149999997</v>
      </c>
    </row>
    <row r="229" spans="1:17">
      <c r="A229" s="273">
        <v>25</v>
      </c>
      <c r="B229" s="281" t="s">
        <v>958</v>
      </c>
      <c r="C229" s="273">
        <v>2</v>
      </c>
      <c r="D229" s="274">
        <v>110</v>
      </c>
      <c r="E229" s="274">
        <v>20</v>
      </c>
      <c r="F229" s="274">
        <v>18</v>
      </c>
      <c r="G229" s="274">
        <v>12</v>
      </c>
      <c r="H229" s="274">
        <v>24</v>
      </c>
      <c r="I229" s="274">
        <v>3</v>
      </c>
      <c r="J229" s="274">
        <v>1.5799999237060547E-2</v>
      </c>
      <c r="K229" s="274">
        <v>1.4199999570846558</v>
      </c>
      <c r="L229" s="274">
        <v>7.9000000953674316</v>
      </c>
      <c r="M229" s="274">
        <v>-0.76300001144409202</v>
      </c>
      <c r="N229" s="274">
        <v>3</v>
      </c>
      <c r="O229" s="274">
        <v>0.1</v>
      </c>
      <c r="P229" s="274">
        <v>10</v>
      </c>
      <c r="Q229" s="274">
        <v>36.219879149999997</v>
      </c>
    </row>
    <row r="230" spans="1:17">
      <c r="A230" s="273">
        <v>25</v>
      </c>
      <c r="B230" s="281" t="s">
        <v>958</v>
      </c>
      <c r="C230" s="273">
        <v>1</v>
      </c>
      <c r="D230" s="274">
        <v>130</v>
      </c>
      <c r="E230" s="274">
        <v>25</v>
      </c>
      <c r="F230" s="274">
        <v>21</v>
      </c>
      <c r="G230" s="274">
        <v>13</v>
      </c>
      <c r="H230" s="274">
        <v>28</v>
      </c>
      <c r="I230" s="274">
        <v>3</v>
      </c>
      <c r="J230" s="274">
        <v>1.5799999237060547E-2</v>
      </c>
      <c r="K230" s="274">
        <v>1.4199999570846558</v>
      </c>
      <c r="L230" s="274">
        <v>7.9000000953674316</v>
      </c>
      <c r="M230" s="274">
        <v>-0.76300001144409202</v>
      </c>
      <c r="N230" s="274">
        <v>3</v>
      </c>
      <c r="O230" s="274">
        <v>0.1</v>
      </c>
      <c r="P230" s="274">
        <v>10</v>
      </c>
      <c r="Q230" s="274">
        <v>36.219879149999997</v>
      </c>
    </row>
    <row r="231" spans="1:17">
      <c r="A231" s="273">
        <v>25</v>
      </c>
      <c r="B231" s="281" t="s">
        <v>958</v>
      </c>
      <c r="C231" s="273">
        <v>0</v>
      </c>
      <c r="D231" s="273">
        <v>200</v>
      </c>
      <c r="E231" s="274">
        <v>25</v>
      </c>
      <c r="F231" s="274">
        <v>21</v>
      </c>
      <c r="G231" s="274">
        <v>13</v>
      </c>
      <c r="H231" s="274">
        <v>28</v>
      </c>
      <c r="I231" s="274">
        <v>3</v>
      </c>
      <c r="J231" s="274">
        <v>1.5799999237060547E-2</v>
      </c>
      <c r="K231" s="274">
        <v>1.4199999570846558</v>
      </c>
      <c r="L231" s="274">
        <v>7.9000000953674316</v>
      </c>
      <c r="M231" s="274">
        <v>-0.76300001144409202</v>
      </c>
      <c r="N231" s="274">
        <v>3</v>
      </c>
      <c r="O231" s="274">
        <v>0.1</v>
      </c>
      <c r="P231" s="274">
        <v>10</v>
      </c>
      <c r="Q231" s="274">
        <v>36.219879149999997</v>
      </c>
    </row>
    <row r="232" spans="1:17" s="273" customFormat="1" ht="15.6">
      <c r="A232" s="273">
        <v>26</v>
      </c>
      <c r="B232" s="259" t="s">
        <v>805</v>
      </c>
      <c r="C232" s="273">
        <v>8</v>
      </c>
      <c r="D232" s="282">
        <v>30</v>
      </c>
      <c r="E232" s="283">
        <v>11</v>
      </c>
      <c r="F232" s="273">
        <v>21</v>
      </c>
      <c r="G232" s="273">
        <v>11.9</v>
      </c>
      <c r="H232" s="273">
        <v>25</v>
      </c>
      <c r="I232" s="273">
        <v>31.44</v>
      </c>
      <c r="J232" s="273">
        <v>5.8999999999999997E-2</v>
      </c>
      <c r="K232" s="273">
        <v>1.48</v>
      </c>
      <c r="L232" s="273">
        <v>10</v>
      </c>
      <c r="M232" s="273">
        <v>0.5</v>
      </c>
      <c r="N232" s="284">
        <v>3.9</v>
      </c>
      <c r="O232" s="282">
        <v>1.0329999999999999</v>
      </c>
      <c r="P232" s="282">
        <v>25</v>
      </c>
      <c r="Q232" s="273">
        <v>460.06491088867102</v>
      </c>
    </row>
    <row r="233" spans="1:17" s="273" customFormat="1" ht="15.6">
      <c r="A233" s="273">
        <v>26</v>
      </c>
      <c r="B233" s="259" t="s">
        <v>805</v>
      </c>
      <c r="C233" s="273">
        <v>7</v>
      </c>
      <c r="D233" s="282">
        <v>50</v>
      </c>
      <c r="E233" s="283">
        <v>6.9</v>
      </c>
      <c r="F233" s="273">
        <v>21</v>
      </c>
      <c r="G233" s="273">
        <v>7.8</v>
      </c>
      <c r="H233" s="273">
        <v>23.3</v>
      </c>
      <c r="I233" s="273">
        <v>31.44</v>
      </c>
      <c r="J233" s="273">
        <v>5.8999999999999997E-2</v>
      </c>
      <c r="K233" s="273">
        <v>1.48</v>
      </c>
      <c r="L233" s="273">
        <v>10</v>
      </c>
      <c r="M233" s="273">
        <v>0.5</v>
      </c>
      <c r="N233" s="284">
        <v>3.9</v>
      </c>
      <c r="O233" s="282">
        <v>1.0329999999999999</v>
      </c>
      <c r="P233" s="282">
        <v>20</v>
      </c>
      <c r="Q233" s="273">
        <v>131.81080627441401</v>
      </c>
    </row>
    <row r="234" spans="1:17" s="273" customFormat="1" ht="15.6">
      <c r="A234" s="273">
        <v>26</v>
      </c>
      <c r="B234" s="259" t="s">
        <v>805</v>
      </c>
      <c r="C234" s="273">
        <v>6</v>
      </c>
      <c r="D234" s="282">
        <v>70</v>
      </c>
      <c r="E234" s="283">
        <v>11.6</v>
      </c>
      <c r="F234" s="273">
        <v>20.7</v>
      </c>
      <c r="G234" s="273">
        <v>11</v>
      </c>
      <c r="H234" s="273">
        <v>24</v>
      </c>
      <c r="I234" s="273">
        <v>31.44</v>
      </c>
      <c r="J234" s="273">
        <v>5.8999999999999997E-2</v>
      </c>
      <c r="K234" s="273">
        <v>1.48</v>
      </c>
      <c r="L234" s="273">
        <v>10</v>
      </c>
      <c r="M234" s="273">
        <v>0.5</v>
      </c>
      <c r="N234" s="284">
        <v>3.9</v>
      </c>
      <c r="O234" s="282">
        <v>1.0329999999999999</v>
      </c>
      <c r="P234" s="282">
        <v>10</v>
      </c>
      <c r="Q234" s="273">
        <v>37.764419555663999</v>
      </c>
    </row>
    <row r="235" spans="1:17" s="273" customFormat="1" ht="15.6">
      <c r="A235" s="273">
        <v>26</v>
      </c>
      <c r="B235" s="259" t="s">
        <v>805</v>
      </c>
      <c r="C235" s="273">
        <v>5</v>
      </c>
      <c r="D235" s="282">
        <v>90</v>
      </c>
      <c r="E235" s="283">
        <v>9.1</v>
      </c>
      <c r="F235" s="273">
        <v>16.399999999999999</v>
      </c>
      <c r="G235" s="273">
        <v>11</v>
      </c>
      <c r="H235" s="273">
        <v>20</v>
      </c>
      <c r="I235" s="273">
        <v>31.44</v>
      </c>
      <c r="J235" s="273">
        <v>5.8999999999999997E-2</v>
      </c>
      <c r="K235" s="273">
        <v>1.48</v>
      </c>
      <c r="L235" s="273">
        <v>10</v>
      </c>
      <c r="M235" s="273">
        <v>0.5</v>
      </c>
      <c r="N235" s="284">
        <v>3.9</v>
      </c>
      <c r="O235" s="282">
        <v>1</v>
      </c>
      <c r="P235" s="282">
        <v>10</v>
      </c>
      <c r="Q235" s="273">
        <v>36.219879149999997</v>
      </c>
    </row>
    <row r="236" spans="1:17" s="273" customFormat="1" ht="15.6">
      <c r="A236" s="273">
        <v>26</v>
      </c>
      <c r="B236" s="259" t="s">
        <v>805</v>
      </c>
      <c r="C236" s="273">
        <v>4</v>
      </c>
      <c r="D236" s="282">
        <v>110</v>
      </c>
      <c r="E236" s="283">
        <v>7.6</v>
      </c>
      <c r="F236" s="273">
        <v>15.9</v>
      </c>
      <c r="G236" s="273">
        <v>7</v>
      </c>
      <c r="H236" s="273">
        <v>17</v>
      </c>
      <c r="I236" s="273">
        <v>106.1</v>
      </c>
      <c r="J236" s="273">
        <v>7.4999999999999997E-2</v>
      </c>
      <c r="K236" s="273">
        <v>1.48</v>
      </c>
      <c r="L236" s="273">
        <v>6.5</v>
      </c>
      <c r="M236" s="273">
        <v>0.5</v>
      </c>
      <c r="N236" s="284">
        <v>4</v>
      </c>
      <c r="O236" s="282">
        <v>0.1</v>
      </c>
      <c r="P236" s="282">
        <v>10</v>
      </c>
      <c r="Q236" s="273">
        <v>36.219879149999997</v>
      </c>
    </row>
    <row r="237" spans="1:17" s="273" customFormat="1" ht="15.6">
      <c r="A237" s="273">
        <v>26</v>
      </c>
      <c r="B237" s="259" t="s">
        <v>805</v>
      </c>
      <c r="C237" s="273">
        <v>3</v>
      </c>
      <c r="D237" s="282">
        <v>130</v>
      </c>
      <c r="E237" s="283">
        <v>7.6</v>
      </c>
      <c r="F237" s="273">
        <v>15.9</v>
      </c>
      <c r="G237" s="273">
        <v>7</v>
      </c>
      <c r="H237" s="273">
        <v>17</v>
      </c>
      <c r="I237" s="273">
        <v>106.1</v>
      </c>
      <c r="J237" s="273">
        <v>7.4999999999999997E-2</v>
      </c>
      <c r="K237" s="273">
        <v>1.89</v>
      </c>
      <c r="L237" s="273">
        <v>6.5</v>
      </c>
      <c r="M237" s="273">
        <v>0.5</v>
      </c>
      <c r="N237" s="284">
        <v>4</v>
      </c>
      <c r="O237" s="282">
        <v>0.1</v>
      </c>
      <c r="P237" s="282">
        <v>10</v>
      </c>
      <c r="Q237" s="273">
        <v>36.219879149999997</v>
      </c>
    </row>
    <row r="238" spans="1:17" s="273" customFormat="1" ht="15.6">
      <c r="A238" s="273">
        <v>26</v>
      </c>
      <c r="B238" s="259" t="s">
        <v>805</v>
      </c>
      <c r="C238" s="273">
        <v>2</v>
      </c>
      <c r="D238" s="282">
        <v>150</v>
      </c>
      <c r="E238" s="283">
        <v>10.8</v>
      </c>
      <c r="F238" s="273">
        <v>18</v>
      </c>
      <c r="G238" s="273">
        <v>8</v>
      </c>
      <c r="H238" s="273">
        <v>18</v>
      </c>
      <c r="I238" s="273">
        <v>31.44</v>
      </c>
      <c r="J238" s="273">
        <v>5.8999999999999997E-2</v>
      </c>
      <c r="K238" s="273">
        <v>1.89</v>
      </c>
      <c r="L238" s="273">
        <v>10</v>
      </c>
      <c r="M238" s="273">
        <v>0.5</v>
      </c>
      <c r="N238" s="284">
        <v>3.9</v>
      </c>
      <c r="O238" s="282">
        <v>0.1</v>
      </c>
      <c r="P238" s="282">
        <v>10</v>
      </c>
      <c r="Q238" s="273">
        <v>36.219879149999997</v>
      </c>
    </row>
    <row r="239" spans="1:17" s="273" customFormat="1" ht="15.6">
      <c r="A239" s="273">
        <v>26</v>
      </c>
      <c r="B239" s="259" t="s">
        <v>805</v>
      </c>
      <c r="C239" s="273">
        <v>1</v>
      </c>
      <c r="D239" s="282">
        <v>170</v>
      </c>
      <c r="E239" s="283">
        <v>17.7</v>
      </c>
      <c r="F239" s="273">
        <v>19.3</v>
      </c>
      <c r="G239" s="273">
        <v>10</v>
      </c>
      <c r="H239" s="273">
        <v>19.3</v>
      </c>
      <c r="I239" s="273">
        <v>31.44</v>
      </c>
      <c r="J239" s="273">
        <v>5.8999999999999997E-2</v>
      </c>
      <c r="K239" s="273">
        <v>1.48</v>
      </c>
      <c r="L239" s="273">
        <v>10</v>
      </c>
      <c r="M239" s="273">
        <v>0.5</v>
      </c>
      <c r="N239" s="284">
        <v>3.9</v>
      </c>
      <c r="O239" s="282">
        <v>0.1</v>
      </c>
      <c r="P239" s="282">
        <v>10</v>
      </c>
      <c r="Q239" s="273">
        <v>36.219879149999997</v>
      </c>
    </row>
    <row r="240" spans="1:17" s="273" customFormat="1" ht="15.6">
      <c r="A240" s="273">
        <v>26</v>
      </c>
      <c r="B240" s="259" t="s">
        <v>805</v>
      </c>
      <c r="C240" s="273">
        <v>0</v>
      </c>
      <c r="D240" s="273">
        <v>200</v>
      </c>
      <c r="E240" s="283">
        <v>18.3</v>
      </c>
      <c r="F240" s="273">
        <v>19.3</v>
      </c>
      <c r="G240" s="273">
        <v>10</v>
      </c>
      <c r="H240" s="273">
        <v>19.3</v>
      </c>
      <c r="I240" s="273">
        <v>31.44</v>
      </c>
      <c r="J240" s="273">
        <v>5.8999999999999997E-2</v>
      </c>
      <c r="K240" s="273">
        <v>1.48</v>
      </c>
      <c r="L240" s="273">
        <v>10</v>
      </c>
      <c r="M240" s="273">
        <v>0.5</v>
      </c>
      <c r="N240" s="284">
        <v>4</v>
      </c>
      <c r="O240" s="282">
        <v>1.0329999999999999</v>
      </c>
      <c r="P240" s="282">
        <v>25</v>
      </c>
      <c r="Q240" s="273">
        <v>460.06491088867102</v>
      </c>
    </row>
    <row r="241" spans="1:17" s="273" customFormat="1" ht="15.6">
      <c r="A241" s="273">
        <v>27</v>
      </c>
      <c r="B241" s="259" t="s">
        <v>806</v>
      </c>
      <c r="C241" s="273">
        <v>8</v>
      </c>
      <c r="D241" s="282">
        <v>30</v>
      </c>
      <c r="E241" s="283">
        <v>9.8000000000000007</v>
      </c>
      <c r="F241" s="273">
        <v>19.8</v>
      </c>
      <c r="G241" s="273">
        <v>8.5</v>
      </c>
      <c r="H241" s="273">
        <v>22</v>
      </c>
      <c r="I241" s="273">
        <v>31.44</v>
      </c>
      <c r="J241" s="273">
        <v>5.8999999999999997E-2</v>
      </c>
      <c r="K241" s="273">
        <v>1.48</v>
      </c>
      <c r="L241" s="273">
        <v>10</v>
      </c>
      <c r="M241" s="273">
        <v>0.5</v>
      </c>
      <c r="N241" s="282">
        <v>3.9</v>
      </c>
      <c r="O241" s="282">
        <v>1.0329999999999999</v>
      </c>
      <c r="P241" s="282">
        <v>20</v>
      </c>
      <c r="Q241" s="273">
        <v>131.81080627441401</v>
      </c>
    </row>
    <row r="242" spans="1:17" s="273" customFormat="1" ht="15.6">
      <c r="A242" s="273">
        <v>27</v>
      </c>
      <c r="B242" s="259" t="s">
        <v>806</v>
      </c>
      <c r="C242" s="273">
        <v>7</v>
      </c>
      <c r="D242" s="282">
        <v>50</v>
      </c>
      <c r="E242" s="283">
        <v>9.8000000000000007</v>
      </c>
      <c r="F242" s="273">
        <v>19.8</v>
      </c>
      <c r="G242" s="273">
        <v>8.5</v>
      </c>
      <c r="H242" s="273">
        <v>22</v>
      </c>
      <c r="I242" s="273">
        <v>31.44</v>
      </c>
      <c r="J242" s="273">
        <v>5.8999999999999997E-2</v>
      </c>
      <c r="K242" s="273">
        <v>1.48</v>
      </c>
      <c r="L242" s="273">
        <v>10</v>
      </c>
      <c r="M242" s="273">
        <v>0.5</v>
      </c>
      <c r="N242" s="282">
        <v>3.9</v>
      </c>
      <c r="O242" s="282">
        <v>1.0329999999999999</v>
      </c>
      <c r="P242" s="282">
        <v>10</v>
      </c>
      <c r="Q242" s="273">
        <v>37.764419555663999</v>
      </c>
    </row>
    <row r="243" spans="1:17" s="273" customFormat="1" ht="15.6">
      <c r="A243" s="273">
        <v>27</v>
      </c>
      <c r="B243" s="259" t="s">
        <v>806</v>
      </c>
      <c r="C243" s="273">
        <v>6</v>
      </c>
      <c r="D243" s="282">
        <v>70</v>
      </c>
      <c r="E243" s="283">
        <v>11.6</v>
      </c>
      <c r="F243" s="273">
        <v>18.2</v>
      </c>
      <c r="G243" s="273">
        <v>10.199999999999999</v>
      </c>
      <c r="H243" s="273">
        <v>21</v>
      </c>
      <c r="I243" s="273">
        <v>106.1</v>
      </c>
      <c r="J243" s="273">
        <v>7.4999999999999997E-2</v>
      </c>
      <c r="K243" s="273">
        <v>1.89</v>
      </c>
      <c r="L243" s="273">
        <v>6.5</v>
      </c>
      <c r="M243" s="273">
        <v>0.5</v>
      </c>
      <c r="N243" s="282">
        <v>4</v>
      </c>
      <c r="O243" s="282">
        <v>1</v>
      </c>
      <c r="P243" s="282">
        <v>10</v>
      </c>
      <c r="Q243" s="273">
        <v>36.219879149999997</v>
      </c>
    </row>
    <row r="244" spans="1:17" s="273" customFormat="1" ht="15.6">
      <c r="A244" s="273">
        <v>27</v>
      </c>
      <c r="B244" s="259" t="s">
        <v>806</v>
      </c>
      <c r="C244" s="273">
        <v>5</v>
      </c>
      <c r="D244" s="282">
        <v>90</v>
      </c>
      <c r="E244" s="283">
        <v>10.6</v>
      </c>
      <c r="F244" s="273">
        <v>16.399999999999999</v>
      </c>
      <c r="G244" s="273">
        <v>10.199999999999999</v>
      </c>
      <c r="H244" s="273">
        <v>19</v>
      </c>
      <c r="I244" s="273">
        <v>106.1</v>
      </c>
      <c r="J244" s="273">
        <v>7.4999999999999997E-2</v>
      </c>
      <c r="K244" s="273">
        <v>1.89</v>
      </c>
      <c r="L244" s="273">
        <v>6.5</v>
      </c>
      <c r="M244" s="273">
        <v>0.5</v>
      </c>
      <c r="N244" s="282">
        <v>4</v>
      </c>
      <c r="O244" s="282">
        <v>0.1</v>
      </c>
      <c r="P244" s="282">
        <v>10</v>
      </c>
      <c r="Q244" s="273">
        <v>36.219879149999997</v>
      </c>
    </row>
    <row r="245" spans="1:17" s="273" customFormat="1" ht="15.6">
      <c r="A245" s="273">
        <v>27</v>
      </c>
      <c r="B245" s="259" t="s">
        <v>806</v>
      </c>
      <c r="C245" s="273">
        <v>4</v>
      </c>
      <c r="D245" s="282">
        <v>110</v>
      </c>
      <c r="E245" s="283">
        <v>10.9</v>
      </c>
      <c r="F245" s="273">
        <v>18</v>
      </c>
      <c r="G245" s="273">
        <v>7</v>
      </c>
      <c r="H245" s="273">
        <v>20</v>
      </c>
      <c r="I245" s="273">
        <v>106.1</v>
      </c>
      <c r="J245" s="273">
        <v>7.4999999999999997E-2</v>
      </c>
      <c r="K245" s="273">
        <v>1.89</v>
      </c>
      <c r="L245" s="273">
        <v>6.5</v>
      </c>
      <c r="M245" s="273">
        <v>0.5</v>
      </c>
      <c r="N245" s="282">
        <v>4</v>
      </c>
      <c r="O245" s="282">
        <v>0.1</v>
      </c>
      <c r="P245" s="282">
        <v>10</v>
      </c>
      <c r="Q245" s="273">
        <v>36.219879149999997</v>
      </c>
    </row>
    <row r="246" spans="1:17" s="273" customFormat="1" ht="15.6">
      <c r="A246" s="273">
        <v>27</v>
      </c>
      <c r="B246" s="259" t="s">
        <v>806</v>
      </c>
      <c r="C246" s="273">
        <v>3</v>
      </c>
      <c r="D246" s="282">
        <v>130</v>
      </c>
      <c r="E246" s="283">
        <v>10.3</v>
      </c>
      <c r="F246" s="273">
        <v>19.600000000000001</v>
      </c>
      <c r="G246" s="273">
        <v>8</v>
      </c>
      <c r="H246" s="273">
        <v>22</v>
      </c>
      <c r="I246" s="273">
        <v>106.1</v>
      </c>
      <c r="J246" s="273">
        <v>7.4999999999999997E-2</v>
      </c>
      <c r="K246" s="273">
        <v>1.89</v>
      </c>
      <c r="L246" s="273">
        <v>6.5</v>
      </c>
      <c r="M246" s="273">
        <v>0.5</v>
      </c>
      <c r="N246" s="282">
        <v>4</v>
      </c>
      <c r="O246" s="282">
        <v>0.1</v>
      </c>
      <c r="P246" s="282">
        <v>10</v>
      </c>
      <c r="Q246" s="273">
        <v>36.219879149999997</v>
      </c>
    </row>
    <row r="247" spans="1:17" s="273" customFormat="1" ht="15.6">
      <c r="A247" s="273">
        <v>27</v>
      </c>
      <c r="B247" s="259" t="s">
        <v>806</v>
      </c>
      <c r="C247" s="273">
        <v>2</v>
      </c>
      <c r="D247" s="282">
        <v>150</v>
      </c>
      <c r="E247" s="283">
        <v>10.1</v>
      </c>
      <c r="F247" s="273">
        <v>18.8</v>
      </c>
      <c r="G247" s="273">
        <v>9.5</v>
      </c>
      <c r="H247" s="273">
        <v>20.5</v>
      </c>
      <c r="I247" s="273">
        <v>31.44</v>
      </c>
      <c r="J247" s="273">
        <v>5.8999999999999997E-2</v>
      </c>
      <c r="K247" s="273">
        <v>1.48</v>
      </c>
      <c r="L247" s="273">
        <v>10</v>
      </c>
      <c r="M247" s="273">
        <v>0.5</v>
      </c>
      <c r="N247" s="282">
        <v>3.9</v>
      </c>
      <c r="O247" s="282">
        <v>0.1</v>
      </c>
      <c r="P247" s="282">
        <v>10</v>
      </c>
      <c r="Q247" s="273">
        <v>36.219879149999997</v>
      </c>
    </row>
    <row r="248" spans="1:17" s="273" customFormat="1" ht="15.6">
      <c r="A248" s="273">
        <v>27</v>
      </c>
      <c r="B248" s="259" t="s">
        <v>806</v>
      </c>
      <c r="C248" s="273">
        <v>1</v>
      </c>
      <c r="D248" s="282">
        <v>170</v>
      </c>
      <c r="E248" s="283">
        <v>10.7</v>
      </c>
      <c r="F248" s="273">
        <v>19</v>
      </c>
      <c r="G248" s="273">
        <v>10</v>
      </c>
      <c r="H248" s="273">
        <v>20.5</v>
      </c>
      <c r="I248" s="273">
        <v>31.44</v>
      </c>
      <c r="J248" s="273">
        <v>5.8999999999999997E-2</v>
      </c>
      <c r="K248" s="273">
        <v>1.48</v>
      </c>
      <c r="L248" s="273">
        <v>10</v>
      </c>
      <c r="M248" s="273">
        <v>0.5</v>
      </c>
      <c r="N248" s="282">
        <v>3.9</v>
      </c>
      <c r="O248" s="282">
        <v>1.0329999999999999</v>
      </c>
      <c r="P248" s="282">
        <v>25</v>
      </c>
      <c r="Q248" s="273">
        <v>460.06491088867102</v>
      </c>
    </row>
    <row r="249" spans="1:17" s="273" customFormat="1" ht="15.6">
      <c r="A249" s="273">
        <v>27</v>
      </c>
      <c r="B249" s="259" t="s">
        <v>806</v>
      </c>
      <c r="C249" s="273">
        <v>0</v>
      </c>
      <c r="D249" s="273">
        <v>200</v>
      </c>
      <c r="E249" s="283">
        <v>12.6</v>
      </c>
      <c r="F249" s="273">
        <v>17.5</v>
      </c>
      <c r="G249" s="273">
        <v>10.5</v>
      </c>
      <c r="H249" s="273">
        <v>20</v>
      </c>
      <c r="I249" s="273">
        <v>106.1</v>
      </c>
      <c r="J249" s="273">
        <v>7.4999999999999997E-2</v>
      </c>
      <c r="K249" s="273">
        <v>1.89</v>
      </c>
      <c r="L249" s="273">
        <v>6.5</v>
      </c>
      <c r="M249" s="273">
        <v>0.5</v>
      </c>
      <c r="N249" s="282">
        <v>4</v>
      </c>
      <c r="O249" s="282">
        <v>1.0329999999999999</v>
      </c>
      <c r="P249" s="282">
        <v>20</v>
      </c>
      <c r="Q249" s="273">
        <v>131.81080627441401</v>
      </c>
    </row>
    <row r="250" spans="1:17" s="273" customFormat="1" ht="15.6">
      <c r="A250" s="273">
        <v>28</v>
      </c>
      <c r="B250" s="259" t="s">
        <v>807</v>
      </c>
      <c r="C250" s="273">
        <v>8</v>
      </c>
      <c r="D250" s="282">
        <v>30</v>
      </c>
      <c r="E250" s="283">
        <v>11.1</v>
      </c>
      <c r="F250" s="273">
        <v>20</v>
      </c>
      <c r="G250" s="273">
        <v>8</v>
      </c>
      <c r="H250" s="273">
        <v>23.3</v>
      </c>
      <c r="I250" s="273">
        <v>31.44</v>
      </c>
      <c r="J250" s="273">
        <v>5.8999999999999997E-2</v>
      </c>
      <c r="K250" s="273">
        <v>1.48</v>
      </c>
      <c r="L250" s="273">
        <v>10</v>
      </c>
      <c r="M250" s="273">
        <v>0.5</v>
      </c>
      <c r="N250" s="282">
        <v>3.9</v>
      </c>
      <c r="O250" s="282">
        <v>1.0329999999999999</v>
      </c>
      <c r="P250" s="282">
        <v>10</v>
      </c>
      <c r="Q250" s="273">
        <v>37.764419555663999</v>
      </c>
    </row>
    <row r="251" spans="1:17" s="273" customFormat="1" ht="15.6">
      <c r="A251" s="273">
        <v>28</v>
      </c>
      <c r="B251" s="259" t="s">
        <v>807</v>
      </c>
      <c r="C251" s="273">
        <v>7</v>
      </c>
      <c r="D251" s="282">
        <v>50</v>
      </c>
      <c r="E251" s="283">
        <v>11.1</v>
      </c>
      <c r="F251" s="273">
        <v>22.2</v>
      </c>
      <c r="G251" s="273">
        <v>8.9</v>
      </c>
      <c r="H251" s="273">
        <v>24</v>
      </c>
      <c r="I251" s="273">
        <v>31.44</v>
      </c>
      <c r="J251" s="273">
        <v>5.8999999999999997E-2</v>
      </c>
      <c r="K251" s="273">
        <v>1.48</v>
      </c>
      <c r="L251" s="273">
        <v>10</v>
      </c>
      <c r="M251" s="273">
        <v>0.5</v>
      </c>
      <c r="N251" s="282">
        <v>3.9</v>
      </c>
      <c r="O251" s="282">
        <v>1</v>
      </c>
      <c r="P251" s="282">
        <v>10</v>
      </c>
      <c r="Q251" s="273">
        <v>36.219879149999997</v>
      </c>
    </row>
    <row r="252" spans="1:17" s="273" customFormat="1" ht="15.6">
      <c r="A252" s="273">
        <v>28</v>
      </c>
      <c r="B252" s="259" t="s">
        <v>807</v>
      </c>
      <c r="C252" s="273">
        <v>6</v>
      </c>
      <c r="D252" s="282">
        <v>70</v>
      </c>
      <c r="E252" s="283">
        <v>9</v>
      </c>
      <c r="F252" s="273">
        <v>18.39</v>
      </c>
      <c r="G252" s="273">
        <v>10.039865715484652</v>
      </c>
      <c r="H252" s="273">
        <v>23.3</v>
      </c>
      <c r="I252" s="273">
        <v>106.1</v>
      </c>
      <c r="J252" s="273">
        <v>7.4999999999999997E-2</v>
      </c>
      <c r="K252" s="273">
        <v>1.89</v>
      </c>
      <c r="L252" s="273">
        <v>6.5</v>
      </c>
      <c r="M252" s="273">
        <v>0.5</v>
      </c>
      <c r="N252" s="282">
        <v>4</v>
      </c>
      <c r="O252" s="282">
        <v>0.1</v>
      </c>
      <c r="P252" s="282">
        <v>10</v>
      </c>
      <c r="Q252" s="273">
        <v>36.219879149999997</v>
      </c>
    </row>
    <row r="253" spans="1:17" s="273" customFormat="1" ht="15.6">
      <c r="A253" s="273">
        <v>28</v>
      </c>
      <c r="B253" s="259" t="s">
        <v>807</v>
      </c>
      <c r="C253" s="273">
        <v>5</v>
      </c>
      <c r="D253" s="282">
        <v>90</v>
      </c>
      <c r="E253" s="283">
        <v>8</v>
      </c>
      <c r="F253" s="273">
        <v>15</v>
      </c>
      <c r="G253" s="273">
        <v>9.477272727272732</v>
      </c>
      <c r="H253" s="273">
        <v>18.5</v>
      </c>
      <c r="I253" s="273">
        <v>106.1</v>
      </c>
      <c r="J253" s="273">
        <v>7.4999999999999997E-2</v>
      </c>
      <c r="K253" s="273">
        <v>1.89</v>
      </c>
      <c r="L253" s="273">
        <v>6.5</v>
      </c>
      <c r="M253" s="273">
        <v>0.5</v>
      </c>
      <c r="N253" s="282">
        <v>4</v>
      </c>
      <c r="O253" s="282">
        <v>0.1</v>
      </c>
      <c r="P253" s="282">
        <v>10</v>
      </c>
      <c r="Q253" s="273">
        <v>36.219879149999997</v>
      </c>
    </row>
    <row r="254" spans="1:17" s="273" customFormat="1" ht="15.6">
      <c r="A254" s="273">
        <v>28</v>
      </c>
      <c r="B254" s="259" t="s">
        <v>807</v>
      </c>
      <c r="C254" s="273">
        <v>4</v>
      </c>
      <c r="D254" s="282">
        <v>110</v>
      </c>
      <c r="E254" s="283">
        <v>9</v>
      </c>
      <c r="F254" s="273">
        <v>15.5</v>
      </c>
      <c r="G254" s="273">
        <v>8</v>
      </c>
      <c r="H254" s="273">
        <v>19</v>
      </c>
      <c r="I254" s="273">
        <v>106.1</v>
      </c>
      <c r="J254" s="273">
        <v>7.4999999999999997E-2</v>
      </c>
      <c r="K254" s="273">
        <v>1.89</v>
      </c>
      <c r="L254" s="273">
        <v>6.5</v>
      </c>
      <c r="M254" s="273">
        <v>0.5</v>
      </c>
      <c r="N254" s="282">
        <v>4</v>
      </c>
      <c r="O254" s="282">
        <v>0.1</v>
      </c>
      <c r="P254" s="282">
        <v>10</v>
      </c>
      <c r="Q254" s="273">
        <v>36.219879149999997</v>
      </c>
    </row>
    <row r="255" spans="1:17" s="273" customFormat="1" ht="15.6">
      <c r="A255" s="273">
        <v>28</v>
      </c>
      <c r="B255" s="259" t="s">
        <v>807</v>
      </c>
      <c r="C255" s="273">
        <v>3</v>
      </c>
      <c r="D255" s="282">
        <v>130</v>
      </c>
      <c r="E255" s="283">
        <v>10.3</v>
      </c>
      <c r="F255" s="273">
        <v>18</v>
      </c>
      <c r="G255" s="273">
        <v>11.684981684981699</v>
      </c>
      <c r="H255" s="273">
        <v>20.399999999999999</v>
      </c>
      <c r="I255" s="273">
        <v>106.1</v>
      </c>
      <c r="J255" s="273">
        <v>7.4999999999999997E-2</v>
      </c>
      <c r="K255" s="273">
        <v>1.89</v>
      </c>
      <c r="L255" s="273">
        <v>6.5</v>
      </c>
      <c r="M255" s="273">
        <v>0.5</v>
      </c>
      <c r="N255" s="282">
        <v>4</v>
      </c>
      <c r="O255" s="282">
        <v>0.1</v>
      </c>
      <c r="P255" s="282">
        <v>10</v>
      </c>
      <c r="Q255" s="273">
        <v>36.219879149999997</v>
      </c>
    </row>
    <row r="256" spans="1:17" s="273" customFormat="1" ht="15.6">
      <c r="A256" s="273">
        <v>28</v>
      </c>
      <c r="B256" s="259" t="s">
        <v>807</v>
      </c>
      <c r="C256" s="273">
        <v>2</v>
      </c>
      <c r="D256" s="282">
        <v>150</v>
      </c>
      <c r="E256" s="283">
        <v>13.8</v>
      </c>
      <c r="F256" s="273">
        <v>24</v>
      </c>
      <c r="G256" s="273">
        <v>15.814479638009038</v>
      </c>
      <c r="H256" s="273">
        <v>25</v>
      </c>
      <c r="I256" s="273">
        <v>31.44</v>
      </c>
      <c r="J256" s="273">
        <v>5.8999999999999997E-2</v>
      </c>
      <c r="K256" s="273">
        <v>1.48</v>
      </c>
      <c r="L256" s="273">
        <v>10</v>
      </c>
      <c r="M256" s="273">
        <v>0.5</v>
      </c>
      <c r="N256" s="282">
        <v>3.9</v>
      </c>
      <c r="O256" s="282">
        <v>1.0329999999999999</v>
      </c>
      <c r="P256" s="282">
        <v>25</v>
      </c>
      <c r="Q256" s="273">
        <v>460.06491088867102</v>
      </c>
    </row>
    <row r="257" spans="1:20" s="273" customFormat="1" ht="15.6">
      <c r="A257" s="273">
        <v>28</v>
      </c>
      <c r="B257" s="259" t="s">
        <v>807</v>
      </c>
      <c r="C257" s="273">
        <v>1</v>
      </c>
      <c r="D257" s="282">
        <v>170</v>
      </c>
      <c r="E257" s="283">
        <v>19</v>
      </c>
      <c r="F257" s="273">
        <v>24</v>
      </c>
      <c r="G257" s="273">
        <v>17</v>
      </c>
      <c r="H257" s="273">
        <v>25</v>
      </c>
      <c r="I257" s="273">
        <v>31.44</v>
      </c>
      <c r="J257" s="273">
        <v>5.8999999999999997E-2</v>
      </c>
      <c r="K257" s="273">
        <v>1.48</v>
      </c>
      <c r="L257" s="273">
        <v>10</v>
      </c>
      <c r="M257" s="273">
        <v>0.5</v>
      </c>
      <c r="N257" s="282">
        <v>3.9</v>
      </c>
      <c r="O257" s="282">
        <v>1.0329999999999999</v>
      </c>
      <c r="P257" s="282">
        <v>20</v>
      </c>
      <c r="Q257" s="273">
        <v>131.81080627441401</v>
      </c>
    </row>
    <row r="258" spans="1:20" s="273" customFormat="1" ht="15.6">
      <c r="A258" s="273">
        <v>28</v>
      </c>
      <c r="B258" s="259" t="s">
        <v>807</v>
      </c>
      <c r="C258" s="273">
        <v>0</v>
      </c>
      <c r="D258" s="273">
        <v>200</v>
      </c>
      <c r="E258" s="283">
        <v>19</v>
      </c>
      <c r="F258" s="273">
        <v>21.5</v>
      </c>
      <c r="G258" s="273">
        <v>15</v>
      </c>
      <c r="H258" s="273">
        <v>24</v>
      </c>
      <c r="I258" s="273">
        <v>31.44</v>
      </c>
      <c r="J258" s="273">
        <v>5.8999999999999997E-2</v>
      </c>
      <c r="K258" s="273">
        <v>1.48</v>
      </c>
      <c r="L258" s="273">
        <v>10</v>
      </c>
      <c r="M258" s="273">
        <v>0.5</v>
      </c>
      <c r="N258" s="282">
        <v>3.9</v>
      </c>
      <c r="O258" s="282">
        <v>1.0329999999999999</v>
      </c>
      <c r="P258" s="282">
        <v>10</v>
      </c>
      <c r="Q258" s="273">
        <v>37.764419555663999</v>
      </c>
    </row>
    <row r="259" spans="1:20" s="273" customFormat="1" ht="15.6">
      <c r="A259" s="273">
        <v>29</v>
      </c>
      <c r="B259" s="259" t="s">
        <v>808</v>
      </c>
      <c r="C259" s="273">
        <v>8</v>
      </c>
      <c r="D259" s="282">
        <v>30</v>
      </c>
      <c r="E259" s="283">
        <v>11.8</v>
      </c>
      <c r="F259" s="273">
        <v>24.66</v>
      </c>
      <c r="G259" s="273">
        <v>8.9</v>
      </c>
      <c r="H259" s="273">
        <v>25</v>
      </c>
      <c r="I259" s="273">
        <v>31.44</v>
      </c>
      <c r="J259" s="273">
        <v>5.8999999999999997E-2</v>
      </c>
      <c r="K259" s="273">
        <v>1.48</v>
      </c>
      <c r="L259" s="273">
        <v>10</v>
      </c>
      <c r="M259" s="273">
        <v>0.5</v>
      </c>
      <c r="N259" s="285">
        <v>3.9</v>
      </c>
      <c r="O259" s="282">
        <v>1</v>
      </c>
      <c r="P259" s="282">
        <v>10</v>
      </c>
      <c r="Q259" s="273">
        <v>36.219879149999997</v>
      </c>
    </row>
    <row r="260" spans="1:20" s="273" customFormat="1" ht="15.6">
      <c r="A260" s="273">
        <v>29</v>
      </c>
      <c r="B260" s="259" t="s">
        <v>808</v>
      </c>
      <c r="C260" s="273">
        <v>7</v>
      </c>
      <c r="D260" s="282">
        <v>50</v>
      </c>
      <c r="E260" s="283">
        <v>11.8</v>
      </c>
      <c r="F260" s="273">
        <v>24.66</v>
      </c>
      <c r="G260" s="273">
        <v>8.9</v>
      </c>
      <c r="H260" s="273">
        <v>25</v>
      </c>
      <c r="I260" s="273">
        <v>31.44</v>
      </c>
      <c r="J260" s="273">
        <v>5.8999999999999997E-2</v>
      </c>
      <c r="K260" s="273">
        <v>1.48</v>
      </c>
      <c r="L260" s="273">
        <v>10</v>
      </c>
      <c r="M260" s="273">
        <v>0.5</v>
      </c>
      <c r="N260" s="285">
        <v>3.9</v>
      </c>
      <c r="O260" s="282">
        <v>0.1</v>
      </c>
      <c r="P260" s="282">
        <v>10</v>
      </c>
      <c r="Q260" s="273">
        <v>36.219879149999997</v>
      </c>
    </row>
    <row r="261" spans="1:20" s="273" customFormat="1" ht="15.6">
      <c r="A261" s="273">
        <v>29</v>
      </c>
      <c r="B261" s="259" t="s">
        <v>808</v>
      </c>
      <c r="C261" s="273">
        <v>6</v>
      </c>
      <c r="D261" s="282">
        <v>70</v>
      </c>
      <c r="E261" s="283">
        <v>12.9</v>
      </c>
      <c r="F261" s="273">
        <v>23.7</v>
      </c>
      <c r="G261" s="273">
        <v>13.57</v>
      </c>
      <c r="H261" s="273">
        <v>23</v>
      </c>
      <c r="I261" s="273">
        <v>31.44</v>
      </c>
      <c r="J261" s="273">
        <v>5.8999999999999997E-2</v>
      </c>
      <c r="K261" s="273">
        <v>1.48</v>
      </c>
      <c r="L261" s="273">
        <v>10</v>
      </c>
      <c r="M261" s="273">
        <v>0.5</v>
      </c>
      <c r="N261" s="285">
        <v>3.9</v>
      </c>
      <c r="O261" s="282">
        <v>0.1</v>
      </c>
      <c r="P261" s="282">
        <v>10</v>
      </c>
      <c r="Q261" s="273">
        <v>36.219879149999997</v>
      </c>
    </row>
    <row r="262" spans="1:20" s="273" customFormat="1" ht="15.6">
      <c r="A262" s="273">
        <v>29</v>
      </c>
      <c r="B262" s="259" t="s">
        <v>808</v>
      </c>
      <c r="C262" s="273">
        <v>5</v>
      </c>
      <c r="D262" s="282">
        <v>90</v>
      </c>
      <c r="E262" s="283">
        <v>17.7</v>
      </c>
      <c r="F262" s="273">
        <v>27</v>
      </c>
      <c r="G262" s="273">
        <v>13.57</v>
      </c>
      <c r="H262" s="273">
        <v>29</v>
      </c>
      <c r="I262" s="273">
        <v>6.24</v>
      </c>
      <c r="J262" s="273">
        <v>1.9E-2</v>
      </c>
      <c r="K262" s="273">
        <v>1.31</v>
      </c>
      <c r="L262" s="273">
        <v>9.5</v>
      </c>
      <c r="M262" s="273">
        <v>0.5</v>
      </c>
      <c r="N262" s="285">
        <v>4.0999999999999996</v>
      </c>
      <c r="O262" s="282">
        <v>0.1</v>
      </c>
      <c r="P262" s="282">
        <v>10</v>
      </c>
      <c r="Q262" s="273">
        <v>36.219879149999997</v>
      </c>
    </row>
    <row r="263" spans="1:20" s="273" customFormat="1" ht="15.6">
      <c r="A263" s="273">
        <v>29</v>
      </c>
      <c r="B263" s="259" t="s">
        <v>808</v>
      </c>
      <c r="C263" s="273">
        <v>4</v>
      </c>
      <c r="D263" s="282">
        <v>110</v>
      </c>
      <c r="E263" s="283">
        <v>19.600000000000001</v>
      </c>
      <c r="F263" s="273">
        <v>30</v>
      </c>
      <c r="G263" s="273">
        <v>19</v>
      </c>
      <c r="H263" s="273">
        <v>32.5</v>
      </c>
      <c r="I263" s="273">
        <v>6.24</v>
      </c>
      <c r="J263" s="273">
        <v>1.9E-2</v>
      </c>
      <c r="K263" s="273">
        <v>1.31</v>
      </c>
      <c r="L263" s="273">
        <v>9.5</v>
      </c>
      <c r="M263" s="273">
        <v>0.5</v>
      </c>
      <c r="N263" s="285">
        <v>4.0999999999999996</v>
      </c>
      <c r="O263" s="282">
        <v>0.1</v>
      </c>
      <c r="P263" s="282">
        <v>10</v>
      </c>
      <c r="Q263" s="273">
        <v>36.219879149999997</v>
      </c>
    </row>
    <row r="264" spans="1:20" s="273" customFormat="1" ht="15.6">
      <c r="A264" s="273">
        <v>29</v>
      </c>
      <c r="B264" s="259" t="s">
        <v>808</v>
      </c>
      <c r="C264" s="273">
        <v>3</v>
      </c>
      <c r="D264" s="282">
        <v>130</v>
      </c>
      <c r="E264" s="283">
        <v>18.600000000000001</v>
      </c>
      <c r="F264" s="273">
        <v>33.119999999999997</v>
      </c>
      <c r="G264" s="273">
        <v>20</v>
      </c>
      <c r="H264" s="273">
        <v>29</v>
      </c>
      <c r="I264" s="273">
        <v>3.8</v>
      </c>
      <c r="J264" s="273">
        <v>8.0000000000000002E-3</v>
      </c>
      <c r="K264" s="273">
        <v>1.0900000000000001</v>
      </c>
      <c r="L264" s="273">
        <v>6.8</v>
      </c>
      <c r="M264" s="273">
        <v>0.5</v>
      </c>
      <c r="N264" s="285">
        <v>3.8</v>
      </c>
      <c r="O264" s="282">
        <v>1.0329999999999999</v>
      </c>
      <c r="P264" s="282">
        <v>25</v>
      </c>
      <c r="Q264" s="273">
        <v>460.06491088867102</v>
      </c>
    </row>
    <row r="265" spans="1:20" s="273" customFormat="1" ht="15.6">
      <c r="A265" s="273">
        <v>29</v>
      </c>
      <c r="B265" s="259" t="s">
        <v>808</v>
      </c>
      <c r="C265" s="273">
        <v>2</v>
      </c>
      <c r="D265" s="282">
        <v>150</v>
      </c>
      <c r="E265" s="283">
        <v>17.899999999999999</v>
      </c>
      <c r="F265" s="273">
        <v>25.75</v>
      </c>
      <c r="G265" s="273">
        <v>19.29</v>
      </c>
      <c r="H265" s="273">
        <v>25.5</v>
      </c>
      <c r="I265" s="273">
        <v>3.8</v>
      </c>
      <c r="J265" s="273">
        <v>8.0000000000000002E-3</v>
      </c>
      <c r="K265" s="273">
        <v>1.0900000000000001</v>
      </c>
      <c r="L265" s="273">
        <v>6.8</v>
      </c>
      <c r="M265" s="273">
        <v>0.5</v>
      </c>
      <c r="N265" s="285">
        <v>3.8</v>
      </c>
      <c r="O265" s="282">
        <v>1.0329999999999999</v>
      </c>
      <c r="P265" s="282">
        <v>20</v>
      </c>
      <c r="Q265" s="273">
        <v>131.81080627441401</v>
      </c>
    </row>
    <row r="266" spans="1:20" s="273" customFormat="1" ht="15.6">
      <c r="A266" s="273">
        <v>29</v>
      </c>
      <c r="B266" s="259" t="s">
        <v>808</v>
      </c>
      <c r="C266" s="273">
        <v>1</v>
      </c>
      <c r="D266" s="282">
        <v>170</v>
      </c>
      <c r="E266" s="283">
        <v>21</v>
      </c>
      <c r="F266" s="273">
        <v>25.75</v>
      </c>
      <c r="G266" s="273">
        <v>19.29</v>
      </c>
      <c r="H266" s="273">
        <v>24</v>
      </c>
      <c r="I266" s="273">
        <v>3.8</v>
      </c>
      <c r="J266" s="273">
        <v>8.0000000000000002E-3</v>
      </c>
      <c r="K266" s="273">
        <v>1.0900000000000001</v>
      </c>
      <c r="L266" s="273">
        <v>6.8</v>
      </c>
      <c r="M266" s="273">
        <v>0.5</v>
      </c>
      <c r="N266" s="285">
        <v>3.8</v>
      </c>
      <c r="O266" s="282">
        <v>1.0329999999999999</v>
      </c>
      <c r="P266" s="282">
        <v>10</v>
      </c>
      <c r="Q266" s="273">
        <v>37.764419555663999</v>
      </c>
    </row>
    <row r="267" spans="1:20" s="273" customFormat="1" ht="15.6">
      <c r="A267" s="273">
        <v>29</v>
      </c>
      <c r="B267" s="259" t="s">
        <v>808</v>
      </c>
      <c r="C267" s="273">
        <v>0</v>
      </c>
      <c r="D267" s="273">
        <v>200</v>
      </c>
      <c r="E267" s="283">
        <v>15.7</v>
      </c>
      <c r="F267" s="273">
        <v>22</v>
      </c>
      <c r="G267" s="273">
        <v>17</v>
      </c>
      <c r="H267" s="273">
        <v>22.5</v>
      </c>
      <c r="I267" s="273">
        <v>31.44</v>
      </c>
      <c r="J267" s="273">
        <v>5.8999999999999997E-2</v>
      </c>
      <c r="K267" s="273">
        <v>1.48</v>
      </c>
      <c r="L267" s="273">
        <v>10</v>
      </c>
      <c r="M267" s="273">
        <v>0.5</v>
      </c>
      <c r="N267" s="285">
        <v>3.9</v>
      </c>
      <c r="O267" s="282">
        <v>1</v>
      </c>
      <c r="P267" s="282">
        <v>10</v>
      </c>
      <c r="Q267" s="273">
        <v>36.219879149999997</v>
      </c>
    </row>
    <row r="268" spans="1:20" s="273" customFormat="1" ht="15.6">
      <c r="A268" s="273">
        <v>30</v>
      </c>
      <c r="B268" s="259" t="s">
        <v>809</v>
      </c>
      <c r="C268" s="273">
        <v>8</v>
      </c>
      <c r="D268" s="282">
        <v>30</v>
      </c>
      <c r="E268" s="283">
        <v>13.5</v>
      </c>
      <c r="F268" s="273">
        <v>19.8</v>
      </c>
      <c r="G268" s="273">
        <v>8.5</v>
      </c>
      <c r="H268" s="273">
        <v>24</v>
      </c>
      <c r="I268" s="273">
        <v>106.1</v>
      </c>
      <c r="J268" s="273">
        <v>7.4999999999999997E-2</v>
      </c>
      <c r="K268" s="273">
        <v>1.89</v>
      </c>
      <c r="L268" s="273">
        <v>6.5</v>
      </c>
      <c r="M268" s="273">
        <v>0.5</v>
      </c>
      <c r="N268" s="286">
        <v>4</v>
      </c>
      <c r="O268" s="282">
        <v>0.1</v>
      </c>
      <c r="P268" s="282">
        <v>10</v>
      </c>
      <c r="Q268" s="273">
        <v>36.219879149999997</v>
      </c>
    </row>
    <row r="269" spans="1:20" s="273" customFormat="1" ht="15.6">
      <c r="A269" s="273">
        <v>30</v>
      </c>
      <c r="B269" s="259" t="s">
        <v>809</v>
      </c>
      <c r="C269" s="273">
        <v>7</v>
      </c>
      <c r="D269" s="282">
        <v>50</v>
      </c>
      <c r="E269" s="283">
        <v>13.5</v>
      </c>
      <c r="F269" s="273">
        <v>19.8</v>
      </c>
      <c r="G269" s="273">
        <v>8.5</v>
      </c>
      <c r="H269" s="273">
        <v>24</v>
      </c>
      <c r="I269" s="273">
        <v>106.1</v>
      </c>
      <c r="J269" s="273">
        <v>7.4999999999999997E-2</v>
      </c>
      <c r="K269" s="273">
        <v>1.89</v>
      </c>
      <c r="L269" s="273">
        <v>6.5</v>
      </c>
      <c r="M269" s="273">
        <v>0.5</v>
      </c>
      <c r="N269" s="286">
        <v>4</v>
      </c>
      <c r="O269" s="282">
        <v>0.1</v>
      </c>
      <c r="P269" s="282">
        <v>10</v>
      </c>
      <c r="Q269" s="273">
        <v>36.219879149999997</v>
      </c>
    </row>
    <row r="270" spans="1:20" s="273" customFormat="1" ht="15.6">
      <c r="A270" s="273">
        <v>30</v>
      </c>
      <c r="B270" s="259" t="s">
        <v>809</v>
      </c>
      <c r="C270" s="273">
        <v>6</v>
      </c>
      <c r="D270" s="282">
        <v>70</v>
      </c>
      <c r="E270" s="283">
        <v>9.5</v>
      </c>
      <c r="F270" s="273">
        <v>18.2</v>
      </c>
      <c r="G270" s="273">
        <v>10.199999999999999</v>
      </c>
      <c r="H270" s="273">
        <v>21</v>
      </c>
      <c r="I270" s="273">
        <v>106.1</v>
      </c>
      <c r="J270" s="273">
        <v>7.4999999999999997E-2</v>
      </c>
      <c r="K270" s="273">
        <v>1.89</v>
      </c>
      <c r="L270" s="273">
        <v>6.5</v>
      </c>
      <c r="M270" s="273">
        <v>0.5</v>
      </c>
      <c r="N270" s="286">
        <v>4</v>
      </c>
      <c r="O270" s="282">
        <v>0.1</v>
      </c>
      <c r="P270" s="282">
        <v>10</v>
      </c>
      <c r="Q270" s="273">
        <v>36.219879149999997</v>
      </c>
    </row>
    <row r="271" spans="1:20" s="273" customFormat="1" ht="15.6">
      <c r="A271" s="273">
        <v>30</v>
      </c>
      <c r="B271" s="259" t="s">
        <v>809</v>
      </c>
      <c r="C271" s="273">
        <v>5</v>
      </c>
      <c r="D271" s="282">
        <v>90</v>
      </c>
      <c r="E271" s="283">
        <v>7</v>
      </c>
      <c r="F271" s="273">
        <v>16.399999999999999</v>
      </c>
      <c r="G271" s="273">
        <v>9.8000000000000007</v>
      </c>
      <c r="H271" s="273">
        <v>21</v>
      </c>
      <c r="I271" s="273">
        <v>106.1</v>
      </c>
      <c r="J271" s="273">
        <v>7.4999999999999997E-2</v>
      </c>
      <c r="K271" s="273">
        <v>1.89</v>
      </c>
      <c r="L271" s="273">
        <v>6.5</v>
      </c>
      <c r="M271" s="273">
        <v>0.5</v>
      </c>
      <c r="N271" s="286">
        <v>4</v>
      </c>
      <c r="O271" s="282">
        <v>0.1</v>
      </c>
      <c r="P271" s="282">
        <v>10</v>
      </c>
      <c r="Q271" s="273">
        <v>36.219879149999997</v>
      </c>
    </row>
    <row r="272" spans="1:20" s="273" customFormat="1" ht="15.6">
      <c r="A272" s="273">
        <v>30</v>
      </c>
      <c r="B272" s="259" t="s">
        <v>809</v>
      </c>
      <c r="C272" s="273">
        <v>4</v>
      </c>
      <c r="D272" s="282">
        <v>110</v>
      </c>
      <c r="E272" s="283">
        <v>8</v>
      </c>
      <c r="F272" s="273">
        <v>19.8</v>
      </c>
      <c r="G272" s="273">
        <v>6</v>
      </c>
      <c r="H272" s="273">
        <v>22</v>
      </c>
      <c r="I272" s="273">
        <v>106.1</v>
      </c>
      <c r="J272" s="273">
        <v>7.4999999999999997E-2</v>
      </c>
      <c r="K272" s="273">
        <v>1.89</v>
      </c>
      <c r="L272" s="273">
        <v>6.5</v>
      </c>
      <c r="M272" s="273">
        <v>0.5</v>
      </c>
      <c r="N272" s="286">
        <v>4</v>
      </c>
      <c r="O272" s="282">
        <v>1.0329999999999999</v>
      </c>
      <c r="P272" s="282">
        <v>25</v>
      </c>
      <c r="Q272" s="273">
        <v>460.06491088867102</v>
      </c>
      <c r="T272" s="277"/>
    </row>
    <row r="273" spans="1:20" s="273" customFormat="1" ht="15.6">
      <c r="A273" s="273">
        <v>30</v>
      </c>
      <c r="B273" s="259" t="s">
        <v>809</v>
      </c>
      <c r="C273" s="273">
        <v>3</v>
      </c>
      <c r="D273" s="282">
        <v>130</v>
      </c>
      <c r="E273" s="283">
        <v>10.3</v>
      </c>
      <c r="F273" s="273">
        <v>22.7</v>
      </c>
      <c r="G273" s="273">
        <v>8</v>
      </c>
      <c r="H273" s="273">
        <v>27</v>
      </c>
      <c r="I273" s="273">
        <v>106.1</v>
      </c>
      <c r="J273" s="273">
        <v>7.4999999999999997E-2</v>
      </c>
      <c r="K273" s="273">
        <v>1.89</v>
      </c>
      <c r="L273" s="273">
        <v>6.5</v>
      </c>
      <c r="M273" s="273">
        <v>0.5</v>
      </c>
      <c r="N273" s="286">
        <v>4</v>
      </c>
      <c r="O273" s="282">
        <v>1.0329999999999999</v>
      </c>
      <c r="P273" s="282">
        <v>20</v>
      </c>
      <c r="Q273" s="273">
        <v>131.81080627441401</v>
      </c>
      <c r="T273" s="277"/>
    </row>
    <row r="274" spans="1:20" s="273" customFormat="1" ht="15.6">
      <c r="A274" s="273">
        <v>30</v>
      </c>
      <c r="B274" s="259" t="s">
        <v>809</v>
      </c>
      <c r="C274" s="273">
        <v>2</v>
      </c>
      <c r="D274" s="282">
        <v>150</v>
      </c>
      <c r="E274" s="283">
        <v>10.1</v>
      </c>
      <c r="F274" s="273">
        <v>22.5</v>
      </c>
      <c r="G274" s="273">
        <v>9.5</v>
      </c>
      <c r="H274" s="273">
        <v>27</v>
      </c>
      <c r="I274" s="273">
        <v>106.1</v>
      </c>
      <c r="J274" s="273">
        <v>7.4999999999999997E-2</v>
      </c>
      <c r="K274" s="273">
        <v>1.89</v>
      </c>
      <c r="L274" s="273">
        <v>6.5</v>
      </c>
      <c r="M274" s="273">
        <v>0.5</v>
      </c>
      <c r="N274" s="286">
        <v>4</v>
      </c>
      <c r="O274" s="282">
        <v>1.0329999999999999</v>
      </c>
      <c r="P274" s="282">
        <v>10</v>
      </c>
      <c r="Q274" s="273">
        <v>37.764419555663999</v>
      </c>
      <c r="T274" s="277"/>
    </row>
    <row r="275" spans="1:20" s="273" customFormat="1" ht="15.6">
      <c r="A275" s="273">
        <v>30</v>
      </c>
      <c r="B275" s="259" t="s">
        <v>809</v>
      </c>
      <c r="C275" s="273">
        <v>1</v>
      </c>
      <c r="D275" s="282">
        <v>170</v>
      </c>
      <c r="E275" s="283">
        <v>10.7</v>
      </c>
      <c r="F275" s="273">
        <v>25.5</v>
      </c>
      <c r="G275" s="273">
        <v>12</v>
      </c>
      <c r="H275" s="273">
        <v>27</v>
      </c>
      <c r="I275" s="273">
        <v>106.1</v>
      </c>
      <c r="J275" s="273">
        <v>7.4999999999999997E-2</v>
      </c>
      <c r="K275" s="273">
        <v>1.89</v>
      </c>
      <c r="L275" s="273">
        <v>6.5</v>
      </c>
      <c r="M275" s="273">
        <v>0.5</v>
      </c>
      <c r="N275" s="286">
        <v>4</v>
      </c>
      <c r="O275" s="282">
        <v>1</v>
      </c>
      <c r="P275" s="282">
        <v>10</v>
      </c>
      <c r="Q275" s="273">
        <v>36.219879149999997</v>
      </c>
      <c r="T275" s="277"/>
    </row>
    <row r="276" spans="1:20" s="273" customFormat="1" ht="15.6">
      <c r="A276" s="273">
        <v>30</v>
      </c>
      <c r="B276" s="259" t="s">
        <v>809</v>
      </c>
      <c r="C276" s="273">
        <v>0</v>
      </c>
      <c r="D276" s="273">
        <v>200</v>
      </c>
      <c r="E276" s="283">
        <v>14</v>
      </c>
      <c r="F276" s="273">
        <v>23</v>
      </c>
      <c r="G276" s="273">
        <v>10</v>
      </c>
      <c r="H276" s="273">
        <v>25</v>
      </c>
      <c r="I276" s="273">
        <v>106.1</v>
      </c>
      <c r="J276" s="273">
        <v>7.4999999999999997E-2</v>
      </c>
      <c r="K276" s="273">
        <v>1.89</v>
      </c>
      <c r="L276" s="273">
        <v>6.5</v>
      </c>
      <c r="M276" s="273">
        <v>0.5</v>
      </c>
      <c r="N276" s="286">
        <v>4</v>
      </c>
      <c r="O276" s="282">
        <v>0.1</v>
      </c>
      <c r="P276" s="282">
        <v>10</v>
      </c>
      <c r="Q276" s="273">
        <v>36.219879149999997</v>
      </c>
      <c r="T276" s="277"/>
    </row>
    <row r="277" spans="1:20" s="273" customFormat="1" ht="15.6">
      <c r="A277" s="273">
        <v>31</v>
      </c>
      <c r="B277" s="255" t="s">
        <v>810</v>
      </c>
      <c r="C277" s="273">
        <v>8</v>
      </c>
      <c r="D277" s="282">
        <v>30</v>
      </c>
      <c r="E277" s="283">
        <v>9.8000000000000007</v>
      </c>
      <c r="F277" s="273">
        <v>23.16</v>
      </c>
      <c r="G277" s="273">
        <v>10.3</v>
      </c>
      <c r="H277" s="273">
        <v>25</v>
      </c>
      <c r="I277" s="273">
        <v>31.44</v>
      </c>
      <c r="J277" s="273">
        <v>5.8999999999999997E-2</v>
      </c>
      <c r="K277" s="273">
        <v>1.48</v>
      </c>
      <c r="L277" s="273">
        <v>10</v>
      </c>
      <c r="M277" s="273">
        <v>0.5</v>
      </c>
      <c r="N277" s="285">
        <v>3.9</v>
      </c>
      <c r="O277" s="282">
        <v>0.1</v>
      </c>
      <c r="P277" s="282">
        <v>10</v>
      </c>
      <c r="Q277" s="273">
        <v>36.219879149999997</v>
      </c>
      <c r="T277" s="277"/>
    </row>
    <row r="278" spans="1:20" s="273" customFormat="1" ht="15.6">
      <c r="A278" s="273">
        <v>31</v>
      </c>
      <c r="B278" s="255" t="s">
        <v>810</v>
      </c>
      <c r="C278" s="273">
        <v>7</v>
      </c>
      <c r="D278" s="282">
        <v>50</v>
      </c>
      <c r="E278" s="283">
        <v>10</v>
      </c>
      <c r="F278" s="273">
        <v>23.16</v>
      </c>
      <c r="G278" s="273">
        <v>10.3</v>
      </c>
      <c r="H278" s="273">
        <v>25</v>
      </c>
      <c r="I278" s="273">
        <v>31.44</v>
      </c>
      <c r="J278" s="273">
        <v>5.8999999999999997E-2</v>
      </c>
      <c r="K278" s="273">
        <v>1.48</v>
      </c>
      <c r="L278" s="273">
        <v>10</v>
      </c>
      <c r="M278" s="273">
        <v>0.5</v>
      </c>
      <c r="N278" s="285">
        <v>3.9</v>
      </c>
      <c r="O278" s="282">
        <v>0.1</v>
      </c>
      <c r="P278" s="282">
        <v>10</v>
      </c>
      <c r="Q278" s="273">
        <v>36.219879149999997</v>
      </c>
      <c r="T278" s="277"/>
    </row>
    <row r="279" spans="1:20" s="273" customFormat="1" ht="15.6">
      <c r="A279" s="273">
        <v>31</v>
      </c>
      <c r="B279" s="255" t="s">
        <v>810</v>
      </c>
      <c r="C279" s="273">
        <v>6</v>
      </c>
      <c r="D279" s="282">
        <v>70</v>
      </c>
      <c r="E279" s="283">
        <v>10.1</v>
      </c>
      <c r="F279" s="273">
        <v>22.25</v>
      </c>
      <c r="G279" s="273">
        <v>12.04</v>
      </c>
      <c r="H279" s="273">
        <v>22</v>
      </c>
      <c r="I279" s="273">
        <v>31.44</v>
      </c>
      <c r="J279" s="273">
        <v>5.8999999999999997E-2</v>
      </c>
      <c r="K279" s="273">
        <v>1.48</v>
      </c>
      <c r="L279" s="273">
        <v>10</v>
      </c>
      <c r="M279" s="273">
        <v>0.5</v>
      </c>
      <c r="N279" s="285">
        <v>3.9</v>
      </c>
      <c r="O279" s="282">
        <v>0.1</v>
      </c>
      <c r="P279" s="282">
        <v>10</v>
      </c>
      <c r="Q279" s="273">
        <v>36.219879149999997</v>
      </c>
      <c r="T279" s="277"/>
    </row>
    <row r="280" spans="1:20" s="273" customFormat="1" ht="15.6">
      <c r="A280" s="273">
        <v>31</v>
      </c>
      <c r="B280" s="255" t="s">
        <v>810</v>
      </c>
      <c r="C280" s="273">
        <v>5</v>
      </c>
      <c r="D280" s="282">
        <v>90</v>
      </c>
      <c r="E280" s="283">
        <v>11</v>
      </c>
      <c r="F280" s="273">
        <v>26</v>
      </c>
      <c r="G280" s="273">
        <v>14</v>
      </c>
      <c r="H280" s="273">
        <v>25</v>
      </c>
      <c r="I280" s="273">
        <v>31.44</v>
      </c>
      <c r="J280" s="273">
        <v>5.8999999999999997E-2</v>
      </c>
      <c r="K280" s="273">
        <v>1.48</v>
      </c>
      <c r="L280" s="273">
        <v>10</v>
      </c>
      <c r="M280" s="273">
        <v>0.5</v>
      </c>
      <c r="N280" s="285">
        <v>3.9</v>
      </c>
      <c r="O280" s="282">
        <v>1.0329999999999999</v>
      </c>
      <c r="P280" s="282">
        <v>25</v>
      </c>
      <c r="Q280" s="273">
        <v>460.06491088867102</v>
      </c>
      <c r="T280" s="277"/>
    </row>
    <row r="281" spans="1:20" s="273" customFormat="1" ht="15.6">
      <c r="A281" s="273">
        <v>31</v>
      </c>
      <c r="B281" s="255" t="s">
        <v>810</v>
      </c>
      <c r="C281" s="273">
        <v>4</v>
      </c>
      <c r="D281" s="282">
        <v>110</v>
      </c>
      <c r="E281" s="283">
        <v>15</v>
      </c>
      <c r="F281" s="273">
        <v>29</v>
      </c>
      <c r="G281" s="273">
        <v>16</v>
      </c>
      <c r="H281" s="273">
        <v>30</v>
      </c>
      <c r="I281" s="273">
        <v>31.44</v>
      </c>
      <c r="J281" s="273">
        <v>5.8999999999999997E-2</v>
      </c>
      <c r="K281" s="273">
        <v>1.48</v>
      </c>
      <c r="L281" s="273">
        <v>10</v>
      </c>
      <c r="M281" s="273">
        <v>0.5</v>
      </c>
      <c r="N281" s="285">
        <v>3.9</v>
      </c>
      <c r="O281" s="282">
        <v>1.0329999999999999</v>
      </c>
      <c r="P281" s="282">
        <v>20</v>
      </c>
      <c r="Q281" s="273">
        <v>131.81080627441401</v>
      </c>
      <c r="T281" s="277"/>
    </row>
    <row r="282" spans="1:20" s="273" customFormat="1" ht="15.6">
      <c r="A282" s="273">
        <v>31</v>
      </c>
      <c r="B282" s="255" t="s">
        <v>810</v>
      </c>
      <c r="C282" s="273">
        <v>3</v>
      </c>
      <c r="D282" s="282">
        <v>130</v>
      </c>
      <c r="E282" s="283">
        <v>16.5</v>
      </c>
      <c r="F282" s="273">
        <v>29</v>
      </c>
      <c r="G282" s="273">
        <v>16</v>
      </c>
      <c r="H282" s="273">
        <v>30</v>
      </c>
      <c r="I282" s="273">
        <v>31.44</v>
      </c>
      <c r="J282" s="273">
        <v>5.8999999999999997E-2</v>
      </c>
      <c r="K282" s="273">
        <v>1.48</v>
      </c>
      <c r="L282" s="273">
        <v>10</v>
      </c>
      <c r="M282" s="273">
        <v>0.5</v>
      </c>
      <c r="N282" s="285">
        <v>3.9</v>
      </c>
      <c r="O282" s="282">
        <v>1.0329999999999999</v>
      </c>
      <c r="P282" s="282">
        <v>10</v>
      </c>
      <c r="Q282" s="273">
        <v>37.764419555663999</v>
      </c>
      <c r="T282" s="277"/>
    </row>
    <row r="283" spans="1:20" s="273" customFormat="1" ht="15.6">
      <c r="A283" s="273">
        <v>31</v>
      </c>
      <c r="B283" s="255" t="s">
        <v>810</v>
      </c>
      <c r="C283" s="273">
        <v>2</v>
      </c>
      <c r="D283" s="282">
        <v>150</v>
      </c>
      <c r="E283" s="283">
        <v>19</v>
      </c>
      <c r="F283" s="273">
        <v>25.5</v>
      </c>
      <c r="G283" s="273">
        <v>13.03</v>
      </c>
      <c r="H283" s="273">
        <v>28</v>
      </c>
      <c r="I283" s="273">
        <v>6.24</v>
      </c>
      <c r="J283" s="273">
        <v>1.9E-2</v>
      </c>
      <c r="K283" s="273">
        <v>1.31</v>
      </c>
      <c r="L283" s="273">
        <v>9.5</v>
      </c>
      <c r="M283" s="273">
        <v>0.5</v>
      </c>
      <c r="N283" s="285">
        <v>4.0999999999999996</v>
      </c>
      <c r="O283" s="282">
        <v>1</v>
      </c>
      <c r="P283" s="282">
        <v>10</v>
      </c>
      <c r="Q283" s="273">
        <v>36.219879149999997</v>
      </c>
      <c r="T283" s="277"/>
    </row>
    <row r="284" spans="1:20" s="273" customFormat="1" ht="15.6">
      <c r="A284" s="273">
        <v>31</v>
      </c>
      <c r="B284" s="255" t="s">
        <v>810</v>
      </c>
      <c r="C284" s="273">
        <v>1</v>
      </c>
      <c r="D284" s="282">
        <v>170</v>
      </c>
      <c r="E284" s="283">
        <v>17</v>
      </c>
      <c r="F284" s="273">
        <v>22.5</v>
      </c>
      <c r="G284" s="273">
        <v>18</v>
      </c>
      <c r="H284" s="273">
        <v>24</v>
      </c>
      <c r="I284" s="273">
        <v>31.44</v>
      </c>
      <c r="J284" s="273">
        <v>5.8999999999999997E-2</v>
      </c>
      <c r="K284" s="273">
        <v>1.48</v>
      </c>
      <c r="L284" s="273">
        <v>10</v>
      </c>
      <c r="M284" s="273">
        <v>0.5</v>
      </c>
      <c r="N284" s="285">
        <v>3.9</v>
      </c>
      <c r="O284" s="282">
        <v>0.1</v>
      </c>
      <c r="P284" s="282">
        <v>10</v>
      </c>
      <c r="Q284" s="273">
        <v>36.219879149999997</v>
      </c>
      <c r="T284" s="277"/>
    </row>
    <row r="285" spans="1:20" s="273" customFormat="1" ht="15.6">
      <c r="A285" s="273">
        <v>31</v>
      </c>
      <c r="B285" s="255" t="s">
        <v>810</v>
      </c>
      <c r="C285" s="273">
        <v>0</v>
      </c>
      <c r="D285" s="273">
        <v>200</v>
      </c>
      <c r="E285" s="283">
        <v>18</v>
      </c>
      <c r="F285" s="273">
        <v>21.5</v>
      </c>
      <c r="G285" s="273">
        <v>11.49</v>
      </c>
      <c r="H285" s="273">
        <v>23.6</v>
      </c>
      <c r="I285" s="273">
        <v>31.44</v>
      </c>
      <c r="J285" s="273">
        <v>5.8999999999999997E-2</v>
      </c>
      <c r="K285" s="273">
        <v>1.48</v>
      </c>
      <c r="L285" s="273">
        <v>10</v>
      </c>
      <c r="M285" s="273">
        <v>0.5</v>
      </c>
      <c r="N285" s="285">
        <v>3.9</v>
      </c>
      <c r="O285" s="282">
        <v>0.1</v>
      </c>
      <c r="P285" s="282">
        <v>10</v>
      </c>
      <c r="Q285" s="273">
        <v>36.219879149999997</v>
      </c>
      <c r="T285" s="277"/>
    </row>
    <row r="286" spans="1:20" s="273" customFormat="1" ht="15.6">
      <c r="A286" s="273">
        <v>32</v>
      </c>
      <c r="B286" s="255" t="s">
        <v>811</v>
      </c>
      <c r="C286" s="273">
        <v>8</v>
      </c>
      <c r="D286" s="282">
        <v>30</v>
      </c>
      <c r="E286" s="283">
        <v>9.8000000000000007</v>
      </c>
      <c r="F286" s="273">
        <v>21</v>
      </c>
      <c r="G286" s="273">
        <v>9.48</v>
      </c>
      <c r="H286" s="273">
        <v>23</v>
      </c>
      <c r="I286" s="273">
        <v>31.44</v>
      </c>
      <c r="J286" s="273">
        <v>5.8999999999999997E-2</v>
      </c>
      <c r="K286" s="273">
        <v>1.48</v>
      </c>
      <c r="L286" s="273">
        <v>10</v>
      </c>
      <c r="M286" s="273">
        <v>0.5</v>
      </c>
      <c r="N286" s="282">
        <v>3.9</v>
      </c>
      <c r="O286" s="282">
        <v>0.1</v>
      </c>
      <c r="P286" s="282">
        <v>10</v>
      </c>
      <c r="Q286" s="273">
        <v>36.219879149999997</v>
      </c>
      <c r="T286" s="277"/>
    </row>
    <row r="287" spans="1:20" s="273" customFormat="1" ht="15.6">
      <c r="A287" s="273">
        <v>32</v>
      </c>
      <c r="B287" s="255" t="s">
        <v>811</v>
      </c>
      <c r="C287" s="273">
        <v>7</v>
      </c>
      <c r="D287" s="282">
        <v>50</v>
      </c>
      <c r="E287" s="283">
        <v>10.7</v>
      </c>
      <c r="F287" s="273">
        <v>21</v>
      </c>
      <c r="G287" s="273">
        <v>9.475363346331072</v>
      </c>
      <c r="H287" s="273">
        <v>23</v>
      </c>
      <c r="I287" s="273">
        <v>31.44</v>
      </c>
      <c r="J287" s="273">
        <v>5.8999999999999997E-2</v>
      </c>
      <c r="K287" s="273">
        <v>1.48</v>
      </c>
      <c r="L287" s="273">
        <v>10</v>
      </c>
      <c r="M287" s="273">
        <v>0.5</v>
      </c>
      <c r="N287" s="282">
        <v>3.9</v>
      </c>
      <c r="O287" s="282">
        <v>0.1</v>
      </c>
      <c r="P287" s="282">
        <v>10</v>
      </c>
      <c r="Q287" s="273">
        <v>36.219879149999997</v>
      </c>
      <c r="T287" s="277"/>
    </row>
    <row r="288" spans="1:20" s="273" customFormat="1" ht="15.6">
      <c r="A288" s="273">
        <v>32</v>
      </c>
      <c r="B288" s="255" t="s">
        <v>811</v>
      </c>
      <c r="C288" s="273">
        <v>6</v>
      </c>
      <c r="D288" s="282">
        <v>70</v>
      </c>
      <c r="E288" s="283">
        <v>8</v>
      </c>
      <c r="F288" s="273">
        <v>19.02</v>
      </c>
      <c r="G288" s="273">
        <v>9</v>
      </c>
      <c r="H288" s="273">
        <v>19.5</v>
      </c>
      <c r="I288" s="273">
        <v>106.1</v>
      </c>
      <c r="J288" s="273">
        <v>7.4999999999999997E-2</v>
      </c>
      <c r="K288" s="273">
        <v>1.89</v>
      </c>
      <c r="L288" s="273">
        <v>6.5</v>
      </c>
      <c r="M288" s="273">
        <v>0.5</v>
      </c>
      <c r="N288" s="282">
        <v>4</v>
      </c>
      <c r="O288" s="282">
        <v>1.0329999999999999</v>
      </c>
      <c r="P288" s="282">
        <v>25</v>
      </c>
      <c r="Q288" s="273">
        <v>460.06491088867102</v>
      </c>
      <c r="T288" s="277"/>
    </row>
    <row r="289" spans="1:20" s="273" customFormat="1" ht="15.6">
      <c r="A289" s="273">
        <v>32</v>
      </c>
      <c r="B289" s="255" t="s">
        <v>811</v>
      </c>
      <c r="C289" s="273">
        <v>5</v>
      </c>
      <c r="D289" s="282">
        <v>90</v>
      </c>
      <c r="E289" s="283">
        <v>7</v>
      </c>
      <c r="F289" s="273">
        <v>15</v>
      </c>
      <c r="G289" s="273">
        <v>9.5070422535210835</v>
      </c>
      <c r="H289" s="273">
        <v>17</v>
      </c>
      <c r="I289" s="273">
        <v>106.1</v>
      </c>
      <c r="J289" s="273">
        <v>7.4999999999999997E-2</v>
      </c>
      <c r="K289" s="273">
        <v>1.89</v>
      </c>
      <c r="L289" s="273">
        <v>6.5</v>
      </c>
      <c r="M289" s="273">
        <v>0.5</v>
      </c>
      <c r="N289" s="282">
        <v>4</v>
      </c>
      <c r="O289" s="282">
        <v>1.0329999999999999</v>
      </c>
      <c r="P289" s="282">
        <v>20</v>
      </c>
      <c r="Q289" s="273">
        <v>131.81080627441401</v>
      </c>
      <c r="T289" s="277"/>
    </row>
    <row r="290" spans="1:20" s="273" customFormat="1" ht="15.6">
      <c r="A290" s="273">
        <v>32</v>
      </c>
      <c r="B290" s="255" t="s">
        <v>811</v>
      </c>
      <c r="C290" s="273">
        <v>4</v>
      </c>
      <c r="D290" s="282">
        <v>110</v>
      </c>
      <c r="E290" s="283">
        <v>7</v>
      </c>
      <c r="F290" s="273">
        <v>15.8</v>
      </c>
      <c r="G290" s="273">
        <v>8</v>
      </c>
      <c r="H290" s="273">
        <v>18</v>
      </c>
      <c r="I290" s="273">
        <v>106.1</v>
      </c>
      <c r="J290" s="273">
        <v>7.4999999999999997E-2</v>
      </c>
      <c r="K290" s="273">
        <v>1.89</v>
      </c>
      <c r="L290" s="273">
        <v>6.5</v>
      </c>
      <c r="M290" s="273">
        <v>0.5</v>
      </c>
      <c r="N290" s="282">
        <v>4</v>
      </c>
      <c r="O290" s="282">
        <v>1.0329999999999999</v>
      </c>
      <c r="P290" s="282">
        <v>10</v>
      </c>
      <c r="Q290" s="273">
        <v>37.764419555663999</v>
      </c>
      <c r="T290" s="277"/>
    </row>
    <row r="291" spans="1:20" s="273" customFormat="1" ht="15.6">
      <c r="A291" s="273">
        <v>32</v>
      </c>
      <c r="B291" s="255" t="s">
        <v>811</v>
      </c>
      <c r="C291" s="273">
        <v>3</v>
      </c>
      <c r="D291" s="282">
        <v>130</v>
      </c>
      <c r="E291" s="283">
        <v>7.8</v>
      </c>
      <c r="F291" s="273">
        <v>15</v>
      </c>
      <c r="G291" s="273">
        <v>7</v>
      </c>
      <c r="H291" s="273">
        <v>18</v>
      </c>
      <c r="I291" s="273">
        <v>106.1</v>
      </c>
      <c r="J291" s="273">
        <v>7.4999999999999997E-2</v>
      </c>
      <c r="K291" s="273">
        <v>1.89</v>
      </c>
      <c r="L291" s="273">
        <v>6.5</v>
      </c>
      <c r="M291" s="273">
        <v>0.5</v>
      </c>
      <c r="N291" s="282">
        <v>4</v>
      </c>
      <c r="O291" s="282">
        <v>1</v>
      </c>
      <c r="P291" s="282">
        <v>10</v>
      </c>
      <c r="Q291" s="273">
        <v>36.219879149999997</v>
      </c>
      <c r="T291" s="277"/>
    </row>
    <row r="292" spans="1:20" s="273" customFormat="1" ht="15.6">
      <c r="A292" s="273">
        <v>32</v>
      </c>
      <c r="B292" s="255" t="s">
        <v>811</v>
      </c>
      <c r="C292" s="273">
        <v>2</v>
      </c>
      <c r="D292" s="282">
        <v>150</v>
      </c>
      <c r="E292" s="283">
        <v>12</v>
      </c>
      <c r="F292" s="273">
        <v>17</v>
      </c>
      <c r="G292" s="273">
        <v>8.5</v>
      </c>
      <c r="H292" s="273">
        <v>20</v>
      </c>
      <c r="I292" s="273">
        <v>106.1</v>
      </c>
      <c r="J292" s="273">
        <v>7.4999999999999997E-2</v>
      </c>
      <c r="K292" s="273">
        <v>1.89</v>
      </c>
      <c r="L292" s="273">
        <v>6.5</v>
      </c>
      <c r="M292" s="273">
        <v>0.5</v>
      </c>
      <c r="N292" s="282">
        <v>4</v>
      </c>
      <c r="O292" s="282">
        <v>0.1</v>
      </c>
      <c r="P292" s="282">
        <v>10</v>
      </c>
      <c r="Q292" s="273">
        <v>36.219879149999997</v>
      </c>
      <c r="T292" s="277"/>
    </row>
    <row r="293" spans="1:20" s="273" customFormat="1" ht="15.6">
      <c r="A293" s="273">
        <v>32</v>
      </c>
      <c r="B293" s="255" t="s">
        <v>811</v>
      </c>
      <c r="C293" s="273">
        <v>1</v>
      </c>
      <c r="D293" s="282">
        <v>170</v>
      </c>
      <c r="E293" s="283">
        <v>13</v>
      </c>
      <c r="F293" s="273">
        <v>21.8</v>
      </c>
      <c r="G293" s="273">
        <v>9.934335260115617</v>
      </c>
      <c r="H293" s="273">
        <v>24</v>
      </c>
      <c r="I293" s="273">
        <v>31.44</v>
      </c>
      <c r="J293" s="273">
        <v>5.8999999999999997E-2</v>
      </c>
      <c r="K293" s="273">
        <v>1.48</v>
      </c>
      <c r="L293" s="273">
        <v>10</v>
      </c>
      <c r="M293" s="273">
        <v>0.5</v>
      </c>
      <c r="N293" s="285">
        <v>3.9</v>
      </c>
      <c r="O293" s="282">
        <v>0.1</v>
      </c>
      <c r="P293" s="282">
        <v>10</v>
      </c>
      <c r="Q293" s="273">
        <v>36.219879149999997</v>
      </c>
      <c r="T293" s="277"/>
    </row>
    <row r="294" spans="1:20" s="273" customFormat="1" ht="15.6">
      <c r="A294" s="273">
        <v>32</v>
      </c>
      <c r="B294" s="255" t="s">
        <v>811</v>
      </c>
      <c r="C294" s="273">
        <v>0</v>
      </c>
      <c r="D294" s="273">
        <v>200</v>
      </c>
      <c r="E294" s="283">
        <v>16</v>
      </c>
      <c r="F294" s="273">
        <v>18.3</v>
      </c>
      <c r="G294" s="273">
        <v>11.958365458750936</v>
      </c>
      <c r="H294" s="273">
        <v>21</v>
      </c>
      <c r="I294" s="273">
        <v>106.1</v>
      </c>
      <c r="J294" s="273">
        <v>7.4999999999999997E-2</v>
      </c>
      <c r="K294" s="273">
        <v>1.89</v>
      </c>
      <c r="L294" s="273">
        <v>6.5</v>
      </c>
      <c r="M294" s="273">
        <v>0.5</v>
      </c>
      <c r="N294" s="285">
        <v>4</v>
      </c>
      <c r="O294" s="282">
        <v>0.1</v>
      </c>
      <c r="P294" s="282">
        <v>10</v>
      </c>
      <c r="Q294" s="273">
        <v>36.219879149999997</v>
      </c>
      <c r="T294" s="277"/>
    </row>
    <row r="295" spans="1:20" s="273" customFormat="1" ht="15.6">
      <c r="A295" s="273">
        <v>33</v>
      </c>
      <c r="B295" s="259" t="s">
        <v>812</v>
      </c>
      <c r="C295" s="273">
        <v>8</v>
      </c>
      <c r="D295" s="282">
        <v>30</v>
      </c>
      <c r="E295" s="283">
        <v>8</v>
      </c>
      <c r="F295" s="273">
        <v>18</v>
      </c>
      <c r="G295" s="273">
        <v>8</v>
      </c>
      <c r="H295" s="273">
        <v>22</v>
      </c>
      <c r="I295" s="274">
        <v>31.44</v>
      </c>
      <c r="J295" s="273">
        <v>5.8999999999999997E-2</v>
      </c>
      <c r="K295" s="280">
        <v>1.48</v>
      </c>
      <c r="L295" s="273">
        <v>10</v>
      </c>
      <c r="M295" s="277">
        <v>0.5</v>
      </c>
      <c r="N295" s="286">
        <v>3.9</v>
      </c>
      <c r="O295" s="282">
        <v>0.1</v>
      </c>
      <c r="P295" s="282">
        <v>10</v>
      </c>
      <c r="Q295" s="273">
        <v>36.219879149999997</v>
      </c>
      <c r="T295" s="277"/>
    </row>
    <row r="296" spans="1:20" s="273" customFormat="1" ht="15.6">
      <c r="A296" s="273">
        <v>33</v>
      </c>
      <c r="B296" s="259" t="s">
        <v>812</v>
      </c>
      <c r="C296" s="273">
        <v>7</v>
      </c>
      <c r="D296" s="282">
        <v>50</v>
      </c>
      <c r="E296" s="283">
        <v>8</v>
      </c>
      <c r="F296" s="273">
        <v>21</v>
      </c>
      <c r="G296" s="273">
        <v>8.8000000000000007</v>
      </c>
      <c r="H296" s="273">
        <v>22</v>
      </c>
      <c r="I296" s="274">
        <v>31.44</v>
      </c>
      <c r="J296" s="273">
        <v>5.8999999999999997E-2</v>
      </c>
      <c r="K296" s="280">
        <v>1.48</v>
      </c>
      <c r="L296" s="273">
        <v>10</v>
      </c>
      <c r="M296" s="277">
        <v>0.5</v>
      </c>
      <c r="N296" s="286">
        <v>3.9</v>
      </c>
      <c r="O296" s="273">
        <v>1.0329999999999999</v>
      </c>
      <c r="P296" s="273">
        <v>25</v>
      </c>
      <c r="Q296" s="273">
        <v>460.06491088867102</v>
      </c>
      <c r="T296" s="277"/>
    </row>
    <row r="297" spans="1:20" s="273" customFormat="1" ht="15.6">
      <c r="A297" s="273">
        <v>33</v>
      </c>
      <c r="B297" s="259" t="s">
        <v>812</v>
      </c>
      <c r="C297" s="273">
        <v>6</v>
      </c>
      <c r="D297" s="282">
        <v>70</v>
      </c>
      <c r="E297" s="283">
        <v>11</v>
      </c>
      <c r="F297" s="273">
        <v>21.19</v>
      </c>
      <c r="G297" s="273">
        <v>9</v>
      </c>
      <c r="H297" s="273">
        <v>22</v>
      </c>
      <c r="I297" s="274">
        <v>31.44</v>
      </c>
      <c r="J297" s="273">
        <v>5.8999999999999997E-2</v>
      </c>
      <c r="K297" s="273">
        <v>1.48</v>
      </c>
      <c r="L297" s="273">
        <v>10</v>
      </c>
      <c r="M297" s="277">
        <v>0.5</v>
      </c>
      <c r="N297" s="286">
        <v>3.9</v>
      </c>
      <c r="O297" s="273">
        <v>1.0329999999999999</v>
      </c>
      <c r="P297" s="273">
        <v>20</v>
      </c>
      <c r="Q297" s="273">
        <v>131.81080627441401</v>
      </c>
      <c r="T297" s="277"/>
    </row>
    <row r="298" spans="1:20" s="273" customFormat="1" ht="15.6">
      <c r="A298" s="273">
        <v>33</v>
      </c>
      <c r="B298" s="259" t="s">
        <v>812</v>
      </c>
      <c r="C298" s="273">
        <v>5</v>
      </c>
      <c r="D298" s="282">
        <v>90</v>
      </c>
      <c r="E298" s="283">
        <v>12</v>
      </c>
      <c r="F298" s="273">
        <v>21.19</v>
      </c>
      <c r="G298" s="273">
        <v>15</v>
      </c>
      <c r="H298" s="273">
        <v>29</v>
      </c>
      <c r="I298" s="273">
        <v>31.44</v>
      </c>
      <c r="J298" s="273">
        <v>5.8999999999999997E-2</v>
      </c>
      <c r="K298" s="273">
        <v>1.48</v>
      </c>
      <c r="L298" s="273">
        <v>10</v>
      </c>
      <c r="M298" s="277">
        <v>0.5</v>
      </c>
      <c r="N298" s="286">
        <v>3.9</v>
      </c>
      <c r="O298" s="273">
        <v>1.0329999999999999</v>
      </c>
      <c r="P298" s="273">
        <v>10</v>
      </c>
      <c r="Q298" s="273">
        <v>37.764419555663999</v>
      </c>
      <c r="T298" s="277"/>
    </row>
    <row r="299" spans="1:20" s="273" customFormat="1" ht="15.6">
      <c r="A299" s="273">
        <v>33</v>
      </c>
      <c r="B299" s="259" t="s">
        <v>812</v>
      </c>
      <c r="C299" s="273">
        <v>4</v>
      </c>
      <c r="D299" s="282">
        <v>110</v>
      </c>
      <c r="E299" s="283">
        <v>13.2</v>
      </c>
      <c r="F299" s="273">
        <v>25</v>
      </c>
      <c r="G299" s="273">
        <v>11.5</v>
      </c>
      <c r="H299" s="273">
        <v>30</v>
      </c>
      <c r="I299" s="273">
        <v>31.44</v>
      </c>
      <c r="J299" s="273">
        <v>5.8999999999999997E-2</v>
      </c>
      <c r="K299" s="273">
        <v>1.48</v>
      </c>
      <c r="L299" s="273">
        <v>10</v>
      </c>
      <c r="M299" s="277">
        <v>0.5</v>
      </c>
      <c r="N299" s="286">
        <v>3.9</v>
      </c>
      <c r="O299" s="273">
        <v>1</v>
      </c>
      <c r="P299" s="273">
        <v>10</v>
      </c>
      <c r="Q299" s="273">
        <v>36.219879149999997</v>
      </c>
      <c r="T299" s="277"/>
    </row>
    <row r="300" spans="1:20" s="273" customFormat="1" ht="15.6">
      <c r="A300" s="273">
        <v>33</v>
      </c>
      <c r="B300" s="259" t="s">
        <v>812</v>
      </c>
      <c r="C300" s="273">
        <v>3</v>
      </c>
      <c r="D300" s="282">
        <v>130</v>
      </c>
      <c r="E300" s="283">
        <v>12</v>
      </c>
      <c r="F300" s="273">
        <v>24.5</v>
      </c>
      <c r="G300" s="273">
        <v>11.5</v>
      </c>
      <c r="H300" s="273">
        <v>29</v>
      </c>
      <c r="I300" s="273">
        <v>30</v>
      </c>
      <c r="J300" s="273">
        <v>0.05</v>
      </c>
      <c r="K300" s="273">
        <v>1.45</v>
      </c>
      <c r="L300" s="273">
        <v>9</v>
      </c>
      <c r="M300" s="277">
        <v>0.5</v>
      </c>
      <c r="N300" s="286">
        <v>3.6</v>
      </c>
      <c r="O300" s="273">
        <v>0.1</v>
      </c>
      <c r="P300" s="273">
        <v>10</v>
      </c>
      <c r="Q300" s="273">
        <v>36.219879149999997</v>
      </c>
      <c r="T300" s="277"/>
    </row>
    <row r="301" spans="1:20" s="273" customFormat="1" ht="15.6">
      <c r="A301" s="273">
        <v>33</v>
      </c>
      <c r="B301" s="259" t="s">
        <v>812</v>
      </c>
      <c r="C301" s="273">
        <v>2</v>
      </c>
      <c r="D301" s="282">
        <v>150</v>
      </c>
      <c r="E301" s="283">
        <v>13</v>
      </c>
      <c r="F301" s="273">
        <v>24.5</v>
      </c>
      <c r="G301" s="273">
        <v>12</v>
      </c>
      <c r="H301" s="273">
        <v>30</v>
      </c>
      <c r="I301" s="273">
        <v>30</v>
      </c>
      <c r="J301" s="273">
        <v>0.05</v>
      </c>
      <c r="K301" s="273">
        <v>1.45</v>
      </c>
      <c r="L301" s="273">
        <v>9</v>
      </c>
      <c r="M301" s="277">
        <v>0.5</v>
      </c>
      <c r="N301" s="286">
        <v>3.6</v>
      </c>
      <c r="O301" s="273">
        <v>0.1</v>
      </c>
      <c r="P301" s="273">
        <v>10</v>
      </c>
      <c r="Q301" s="273">
        <v>36.219879149999997</v>
      </c>
      <c r="T301" s="277"/>
    </row>
    <row r="302" spans="1:20" s="273" customFormat="1" ht="15.6">
      <c r="A302" s="273">
        <v>33</v>
      </c>
      <c r="B302" s="259" t="s">
        <v>812</v>
      </c>
      <c r="C302" s="273">
        <v>1</v>
      </c>
      <c r="D302" s="282">
        <v>170</v>
      </c>
      <c r="E302" s="283">
        <v>13.5</v>
      </c>
      <c r="F302" s="273">
        <v>23.5</v>
      </c>
      <c r="G302" s="273">
        <v>13.8</v>
      </c>
      <c r="H302" s="273">
        <v>29</v>
      </c>
      <c r="I302" s="273">
        <v>31.44</v>
      </c>
      <c r="J302" s="273">
        <v>5.8999999999999997E-2</v>
      </c>
      <c r="K302" s="273">
        <v>1.48</v>
      </c>
      <c r="L302" s="273">
        <v>10</v>
      </c>
      <c r="M302" s="277">
        <v>0.5</v>
      </c>
      <c r="N302" s="286">
        <v>3.9</v>
      </c>
      <c r="O302" s="273">
        <v>0.1</v>
      </c>
      <c r="P302" s="273">
        <v>10</v>
      </c>
      <c r="Q302" s="273">
        <v>36.219879149999997</v>
      </c>
      <c r="T302" s="277"/>
    </row>
    <row r="303" spans="1:20" s="273" customFormat="1" ht="15.6">
      <c r="A303" s="273">
        <v>33</v>
      </c>
      <c r="B303" s="259" t="s">
        <v>812</v>
      </c>
      <c r="C303" s="273">
        <v>0</v>
      </c>
      <c r="D303" s="273">
        <v>200</v>
      </c>
      <c r="E303" s="283">
        <v>14</v>
      </c>
      <c r="F303" s="273">
        <v>17</v>
      </c>
      <c r="G303" s="273">
        <v>13.05</v>
      </c>
      <c r="H303" s="273">
        <v>20</v>
      </c>
      <c r="I303" s="273">
        <v>31.44</v>
      </c>
      <c r="J303" s="273">
        <v>5.8999999999999997E-2</v>
      </c>
      <c r="K303" s="273">
        <v>1.48</v>
      </c>
      <c r="L303" s="273">
        <v>10</v>
      </c>
      <c r="M303" s="277">
        <v>0.5</v>
      </c>
      <c r="N303" s="286">
        <v>3.9</v>
      </c>
      <c r="O303" s="273">
        <v>0.1</v>
      </c>
      <c r="P303" s="273">
        <v>10</v>
      </c>
      <c r="Q303" s="273">
        <v>36.219879149999997</v>
      </c>
      <c r="T303" s="277"/>
    </row>
  </sheetData>
  <phoneticPr fontId="7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FO40"/>
  <sheetViews>
    <sheetView zoomScaleNormal="100" workbookViewId="0">
      <selection activeCell="A2" sqref="A2:B28"/>
    </sheetView>
  </sheetViews>
  <sheetFormatPr defaultColWidth="9.109375" defaultRowHeight="14.4"/>
  <cols>
    <col min="1" max="1" width="14" style="195" customWidth="1"/>
    <col min="2" max="2" width="20.6640625" style="195" customWidth="1"/>
    <col min="3" max="3" width="13" style="195" customWidth="1"/>
    <col min="4" max="4" width="13.33203125" style="195" customWidth="1"/>
    <col min="5" max="5" width="13.44140625" style="195" customWidth="1"/>
    <col min="6" max="6" width="13" style="195" customWidth="1"/>
    <col min="7" max="7" width="11.33203125" style="195" customWidth="1"/>
    <col min="8" max="8" width="12.109375" style="195" customWidth="1"/>
    <col min="9" max="9" width="14.6640625" style="195" customWidth="1"/>
    <col min="10" max="10" width="12.5546875" style="195" customWidth="1"/>
    <col min="11" max="11" width="10.88671875" style="195" customWidth="1"/>
    <col min="12" max="12" width="21.6640625" style="195" customWidth="1"/>
    <col min="13" max="13" width="18.5546875" style="195" customWidth="1"/>
    <col min="14" max="14" width="18.77734375" style="195" customWidth="1"/>
    <col min="15" max="15" width="15.88671875" style="195" customWidth="1"/>
    <col min="17" max="18" width="15.33203125" style="195" customWidth="1"/>
    <col min="19" max="19" width="14.5546875" style="195" customWidth="1"/>
    <col min="20" max="20" width="24.44140625" style="195" customWidth="1"/>
    <col min="21" max="21" width="16" style="195" customWidth="1"/>
    <col min="22" max="22" width="20.88671875" style="195" customWidth="1"/>
    <col min="23" max="24" width="24" style="195" customWidth="1"/>
    <col min="25" max="25" width="8.5546875" style="195" customWidth="1"/>
    <col min="26" max="26" width="15" style="195" customWidth="1"/>
    <col min="27" max="27" width="10.6640625" style="195" customWidth="1"/>
    <col min="28" max="28" width="13" style="195" customWidth="1"/>
    <col min="29" max="29" width="16.6640625" style="195" customWidth="1"/>
    <col min="30" max="30" width="13.6640625" style="195" customWidth="1"/>
    <col min="31" max="31" width="16.6640625" style="195" customWidth="1"/>
    <col min="32" max="32" width="17.21875" style="195" customWidth="1"/>
    <col min="33" max="33" width="16.44140625" style="195" customWidth="1"/>
    <col min="34" max="34" width="13.5546875" style="195" customWidth="1"/>
    <col min="35" max="35" width="14.5546875" style="195" customWidth="1"/>
    <col min="36" max="36" width="18.44140625" style="195" customWidth="1"/>
    <col min="37" max="37" width="27.6640625" style="195" customWidth="1"/>
    <col min="38" max="38" width="9.33203125" style="195" bestFit="1" customWidth="1"/>
    <col min="39" max="39" width="17.88671875" style="195" customWidth="1"/>
    <col min="40" max="40" width="13.88671875" style="195" customWidth="1"/>
    <col min="41" max="41" width="19.6640625" style="195" customWidth="1"/>
    <col min="42" max="42" width="19" style="195" customWidth="1"/>
    <col min="43" max="43" width="11.88671875" style="195" customWidth="1"/>
    <col min="44" max="44" width="19.21875" style="195" customWidth="1"/>
    <col min="45" max="45" width="15" style="195" customWidth="1"/>
    <col min="46" max="46" width="24.88671875" style="195" customWidth="1"/>
    <col min="47" max="47" width="18.77734375" style="195" customWidth="1"/>
    <col min="48" max="48" width="16.77734375" style="195" customWidth="1"/>
    <col min="49" max="49" width="12.33203125" style="195" customWidth="1"/>
    <col min="50" max="50" width="20.88671875" style="195" customWidth="1"/>
    <col min="51" max="51" width="13" style="195" customWidth="1"/>
    <col min="52" max="52" width="9.33203125" style="195" bestFit="1" customWidth="1"/>
    <col min="53" max="53" width="28.21875" style="195" customWidth="1"/>
    <col min="54" max="54" width="14.21875" style="195" customWidth="1"/>
    <col min="55" max="55" width="12.88671875" style="195" customWidth="1"/>
    <col min="56" max="56" width="9.33203125" style="195" bestFit="1" customWidth="1"/>
    <col min="57" max="57" width="13.44140625" style="195" customWidth="1"/>
    <col min="58" max="60" width="9.33203125" style="195" bestFit="1" customWidth="1"/>
    <col min="61" max="61" width="15.77734375" style="195" customWidth="1"/>
    <col min="62" max="62" width="13.5546875" style="195" customWidth="1"/>
    <col min="63" max="63" width="24.5546875" style="195" customWidth="1"/>
    <col min="64" max="64" width="20.109375" style="195" customWidth="1"/>
    <col min="65" max="65" width="18.5546875" style="195" customWidth="1"/>
    <col min="66" max="66" width="18" style="195" customWidth="1"/>
    <col min="67" max="67" width="14.6640625" style="195" customWidth="1"/>
    <col min="68" max="68" width="13.21875" style="195" customWidth="1"/>
    <col min="69" max="69" width="20.6640625" style="195" customWidth="1"/>
    <col min="70" max="70" width="16.6640625" style="195" customWidth="1"/>
    <col min="71" max="71" width="20.21875" style="195" customWidth="1"/>
    <col min="72" max="72" width="15.88671875" style="195" customWidth="1"/>
    <col min="73" max="73" width="17.6640625" style="195" customWidth="1"/>
    <col min="74" max="76" width="9.33203125" style="195" bestFit="1" customWidth="1"/>
    <col min="77" max="77" width="23.21875" style="195" customWidth="1"/>
    <col min="78" max="84" width="9.33203125" style="195" bestFit="1" customWidth="1"/>
    <col min="85" max="87" width="9.109375" style="195"/>
    <col min="88" max="88" width="14.44140625" style="195" customWidth="1"/>
    <col min="89" max="89" width="10.6640625" style="195" customWidth="1"/>
    <col min="90" max="90" width="14.21875" style="195" customWidth="1"/>
    <col min="91" max="91" width="9.33203125" style="195" bestFit="1" customWidth="1"/>
    <col min="92" max="92" width="21.5546875" style="195" customWidth="1"/>
    <col min="93" max="93" width="18.5546875" style="195" customWidth="1"/>
    <col min="94" max="94" width="19.33203125" style="195" customWidth="1"/>
    <col min="95" max="95" width="18" style="195" customWidth="1"/>
    <col min="96" max="96" width="24" style="195" customWidth="1"/>
    <col min="97" max="97" width="20.5546875" style="195" customWidth="1"/>
    <col min="98" max="98" width="17" style="195" customWidth="1"/>
    <col min="99" max="99" width="16.5546875" style="195" customWidth="1"/>
    <col min="100" max="100" width="16.109375" style="195" customWidth="1"/>
    <col min="101" max="101" width="17.5546875" style="195" customWidth="1"/>
    <col min="102" max="102" width="17" style="195" customWidth="1"/>
    <col min="103" max="103" width="20.109375" style="195" customWidth="1"/>
    <col min="104" max="104" width="20.6640625" style="195" customWidth="1"/>
    <col min="105" max="105" width="17.109375" style="195" customWidth="1"/>
    <col min="106" max="106" width="34.33203125" style="195" customWidth="1"/>
    <col min="107" max="107" width="20.109375" style="195" customWidth="1"/>
    <col min="108" max="109" width="9.33203125" style="195" bestFit="1" customWidth="1"/>
    <col min="110" max="110" width="18.33203125" style="195" customWidth="1"/>
    <col min="111" max="114" width="9.109375" style="195"/>
    <col min="115" max="115" width="22.88671875" style="195" customWidth="1"/>
    <col min="116" max="119" width="9.109375" style="195"/>
    <col min="120" max="120" width="34.5546875" style="195" customWidth="1"/>
    <col min="121" max="121" width="21.33203125" style="195" customWidth="1"/>
    <col min="122" max="122" width="21.44140625" style="195" customWidth="1"/>
    <col min="123" max="124" width="9.109375" style="195"/>
    <col min="125" max="125" width="23" style="195" customWidth="1"/>
    <col min="126" max="126" width="22.5546875" style="195" customWidth="1"/>
    <col min="127" max="127" width="26" style="195" customWidth="1"/>
    <col min="128" max="128" width="20" style="195" customWidth="1"/>
    <col min="129" max="129" width="23" style="195" customWidth="1"/>
    <col min="130" max="130" width="27.5546875" style="195" customWidth="1"/>
    <col min="131" max="131" width="31.33203125" style="195" customWidth="1"/>
    <col min="132" max="132" width="23.109375" style="195" customWidth="1"/>
    <col min="133" max="133" width="36.5546875" style="195" customWidth="1"/>
    <col min="134" max="134" width="32" style="195" customWidth="1"/>
    <col min="135" max="135" width="22.6640625" style="195" customWidth="1"/>
    <col min="136" max="136" width="21" style="195" customWidth="1"/>
    <col min="137" max="137" width="23.44140625" style="195" customWidth="1"/>
    <col min="138" max="138" width="18" style="195" customWidth="1"/>
    <col min="139" max="139" width="18.5546875" style="195" customWidth="1"/>
    <col min="140" max="144" width="9.109375" style="195"/>
    <col min="145" max="145" width="7.88671875" style="195" customWidth="1"/>
    <col min="146" max="146" width="9.33203125" style="195" bestFit="1" customWidth="1"/>
    <col min="147" max="147" width="17.21875" style="195" customWidth="1"/>
    <col min="148" max="150" width="9.109375" style="195"/>
    <col min="151" max="151" width="23" style="195" customWidth="1"/>
    <col min="152" max="153" width="9.109375" style="195"/>
    <col min="154" max="161" width="9.33203125" style="195" bestFit="1" customWidth="1"/>
    <col min="162" max="167" width="9.109375" style="195"/>
    <col min="168" max="175" width="9.33203125" style="195" bestFit="1" customWidth="1"/>
    <col min="176" max="185" width="9.109375" style="195"/>
    <col min="186" max="193" width="9.33203125" style="195" bestFit="1" customWidth="1"/>
    <col min="194" max="199" width="9.109375" style="195"/>
    <col min="200" max="207" width="9.33203125" style="195" bestFit="1" customWidth="1"/>
    <col min="208" max="212" width="9.109375" style="195"/>
    <col min="213" max="220" width="9.33203125" style="195" bestFit="1" customWidth="1"/>
    <col min="221" max="226" width="9.109375" style="195"/>
    <col min="227" max="234" width="9.33203125" style="195" bestFit="1" customWidth="1"/>
    <col min="235" max="240" width="9.109375" style="195"/>
    <col min="241" max="248" width="9.33203125" style="195" bestFit="1" customWidth="1"/>
    <col min="249" max="254" width="9.109375" style="195"/>
    <col min="255" max="262" width="9.33203125" style="195" bestFit="1" customWidth="1"/>
    <col min="263" max="268" width="9.109375" style="195"/>
    <col min="269" max="273" width="9.33203125" style="195" bestFit="1" customWidth="1"/>
    <col min="274" max="274" width="9.109375" style="195"/>
    <col min="275" max="286" width="9.33203125" style="195" bestFit="1" customWidth="1"/>
    <col min="287" max="287" width="9.109375" style="195"/>
    <col min="288" max="294" width="9.33203125" style="195" bestFit="1" customWidth="1"/>
    <col min="295" max="298" width="9.109375" style="195"/>
    <col min="299" max="311" width="9.33203125" style="195" bestFit="1" customWidth="1"/>
    <col min="312" max="313" width="9.109375" style="195"/>
    <col min="314" max="326" width="9.33203125" style="195" bestFit="1" customWidth="1"/>
    <col min="327" max="338" width="9.109375" style="195"/>
    <col min="339" max="346" width="9.33203125" style="195" bestFit="1" customWidth="1"/>
    <col min="347" max="347" width="9.109375" style="195"/>
    <col min="348" max="368" width="9.33203125" style="195" bestFit="1" customWidth="1"/>
    <col min="369" max="370" width="9.109375" style="195"/>
    <col min="371" max="373" width="9.33203125" style="195" bestFit="1" customWidth="1"/>
    <col min="374" max="376" width="9.109375" style="195"/>
    <col min="377" max="380" width="9.33203125" style="195" bestFit="1" customWidth="1"/>
    <col min="381" max="383" width="9.109375" style="195"/>
    <col min="384" max="396" width="9.33203125" style="195" bestFit="1" customWidth="1"/>
    <col min="397" max="398" width="9.109375" style="195"/>
    <col min="399" max="399" width="13.5546875" style="195" bestFit="1" customWidth="1"/>
    <col min="400" max="411" width="9.33203125" style="195" bestFit="1" customWidth="1"/>
    <col min="412" max="413" width="9.109375" style="195"/>
    <col min="414" max="426" width="9.33203125" style="195" bestFit="1" customWidth="1"/>
    <col min="427" max="16384" width="9.109375" style="195"/>
  </cols>
  <sheetData>
    <row r="1" spans="1:151">
      <c r="A1" s="224" t="s">
        <v>731</v>
      </c>
      <c r="B1" s="224" t="s">
        <v>707</v>
      </c>
      <c r="C1" s="224" t="s">
        <v>706</v>
      </c>
      <c r="D1" s="224" t="s">
        <v>708</v>
      </c>
      <c r="E1" s="224" t="s">
        <v>76</v>
      </c>
      <c r="F1" s="224" t="s">
        <v>709</v>
      </c>
      <c r="G1" s="224" t="s">
        <v>710</v>
      </c>
      <c r="H1" s="224" t="s">
        <v>711</v>
      </c>
      <c r="I1" s="224" t="s">
        <v>713</v>
      </c>
      <c r="J1" s="224" t="s">
        <v>712</v>
      </c>
      <c r="K1" s="224" t="s">
        <v>715</v>
      </c>
      <c r="L1" s="224" t="s">
        <v>716</v>
      </c>
      <c r="M1" s="253" t="s">
        <v>829</v>
      </c>
      <c r="N1" s="265" t="s">
        <v>830</v>
      </c>
      <c r="O1" s="224" t="s">
        <v>717</v>
      </c>
      <c r="P1" s="266" t="s">
        <v>831</v>
      </c>
      <c r="Q1" s="224" t="s">
        <v>718</v>
      </c>
      <c r="R1" s="224" t="s">
        <v>720</v>
      </c>
      <c r="S1" s="224" t="s">
        <v>719</v>
      </c>
      <c r="T1" s="224" t="s">
        <v>721</v>
      </c>
      <c r="U1" s="224" t="s">
        <v>722</v>
      </c>
      <c r="V1" s="224" t="s">
        <v>723</v>
      </c>
      <c r="W1" s="224" t="s">
        <v>732</v>
      </c>
      <c r="X1" s="224" t="s">
        <v>733</v>
      </c>
      <c r="Y1" s="242" t="s">
        <v>724</v>
      </c>
      <c r="Z1" s="243" t="s">
        <v>725</v>
      </c>
      <c r="AA1" s="244" t="s">
        <v>726</v>
      </c>
      <c r="AB1" s="224" t="s">
        <v>727</v>
      </c>
      <c r="AC1" s="224" t="s">
        <v>728</v>
      </c>
      <c r="AD1" s="234" t="s">
        <v>729</v>
      </c>
      <c r="AE1" s="234" t="s">
        <v>730</v>
      </c>
      <c r="AF1" s="196" t="s">
        <v>508</v>
      </c>
      <c r="AG1" s="195" t="s">
        <v>509</v>
      </c>
      <c r="AH1" s="195" t="s">
        <v>510</v>
      </c>
      <c r="AI1" s="195" t="s">
        <v>511</v>
      </c>
      <c r="AJ1" s="195" t="s">
        <v>512</v>
      </c>
      <c r="AK1" s="195" t="s">
        <v>513</v>
      </c>
      <c r="AL1" s="195" t="s">
        <v>514</v>
      </c>
      <c r="AM1" s="195" t="s">
        <v>515</v>
      </c>
      <c r="AN1" s="224" t="s">
        <v>734</v>
      </c>
      <c r="AO1" s="195" t="s">
        <v>519</v>
      </c>
      <c r="AP1" s="233" t="s">
        <v>520</v>
      </c>
      <c r="AQ1" s="195" t="s">
        <v>521</v>
      </c>
      <c r="AR1" s="195" t="s">
        <v>517</v>
      </c>
      <c r="AS1" s="195" t="s">
        <v>518</v>
      </c>
      <c r="AT1" s="233" t="s">
        <v>522</v>
      </c>
      <c r="AU1" s="233" t="s">
        <v>523</v>
      </c>
      <c r="AV1" s="233" t="s">
        <v>524</v>
      </c>
      <c r="AW1" s="233" t="s">
        <v>525</v>
      </c>
      <c r="AX1" s="195" t="s">
        <v>526</v>
      </c>
      <c r="AY1" s="195" t="s">
        <v>527</v>
      </c>
      <c r="AZ1" s="195" t="s">
        <v>528</v>
      </c>
      <c r="BA1" s="195" t="s">
        <v>529</v>
      </c>
      <c r="BB1" s="195" t="s">
        <v>530</v>
      </c>
      <c r="BC1" s="195" t="s">
        <v>531</v>
      </c>
      <c r="BD1" s="195" t="s">
        <v>532</v>
      </c>
      <c r="BE1" s="195" t="s">
        <v>533</v>
      </c>
      <c r="BF1" s="195" t="s">
        <v>534</v>
      </c>
      <c r="BG1" s="195" t="s">
        <v>535</v>
      </c>
      <c r="BH1" s="195" t="s">
        <v>536</v>
      </c>
      <c r="BI1" s="195" t="s">
        <v>537</v>
      </c>
      <c r="BJ1" s="195" t="s">
        <v>538</v>
      </c>
      <c r="BK1" s="195" t="s">
        <v>539</v>
      </c>
      <c r="BL1" s="195" t="s">
        <v>540</v>
      </c>
      <c r="BM1" s="195" t="s">
        <v>541</v>
      </c>
      <c r="BN1" s="195" t="s">
        <v>542</v>
      </c>
      <c r="BO1" s="195" t="s">
        <v>543</v>
      </c>
      <c r="BP1" s="195" t="s">
        <v>545</v>
      </c>
      <c r="BQ1" s="195" t="s">
        <v>544</v>
      </c>
      <c r="BR1" s="195" t="s">
        <v>546</v>
      </c>
      <c r="BS1" s="195" t="s">
        <v>430</v>
      </c>
      <c r="BT1" s="195" t="s">
        <v>548</v>
      </c>
      <c r="BU1" s="195" t="s">
        <v>551</v>
      </c>
      <c r="BV1" s="195" t="s">
        <v>552</v>
      </c>
      <c r="BW1" s="195" t="s">
        <v>553</v>
      </c>
      <c r="BX1" s="195" t="s">
        <v>554</v>
      </c>
      <c r="BY1" s="195" t="s">
        <v>555</v>
      </c>
      <c r="BZ1" s="195" t="s">
        <v>556</v>
      </c>
      <c r="CA1" s="195" t="s">
        <v>557</v>
      </c>
      <c r="CB1" s="195" t="s">
        <v>558</v>
      </c>
      <c r="CC1" s="195" t="s">
        <v>559</v>
      </c>
      <c r="CD1" s="195" t="s">
        <v>560</v>
      </c>
      <c r="CE1" s="195" t="s">
        <v>561</v>
      </c>
      <c r="CF1" s="195" t="s">
        <v>562</v>
      </c>
      <c r="CG1" s="195" t="s">
        <v>563</v>
      </c>
      <c r="CH1" s="195" t="s">
        <v>564</v>
      </c>
      <c r="CI1" s="195" t="s">
        <v>565</v>
      </c>
      <c r="CJ1" s="195" t="s">
        <v>474</v>
      </c>
      <c r="CK1" s="195" t="s">
        <v>475</v>
      </c>
      <c r="CL1" s="195" t="s">
        <v>612</v>
      </c>
      <c r="CM1" s="195" t="s">
        <v>611</v>
      </c>
      <c r="CN1" s="195" t="s">
        <v>476</v>
      </c>
      <c r="CO1" s="195" t="s">
        <v>477</v>
      </c>
      <c r="CP1" s="195" t="s">
        <v>478</v>
      </c>
      <c r="CQ1" s="195" t="s">
        <v>479</v>
      </c>
      <c r="CR1" s="195" t="s">
        <v>480</v>
      </c>
      <c r="CS1" s="195" t="s">
        <v>481</v>
      </c>
      <c r="CT1" s="195" t="s">
        <v>482</v>
      </c>
      <c r="CU1" s="195" t="s">
        <v>483</v>
      </c>
      <c r="CV1" s="195" t="s">
        <v>484</v>
      </c>
      <c r="CW1" s="195" t="s">
        <v>485</v>
      </c>
      <c r="CX1" s="195" t="s">
        <v>486</v>
      </c>
      <c r="CY1" s="195" t="s">
        <v>566</v>
      </c>
      <c r="CZ1" s="195" t="s">
        <v>567</v>
      </c>
      <c r="DA1" s="224" t="s">
        <v>655</v>
      </c>
      <c r="DB1" s="195" t="s">
        <v>569</v>
      </c>
      <c r="DC1" s="195" t="s">
        <v>570</v>
      </c>
      <c r="DD1" s="195" t="s">
        <v>571</v>
      </c>
      <c r="DE1" s="195" t="s">
        <v>572</v>
      </c>
      <c r="DF1" s="195" t="s">
        <v>573</v>
      </c>
      <c r="DG1" s="195" t="s">
        <v>610</v>
      </c>
      <c r="DH1" s="195" t="s">
        <v>609</v>
      </c>
      <c r="DI1" s="195" t="s">
        <v>608</v>
      </c>
      <c r="DJ1" s="195" t="s">
        <v>574</v>
      </c>
      <c r="DK1" s="195" t="s">
        <v>575</v>
      </c>
      <c r="DL1" s="195" t="s">
        <v>576</v>
      </c>
      <c r="DM1" s="195" t="s">
        <v>577</v>
      </c>
      <c r="DN1" s="224" t="s">
        <v>578</v>
      </c>
      <c r="DO1" s="195" t="s">
        <v>208</v>
      </c>
      <c r="DP1" s="195" t="s">
        <v>579</v>
      </c>
      <c r="DQ1" s="195" t="s">
        <v>580</v>
      </c>
      <c r="DR1" s="224" t="s">
        <v>735</v>
      </c>
      <c r="DS1" s="224" t="s">
        <v>736</v>
      </c>
      <c r="DT1" s="224" t="s">
        <v>737</v>
      </c>
      <c r="DU1" s="195" t="s">
        <v>584</v>
      </c>
      <c r="DV1" s="195" t="s">
        <v>585</v>
      </c>
      <c r="DW1" s="195" t="s">
        <v>586</v>
      </c>
      <c r="DX1" s="195" t="s">
        <v>587</v>
      </c>
      <c r="DY1" s="195" t="s">
        <v>588</v>
      </c>
      <c r="DZ1" s="195" t="s">
        <v>589</v>
      </c>
      <c r="EA1" s="195" t="s">
        <v>590</v>
      </c>
      <c r="EB1" s="195" t="s">
        <v>591</v>
      </c>
      <c r="EC1" s="195" t="s">
        <v>592</v>
      </c>
      <c r="ED1" s="195" t="s">
        <v>593</v>
      </c>
      <c r="EE1" s="195" t="s">
        <v>594</v>
      </c>
      <c r="EF1" s="195" t="s">
        <v>595</v>
      </c>
      <c r="EG1" s="195" t="s">
        <v>596</v>
      </c>
      <c r="EH1" s="195" t="s">
        <v>597</v>
      </c>
      <c r="EI1" s="195" t="s">
        <v>598</v>
      </c>
      <c r="EJ1" s="195" t="s">
        <v>599</v>
      </c>
      <c r="EK1" s="195" t="s">
        <v>600</v>
      </c>
      <c r="EL1" s="195" t="s">
        <v>601</v>
      </c>
      <c r="EM1" s="195" t="s">
        <v>603</v>
      </c>
      <c r="EN1" s="195" t="s">
        <v>604</v>
      </c>
      <c r="EO1" s="195" t="s">
        <v>605</v>
      </c>
      <c r="EP1" s="224" t="s">
        <v>739</v>
      </c>
      <c r="EQ1" s="224" t="s">
        <v>744</v>
      </c>
      <c r="ER1" s="224" t="s">
        <v>745</v>
      </c>
      <c r="ET1" s="267" t="s">
        <v>833</v>
      </c>
      <c r="EU1" s="280" t="s">
        <v>936</v>
      </c>
    </row>
    <row r="2" spans="1:151" ht="15.6">
      <c r="A2" s="195">
        <v>1</v>
      </c>
      <c r="B2" s="224" t="s">
        <v>756</v>
      </c>
      <c r="C2" s="195">
        <v>0</v>
      </c>
      <c r="D2" s="245" t="s">
        <v>696</v>
      </c>
      <c r="E2" s="195">
        <v>184</v>
      </c>
      <c r="F2" s="245" t="s">
        <v>699</v>
      </c>
      <c r="G2" s="195">
        <v>166</v>
      </c>
      <c r="H2" s="245" t="s">
        <v>748</v>
      </c>
      <c r="I2" s="260">
        <v>320</v>
      </c>
      <c r="J2" s="256" t="s">
        <v>828</v>
      </c>
      <c r="K2" s="195">
        <v>1</v>
      </c>
      <c r="L2" s="224" t="s">
        <v>758</v>
      </c>
      <c r="M2" s="260">
        <v>1</v>
      </c>
      <c r="N2" s="248" t="s">
        <v>758</v>
      </c>
      <c r="O2" s="195" t="s">
        <v>607</v>
      </c>
      <c r="P2" s="260">
        <v>1</v>
      </c>
      <c r="Q2" s="195" t="s">
        <v>606</v>
      </c>
      <c r="R2" s="288">
        <v>11</v>
      </c>
      <c r="S2" s="195" t="s">
        <v>445</v>
      </c>
      <c r="T2" s="262" t="s">
        <v>443</v>
      </c>
      <c r="U2" s="195">
        <v>1</v>
      </c>
      <c r="V2" s="195">
        <v>1</v>
      </c>
      <c r="W2" s="252" t="s">
        <v>962</v>
      </c>
      <c r="X2" s="258" t="s">
        <v>962</v>
      </c>
      <c r="Y2" s="258">
        <v>1</v>
      </c>
      <c r="Z2" s="258" t="s">
        <v>446</v>
      </c>
      <c r="AA2" s="258">
        <v>1</v>
      </c>
      <c r="AB2" s="258">
        <v>2</v>
      </c>
      <c r="AC2" s="258">
        <v>11</v>
      </c>
      <c r="AD2" s="260">
        <v>14</v>
      </c>
      <c r="AE2" s="258"/>
      <c r="AF2">
        <v>30</v>
      </c>
      <c r="AG2">
        <v>25</v>
      </c>
      <c r="AH2">
        <v>30</v>
      </c>
      <c r="AI2">
        <v>31</v>
      </c>
      <c r="AJ2" s="260">
        <v>20</v>
      </c>
      <c r="AK2" s="260">
        <v>0</v>
      </c>
      <c r="AL2" s="260">
        <v>0</v>
      </c>
      <c r="AM2" s="260">
        <v>0</v>
      </c>
      <c r="AN2" s="260">
        <v>320</v>
      </c>
      <c r="AO2" s="260">
        <v>0.15</v>
      </c>
      <c r="AP2" s="260">
        <v>1.1100000000000001</v>
      </c>
      <c r="AQ2" s="260">
        <v>0.2</v>
      </c>
      <c r="AR2" s="260">
        <v>0</v>
      </c>
      <c r="AS2" s="260">
        <v>0</v>
      </c>
      <c r="AT2" s="260">
        <v>20</v>
      </c>
      <c r="AU2" s="260">
        <v>25</v>
      </c>
      <c r="AV2" s="260">
        <v>45</v>
      </c>
      <c r="AW2" s="260">
        <v>25</v>
      </c>
      <c r="AX2" s="260">
        <v>0.9</v>
      </c>
      <c r="AY2" s="260">
        <v>0.03</v>
      </c>
      <c r="AZ2" s="260">
        <v>0.03</v>
      </c>
      <c r="BA2" s="260">
        <v>25</v>
      </c>
      <c r="BB2" s="260">
        <v>0.15</v>
      </c>
      <c r="BC2" s="260">
        <v>0.6</v>
      </c>
      <c r="BD2" s="260">
        <v>0.7</v>
      </c>
      <c r="BE2" s="260">
        <v>0.1</v>
      </c>
      <c r="BF2" s="260">
        <v>0.65</v>
      </c>
      <c r="BG2" s="260">
        <v>0.6</v>
      </c>
      <c r="BH2" s="260">
        <v>0.6</v>
      </c>
      <c r="BI2" s="195">
        <v>0</v>
      </c>
      <c r="BJ2" s="260">
        <v>2</v>
      </c>
      <c r="BK2" s="260">
        <v>1</v>
      </c>
      <c r="BL2" s="260">
        <v>1</v>
      </c>
      <c r="BM2" s="260">
        <v>0</v>
      </c>
      <c r="BN2" s="260">
        <v>0</v>
      </c>
      <c r="BO2" s="195">
        <v>0</v>
      </c>
      <c r="BP2" s="195">
        <v>0</v>
      </c>
      <c r="BQ2" s="195">
        <v>1</v>
      </c>
      <c r="BR2" s="260" t="s">
        <v>448</v>
      </c>
      <c r="BS2" s="195">
        <v>0</v>
      </c>
      <c r="BT2" s="260">
        <v>1</v>
      </c>
      <c r="BU2" s="260">
        <v>0.45</v>
      </c>
      <c r="BV2" s="195">
        <v>0</v>
      </c>
      <c r="BW2" s="260">
        <v>10000</v>
      </c>
      <c r="BX2" s="260">
        <v>1</v>
      </c>
      <c r="BY2" s="260">
        <v>1.1000000000000001</v>
      </c>
      <c r="BZ2" s="260">
        <v>1.1000000000000001</v>
      </c>
      <c r="CA2" s="260">
        <v>0.4</v>
      </c>
      <c r="CB2" s="260">
        <v>1</v>
      </c>
      <c r="CC2" s="260">
        <v>0</v>
      </c>
      <c r="CD2" s="260">
        <v>0</v>
      </c>
      <c r="CE2" s="260">
        <v>0</v>
      </c>
      <c r="CF2" s="260">
        <v>0</v>
      </c>
      <c r="CG2" s="260">
        <v>0</v>
      </c>
      <c r="CH2" s="260">
        <v>0</v>
      </c>
      <c r="CI2" s="260">
        <v>0</v>
      </c>
      <c r="CJ2" s="260">
        <v>0.9</v>
      </c>
      <c r="CK2" s="260">
        <v>0.9</v>
      </c>
      <c r="CL2" s="195">
        <v>0</v>
      </c>
      <c r="CM2" s="260">
        <v>200</v>
      </c>
      <c r="CN2" s="260">
        <v>1</v>
      </c>
      <c r="CO2" s="260">
        <v>800</v>
      </c>
      <c r="CP2" s="260">
        <v>800</v>
      </c>
      <c r="CQ2" s="260">
        <v>800</v>
      </c>
      <c r="CR2" s="260">
        <v>800</v>
      </c>
      <c r="CS2" s="260">
        <v>800</v>
      </c>
      <c r="CT2" s="260" t="s">
        <v>448</v>
      </c>
      <c r="CU2" s="260" t="s">
        <v>448</v>
      </c>
      <c r="CV2" s="260" t="s">
        <v>448</v>
      </c>
      <c r="CW2" s="260" t="s">
        <v>448</v>
      </c>
      <c r="CX2" s="260" t="s">
        <v>448</v>
      </c>
      <c r="CY2" s="195">
        <v>1</v>
      </c>
      <c r="CZ2" s="195">
        <v>200</v>
      </c>
      <c r="DA2" s="195">
        <v>170</v>
      </c>
      <c r="DB2" s="195">
        <v>1</v>
      </c>
      <c r="DC2" s="195">
        <v>0.05</v>
      </c>
      <c r="DD2" s="195">
        <v>1.7</v>
      </c>
      <c r="DE2" s="195">
        <v>12</v>
      </c>
      <c r="DF2" s="195">
        <v>1</v>
      </c>
      <c r="DG2" s="195">
        <v>2.0000000000000001E-4</v>
      </c>
      <c r="DH2" s="195">
        <v>0.15</v>
      </c>
      <c r="DI2" s="195">
        <v>0.22</v>
      </c>
      <c r="DJ2" s="195">
        <v>3</v>
      </c>
      <c r="DK2" s="195">
        <v>3000</v>
      </c>
      <c r="DL2" s="195">
        <v>2.5000000000000001E-2</v>
      </c>
      <c r="DM2" s="195">
        <v>0</v>
      </c>
      <c r="DN2" s="195">
        <v>2</v>
      </c>
      <c r="DO2" s="195">
        <v>1.3</v>
      </c>
      <c r="DP2" s="195">
        <v>0.75</v>
      </c>
      <c r="DQ2" s="195">
        <v>50</v>
      </c>
      <c r="DR2" s="195">
        <v>1</v>
      </c>
      <c r="DS2" s="195">
        <v>200</v>
      </c>
      <c r="DT2" s="195">
        <v>230</v>
      </c>
      <c r="DU2" s="195">
        <v>20</v>
      </c>
      <c r="DV2" s="195">
        <v>30</v>
      </c>
      <c r="DW2" s="195">
        <v>30</v>
      </c>
      <c r="DX2" s="195">
        <v>0.2</v>
      </c>
      <c r="DY2" s="195">
        <v>1</v>
      </c>
      <c r="DZ2" s="195">
        <v>0</v>
      </c>
      <c r="EA2" s="195">
        <v>1</v>
      </c>
      <c r="EB2" s="195">
        <v>0</v>
      </c>
      <c r="EC2" s="195">
        <v>30</v>
      </c>
      <c r="ED2" s="195">
        <v>0.15</v>
      </c>
      <c r="EE2" s="195">
        <v>0.75</v>
      </c>
      <c r="EF2" s="195">
        <v>0.1</v>
      </c>
      <c r="EG2" s="195">
        <v>10</v>
      </c>
      <c r="EH2" s="195">
        <v>0.15</v>
      </c>
      <c r="EI2" s="195">
        <v>2.5000000000000001E-2</v>
      </c>
      <c r="EJ2" s="195">
        <v>0.15</v>
      </c>
      <c r="EK2" s="195">
        <v>0</v>
      </c>
      <c r="EL2" s="195">
        <v>100</v>
      </c>
      <c r="EM2" s="195">
        <v>21</v>
      </c>
      <c r="EN2" s="195">
        <v>17.100000000000001</v>
      </c>
      <c r="EO2" s="195">
        <v>1</v>
      </c>
      <c r="EP2" s="195">
        <v>0</v>
      </c>
      <c r="EQ2" s="195">
        <v>166</v>
      </c>
      <c r="ER2" s="256" t="s">
        <v>765</v>
      </c>
      <c r="ET2" s="195">
        <v>50</v>
      </c>
      <c r="EU2" s="195">
        <v>2</v>
      </c>
    </row>
    <row r="3" spans="1:151" ht="15.6">
      <c r="A3" s="195">
        <v>2</v>
      </c>
      <c r="B3" s="224" t="s">
        <v>827</v>
      </c>
      <c r="C3" s="195">
        <v>1</v>
      </c>
      <c r="D3" s="245" t="s">
        <v>696</v>
      </c>
      <c r="E3" s="195">
        <v>184</v>
      </c>
      <c r="F3" s="245" t="s">
        <v>699</v>
      </c>
      <c r="G3" s="195">
        <v>166</v>
      </c>
      <c r="H3" s="245" t="s">
        <v>748</v>
      </c>
      <c r="I3" s="260">
        <v>320</v>
      </c>
      <c r="J3" s="256" t="s">
        <v>828</v>
      </c>
      <c r="K3" s="195">
        <v>1</v>
      </c>
      <c r="L3" s="224" t="s">
        <v>758</v>
      </c>
      <c r="M3" s="260">
        <v>1</v>
      </c>
      <c r="N3" s="248" t="s">
        <v>758</v>
      </c>
      <c r="O3" s="195" t="s">
        <v>607</v>
      </c>
      <c r="P3" s="261">
        <v>1</v>
      </c>
      <c r="Q3" s="195" t="s">
        <v>606</v>
      </c>
      <c r="R3" s="288">
        <v>11</v>
      </c>
      <c r="S3" s="195" t="s">
        <v>445</v>
      </c>
      <c r="T3" s="262" t="s">
        <v>443</v>
      </c>
      <c r="U3" s="195">
        <v>1</v>
      </c>
      <c r="V3" s="195">
        <v>1</v>
      </c>
      <c r="W3" s="252" t="s">
        <v>962</v>
      </c>
      <c r="X3" s="258" t="s">
        <v>962</v>
      </c>
      <c r="Y3" s="258">
        <v>1</v>
      </c>
      <c r="Z3" s="258" t="s">
        <v>446</v>
      </c>
      <c r="AA3" s="258">
        <v>1</v>
      </c>
      <c r="AB3" s="258">
        <v>2</v>
      </c>
      <c r="AC3" s="258">
        <v>11</v>
      </c>
      <c r="AD3" s="263">
        <v>14</v>
      </c>
      <c r="AE3" s="258"/>
      <c r="AF3" s="167">
        <v>30</v>
      </c>
      <c r="AG3" s="167">
        <v>25</v>
      </c>
      <c r="AH3" s="167">
        <v>30</v>
      </c>
      <c r="AI3" s="167">
        <v>31</v>
      </c>
      <c r="AJ3" s="263">
        <v>20</v>
      </c>
      <c r="AK3" s="263">
        <v>0</v>
      </c>
      <c r="AL3" s="263">
        <v>0</v>
      </c>
      <c r="AM3" s="263">
        <v>0</v>
      </c>
      <c r="AN3" s="263">
        <v>320</v>
      </c>
      <c r="AO3" s="167">
        <v>0.15</v>
      </c>
      <c r="AP3" s="167">
        <v>1.1100000000000001</v>
      </c>
      <c r="AQ3" s="167">
        <v>0.2</v>
      </c>
      <c r="AR3" s="263">
        <v>0</v>
      </c>
      <c r="AS3" s="263">
        <v>0</v>
      </c>
      <c r="AT3" s="167">
        <v>20</v>
      </c>
      <c r="AU3" s="167">
        <v>25</v>
      </c>
      <c r="AV3" s="167">
        <v>45</v>
      </c>
      <c r="AW3" s="167">
        <v>25</v>
      </c>
      <c r="AX3" s="263">
        <v>0.9</v>
      </c>
      <c r="AY3" s="263">
        <v>0.03</v>
      </c>
      <c r="AZ3" s="263">
        <v>0.03</v>
      </c>
      <c r="BA3" s="263">
        <v>25</v>
      </c>
      <c r="BB3" s="263">
        <v>0.15</v>
      </c>
      <c r="BC3" s="263">
        <v>0.6</v>
      </c>
      <c r="BD3" s="263">
        <v>0.7</v>
      </c>
      <c r="BE3" s="263">
        <v>0.1</v>
      </c>
      <c r="BF3" s="263">
        <v>0.65</v>
      </c>
      <c r="BG3" s="263">
        <v>0.6</v>
      </c>
      <c r="BH3" s="263">
        <v>0.6</v>
      </c>
      <c r="BI3" s="195">
        <v>0</v>
      </c>
      <c r="BJ3" s="263">
        <v>2</v>
      </c>
      <c r="BK3" s="263">
        <v>1</v>
      </c>
      <c r="BL3" s="263">
        <v>1</v>
      </c>
      <c r="BM3" s="263">
        <v>0</v>
      </c>
      <c r="BN3" s="263">
        <v>0</v>
      </c>
      <c r="BO3" s="195">
        <v>0</v>
      </c>
      <c r="BP3" s="195">
        <v>0</v>
      </c>
      <c r="BQ3" s="195">
        <v>1</v>
      </c>
      <c r="BR3" s="263" t="s">
        <v>448</v>
      </c>
      <c r="BS3" s="195">
        <v>0</v>
      </c>
      <c r="BT3" s="260">
        <v>1</v>
      </c>
      <c r="BU3" s="263">
        <v>0.45</v>
      </c>
      <c r="BV3" s="195">
        <v>0</v>
      </c>
      <c r="BW3" s="261">
        <v>10000</v>
      </c>
      <c r="BX3" s="261">
        <v>1</v>
      </c>
      <c r="BY3" s="261">
        <v>1.1000000000000001</v>
      </c>
      <c r="BZ3" s="261">
        <v>1.1000000000000001</v>
      </c>
      <c r="CA3" s="261">
        <v>0.4</v>
      </c>
      <c r="CB3" s="261">
        <v>1</v>
      </c>
      <c r="CC3" s="260">
        <v>0</v>
      </c>
      <c r="CD3" s="260">
        <v>0</v>
      </c>
      <c r="CE3" s="260">
        <v>0</v>
      </c>
      <c r="CF3" s="260">
        <v>0</v>
      </c>
      <c r="CG3" s="260">
        <v>0</v>
      </c>
      <c r="CH3" s="260">
        <v>0</v>
      </c>
      <c r="CI3" s="260">
        <v>0</v>
      </c>
      <c r="CJ3" s="260">
        <v>0.9</v>
      </c>
      <c r="CK3" s="260">
        <v>0.9</v>
      </c>
      <c r="CL3" s="195">
        <v>0</v>
      </c>
      <c r="CM3" s="260">
        <v>200</v>
      </c>
      <c r="CN3" s="260">
        <v>1</v>
      </c>
      <c r="CO3" s="260">
        <v>800</v>
      </c>
      <c r="CP3" s="260">
        <v>800</v>
      </c>
      <c r="CQ3" s="260">
        <v>800</v>
      </c>
      <c r="CR3" s="260">
        <v>800</v>
      </c>
      <c r="CS3" s="260">
        <v>800</v>
      </c>
      <c r="CT3" s="260" t="s">
        <v>448</v>
      </c>
      <c r="CU3" s="260" t="s">
        <v>448</v>
      </c>
      <c r="CV3" s="260" t="s">
        <v>448</v>
      </c>
      <c r="CW3" s="260" t="s">
        <v>448</v>
      </c>
      <c r="CX3" s="260" t="s">
        <v>448</v>
      </c>
      <c r="CY3" s="195">
        <v>1</v>
      </c>
      <c r="CZ3" s="195">
        <v>200</v>
      </c>
      <c r="DA3" s="195">
        <v>170</v>
      </c>
      <c r="DB3" s="195">
        <v>1</v>
      </c>
      <c r="DC3" s="195">
        <v>0.05</v>
      </c>
      <c r="DD3" s="195">
        <v>1.7</v>
      </c>
      <c r="DE3" s="195">
        <v>12</v>
      </c>
      <c r="DF3" s="195">
        <v>1</v>
      </c>
      <c r="DG3" s="195">
        <v>2.0000000000000001E-4</v>
      </c>
      <c r="DH3" s="195">
        <v>0.15</v>
      </c>
      <c r="DI3" s="195">
        <v>0.22</v>
      </c>
      <c r="DJ3" s="195">
        <v>3</v>
      </c>
      <c r="DK3" s="195">
        <v>3000</v>
      </c>
      <c r="DL3" s="195">
        <v>2.5000000000000001E-2</v>
      </c>
      <c r="DM3" s="195">
        <v>0</v>
      </c>
      <c r="DN3" s="195">
        <v>2</v>
      </c>
      <c r="DO3" s="195">
        <v>1.3</v>
      </c>
      <c r="DP3" s="195">
        <v>0.75</v>
      </c>
      <c r="DQ3" s="195">
        <v>50</v>
      </c>
      <c r="DR3" s="195">
        <v>1</v>
      </c>
      <c r="DS3" s="195">
        <v>200</v>
      </c>
      <c r="DT3" s="195">
        <v>230</v>
      </c>
      <c r="DU3" s="195">
        <v>20</v>
      </c>
      <c r="DV3" s="195">
        <v>30</v>
      </c>
      <c r="DW3" s="195">
        <v>30</v>
      </c>
      <c r="DX3" s="195">
        <v>0.2</v>
      </c>
      <c r="DY3" s="195">
        <v>1</v>
      </c>
      <c r="DZ3" s="195">
        <v>0</v>
      </c>
      <c r="EA3" s="195">
        <v>1</v>
      </c>
      <c r="EB3" s="195">
        <v>0</v>
      </c>
      <c r="EC3" s="195">
        <v>30</v>
      </c>
      <c r="ED3" s="195">
        <v>0.15</v>
      </c>
      <c r="EE3" s="195">
        <v>0.75</v>
      </c>
      <c r="EF3" s="195">
        <v>0.1</v>
      </c>
      <c r="EG3" s="195">
        <v>10</v>
      </c>
      <c r="EH3" s="195">
        <v>0.15</v>
      </c>
      <c r="EI3" s="195">
        <v>2.5000000000000001E-2</v>
      </c>
      <c r="EJ3" s="195">
        <v>0.15</v>
      </c>
      <c r="EK3" s="195">
        <v>0</v>
      </c>
      <c r="EL3" s="195">
        <v>100</v>
      </c>
      <c r="EM3" s="195">
        <v>21</v>
      </c>
      <c r="EN3" s="195">
        <v>17.100000000000001</v>
      </c>
      <c r="EO3" s="195">
        <v>1</v>
      </c>
      <c r="EP3" s="195">
        <v>0</v>
      </c>
      <c r="EQ3" s="195">
        <v>166</v>
      </c>
      <c r="ER3" s="245" t="s">
        <v>765</v>
      </c>
      <c r="ET3" s="195">
        <v>50</v>
      </c>
    </row>
    <row r="4" spans="1:151" ht="15.6">
      <c r="A4" s="195">
        <v>3</v>
      </c>
      <c r="B4" s="224" t="s">
        <v>760</v>
      </c>
      <c r="C4" s="195">
        <v>0</v>
      </c>
      <c r="D4" s="245" t="s">
        <v>696</v>
      </c>
      <c r="E4" s="195">
        <v>184</v>
      </c>
      <c r="F4" s="245" t="s">
        <v>699</v>
      </c>
      <c r="G4" s="195">
        <v>166</v>
      </c>
      <c r="H4" s="245" t="s">
        <v>748</v>
      </c>
      <c r="I4" s="260">
        <v>320</v>
      </c>
      <c r="J4" s="256" t="s">
        <v>828</v>
      </c>
      <c r="K4" s="195">
        <v>1</v>
      </c>
      <c r="L4" s="224" t="s">
        <v>758</v>
      </c>
      <c r="M4" s="260">
        <v>1</v>
      </c>
      <c r="N4" s="248" t="s">
        <v>758</v>
      </c>
      <c r="O4" s="195" t="s">
        <v>607</v>
      </c>
      <c r="P4" s="260">
        <v>1</v>
      </c>
      <c r="Q4" s="195" t="s">
        <v>606</v>
      </c>
      <c r="R4" s="288">
        <v>11</v>
      </c>
      <c r="S4" s="195" t="s">
        <v>445</v>
      </c>
      <c r="T4" s="262" t="s">
        <v>443</v>
      </c>
      <c r="U4" s="195">
        <v>1</v>
      </c>
      <c r="V4" s="195">
        <v>1</v>
      </c>
      <c r="W4" s="252" t="s">
        <v>962</v>
      </c>
      <c r="X4" s="258" t="s">
        <v>962</v>
      </c>
      <c r="Y4" s="258">
        <v>1</v>
      </c>
      <c r="Z4" s="258" t="s">
        <v>446</v>
      </c>
      <c r="AA4" s="258">
        <v>1</v>
      </c>
      <c r="AB4" s="258">
        <v>2</v>
      </c>
      <c r="AC4" s="258">
        <v>11</v>
      </c>
      <c r="AD4" s="263">
        <v>14</v>
      </c>
      <c r="AE4" s="258"/>
      <c r="AF4" s="167">
        <v>30</v>
      </c>
      <c r="AG4" s="167">
        <v>25</v>
      </c>
      <c r="AH4" s="167">
        <v>46</v>
      </c>
      <c r="AI4" s="167">
        <v>25</v>
      </c>
      <c r="AJ4" s="263">
        <v>10</v>
      </c>
      <c r="AK4" s="263">
        <v>0</v>
      </c>
      <c r="AL4" s="263">
        <v>0</v>
      </c>
      <c r="AM4" s="263">
        <v>0</v>
      </c>
      <c r="AN4" s="263">
        <v>320</v>
      </c>
      <c r="AO4" s="167">
        <v>0.15</v>
      </c>
      <c r="AP4" s="167">
        <v>1.1100000000000001</v>
      </c>
      <c r="AQ4" s="167">
        <v>0.3</v>
      </c>
      <c r="AR4" s="263">
        <v>0</v>
      </c>
      <c r="AS4" s="263">
        <v>0</v>
      </c>
      <c r="AT4" s="167">
        <v>30</v>
      </c>
      <c r="AU4" s="167">
        <v>25</v>
      </c>
      <c r="AV4" s="167">
        <v>35</v>
      </c>
      <c r="AW4" s="167">
        <v>25</v>
      </c>
      <c r="AX4" s="263">
        <v>0.9</v>
      </c>
      <c r="AY4" s="263">
        <v>0.03</v>
      </c>
      <c r="AZ4" s="263">
        <v>0.03</v>
      </c>
      <c r="BA4" s="263">
        <v>25</v>
      </c>
      <c r="BB4" s="263">
        <v>0.15</v>
      </c>
      <c r="BC4" s="263">
        <v>0.6</v>
      </c>
      <c r="BD4" s="263">
        <v>0.7</v>
      </c>
      <c r="BE4" s="263">
        <v>0.1</v>
      </c>
      <c r="BF4" s="263">
        <v>0.65</v>
      </c>
      <c r="BG4" s="263">
        <v>0.6</v>
      </c>
      <c r="BH4" s="263">
        <v>0.6</v>
      </c>
      <c r="BI4" s="195">
        <v>0</v>
      </c>
      <c r="BJ4" s="263">
        <v>2</v>
      </c>
      <c r="BK4" s="263">
        <v>1</v>
      </c>
      <c r="BL4" s="263">
        <v>1</v>
      </c>
      <c r="BM4" s="263">
        <v>0</v>
      </c>
      <c r="BN4" s="263">
        <v>0</v>
      </c>
      <c r="BO4" s="195">
        <v>0</v>
      </c>
      <c r="BP4" s="195">
        <v>0</v>
      </c>
      <c r="BQ4" s="195">
        <v>1</v>
      </c>
      <c r="BR4" s="263" t="s">
        <v>448</v>
      </c>
      <c r="BS4" s="195">
        <v>0</v>
      </c>
      <c r="BT4" s="260">
        <v>1</v>
      </c>
      <c r="BU4" s="263">
        <v>0.45</v>
      </c>
      <c r="BV4" s="195">
        <v>0</v>
      </c>
      <c r="BW4" s="261">
        <v>10000</v>
      </c>
      <c r="BX4" s="261">
        <v>1</v>
      </c>
      <c r="BY4" s="261">
        <v>1.1000000000000001</v>
      </c>
      <c r="BZ4" s="261">
        <v>1.1000000000000001</v>
      </c>
      <c r="CA4" s="261">
        <v>0.4</v>
      </c>
      <c r="CB4" s="261">
        <v>1</v>
      </c>
      <c r="CC4" s="260">
        <v>0</v>
      </c>
      <c r="CD4" s="260">
        <v>0</v>
      </c>
      <c r="CE4" s="260">
        <v>0</v>
      </c>
      <c r="CF4" s="260">
        <v>0</v>
      </c>
      <c r="CG4" s="260">
        <v>0</v>
      </c>
      <c r="CH4" s="260">
        <v>0</v>
      </c>
      <c r="CI4" s="260">
        <v>0</v>
      </c>
      <c r="CJ4" s="260">
        <v>0.9</v>
      </c>
      <c r="CK4" s="260">
        <v>0.9</v>
      </c>
      <c r="CL4" s="195">
        <v>0</v>
      </c>
      <c r="CM4" s="260">
        <v>200</v>
      </c>
      <c r="CN4" s="260">
        <v>1</v>
      </c>
      <c r="CO4" s="260">
        <v>800</v>
      </c>
      <c r="CP4" s="260">
        <v>800</v>
      </c>
      <c r="CQ4" s="260">
        <v>800</v>
      </c>
      <c r="CR4" s="260">
        <v>800</v>
      </c>
      <c r="CS4" s="260">
        <v>800</v>
      </c>
      <c r="CT4" s="260" t="s">
        <v>448</v>
      </c>
      <c r="CU4" s="260" t="s">
        <v>448</v>
      </c>
      <c r="CV4" s="260" t="s">
        <v>448</v>
      </c>
      <c r="CW4" s="260" t="s">
        <v>448</v>
      </c>
      <c r="CX4" s="260" t="s">
        <v>448</v>
      </c>
      <c r="CY4" s="195">
        <v>1</v>
      </c>
      <c r="CZ4" s="195">
        <v>200</v>
      </c>
      <c r="DA4" s="195">
        <v>170</v>
      </c>
      <c r="DB4" s="195">
        <v>1</v>
      </c>
      <c r="DC4" s="195">
        <v>0.05</v>
      </c>
      <c r="DD4" s="195">
        <v>1.7</v>
      </c>
      <c r="DE4" s="195">
        <v>12</v>
      </c>
      <c r="DF4" s="195">
        <v>1</v>
      </c>
      <c r="DG4" s="195">
        <v>2.0000000000000001E-4</v>
      </c>
      <c r="DH4" s="195">
        <v>0.15</v>
      </c>
      <c r="DI4" s="195">
        <v>0.22</v>
      </c>
      <c r="DJ4" s="195">
        <v>3</v>
      </c>
      <c r="DK4" s="195">
        <v>3000</v>
      </c>
      <c r="DL4" s="195">
        <v>2.5000000000000001E-2</v>
      </c>
      <c r="DM4" s="195">
        <v>0</v>
      </c>
      <c r="DN4" s="195">
        <v>2</v>
      </c>
      <c r="DO4" s="195">
        <v>1.3</v>
      </c>
      <c r="DP4" s="195">
        <v>0.75</v>
      </c>
      <c r="DQ4" s="195">
        <v>50</v>
      </c>
      <c r="DR4" s="195">
        <v>1</v>
      </c>
      <c r="DS4" s="195">
        <v>200</v>
      </c>
      <c r="DT4" s="195">
        <v>230</v>
      </c>
      <c r="DU4" s="195">
        <v>20</v>
      </c>
      <c r="DV4" s="195">
        <v>30</v>
      </c>
      <c r="DW4" s="195">
        <v>30</v>
      </c>
      <c r="DX4" s="195">
        <v>0.2</v>
      </c>
      <c r="DY4" s="195">
        <v>1</v>
      </c>
      <c r="DZ4" s="195">
        <v>0</v>
      </c>
      <c r="EA4" s="195">
        <v>1</v>
      </c>
      <c r="EB4" s="195">
        <v>0</v>
      </c>
      <c r="EC4" s="195">
        <v>30</v>
      </c>
      <c r="ED4" s="195">
        <v>0.15</v>
      </c>
      <c r="EE4" s="195">
        <v>0.75</v>
      </c>
      <c r="EF4" s="195">
        <v>0.1</v>
      </c>
      <c r="EG4" s="195">
        <v>10</v>
      </c>
      <c r="EH4" s="195">
        <v>0.15</v>
      </c>
      <c r="EI4" s="195">
        <v>2.5000000000000001E-2</v>
      </c>
      <c r="EJ4" s="195">
        <v>0.15</v>
      </c>
      <c r="EK4" s="195">
        <v>0</v>
      </c>
      <c r="EL4" s="195">
        <v>100</v>
      </c>
      <c r="EM4" s="195">
        <v>21</v>
      </c>
      <c r="EN4" s="195">
        <v>17.100000000000001</v>
      </c>
      <c r="EO4" s="195">
        <v>1</v>
      </c>
      <c r="EP4" s="195">
        <v>0</v>
      </c>
      <c r="EQ4" s="195">
        <v>166</v>
      </c>
      <c r="ER4" s="256" t="s">
        <v>765</v>
      </c>
      <c r="ET4" s="195">
        <v>50</v>
      </c>
    </row>
    <row r="5" spans="1:151" ht="15.6">
      <c r="A5" s="195">
        <v>4</v>
      </c>
      <c r="B5" s="224" t="s">
        <v>761</v>
      </c>
      <c r="C5" s="195">
        <v>0</v>
      </c>
      <c r="D5" s="245" t="s">
        <v>696</v>
      </c>
      <c r="E5" s="195">
        <v>184</v>
      </c>
      <c r="F5" s="245" t="s">
        <v>699</v>
      </c>
      <c r="G5" s="195">
        <v>166</v>
      </c>
      <c r="H5" s="245" t="s">
        <v>748</v>
      </c>
      <c r="I5" s="260">
        <v>320</v>
      </c>
      <c r="J5" s="256" t="s">
        <v>828</v>
      </c>
      <c r="K5" s="195">
        <v>1</v>
      </c>
      <c r="L5" s="224" t="s">
        <v>758</v>
      </c>
      <c r="M5" s="260">
        <v>1</v>
      </c>
      <c r="N5" s="248" t="s">
        <v>758</v>
      </c>
      <c r="O5" s="195" t="s">
        <v>607</v>
      </c>
      <c r="P5" s="261">
        <v>1</v>
      </c>
      <c r="Q5" s="195" t="s">
        <v>606</v>
      </c>
      <c r="R5" s="288">
        <v>11</v>
      </c>
      <c r="S5" s="195" t="s">
        <v>445</v>
      </c>
      <c r="T5" s="262" t="s">
        <v>443</v>
      </c>
      <c r="U5" s="195">
        <v>1</v>
      </c>
      <c r="V5" s="195">
        <v>1</v>
      </c>
      <c r="W5" s="252" t="s">
        <v>962</v>
      </c>
      <c r="X5" s="258" t="s">
        <v>962</v>
      </c>
      <c r="Y5" s="258">
        <v>1</v>
      </c>
      <c r="Z5" s="258" t="s">
        <v>446</v>
      </c>
      <c r="AA5" s="258">
        <v>1</v>
      </c>
      <c r="AB5" s="258">
        <v>2</v>
      </c>
      <c r="AC5" s="258">
        <v>11</v>
      </c>
      <c r="AD5" s="260">
        <v>14</v>
      </c>
      <c r="AE5" s="258"/>
      <c r="AF5">
        <v>30</v>
      </c>
      <c r="AG5">
        <v>25</v>
      </c>
      <c r="AH5">
        <v>30</v>
      </c>
      <c r="AI5">
        <v>31</v>
      </c>
      <c r="AJ5" s="260">
        <v>20</v>
      </c>
      <c r="AK5" s="260">
        <v>0</v>
      </c>
      <c r="AL5" s="260">
        <v>0</v>
      </c>
      <c r="AM5" s="260">
        <v>0</v>
      </c>
      <c r="AN5" s="260">
        <v>320</v>
      </c>
      <c r="AO5" s="260">
        <v>0.15</v>
      </c>
      <c r="AP5" s="260">
        <v>1.1100000000000001</v>
      </c>
      <c r="AQ5" s="260">
        <v>0.2</v>
      </c>
      <c r="AR5" s="260">
        <v>0</v>
      </c>
      <c r="AS5" s="260">
        <v>0</v>
      </c>
      <c r="AT5" s="260">
        <v>20</v>
      </c>
      <c r="AU5" s="260">
        <v>25</v>
      </c>
      <c r="AV5" s="260">
        <v>45</v>
      </c>
      <c r="AW5" s="260">
        <v>25</v>
      </c>
      <c r="AX5" s="260">
        <v>0.9</v>
      </c>
      <c r="AY5" s="260">
        <v>0.03</v>
      </c>
      <c r="AZ5" s="260">
        <v>0.03</v>
      </c>
      <c r="BA5" s="260">
        <v>25</v>
      </c>
      <c r="BB5" s="260">
        <v>0.15</v>
      </c>
      <c r="BC5" s="263">
        <v>0.6</v>
      </c>
      <c r="BD5" s="260">
        <v>0.7</v>
      </c>
      <c r="BE5" s="260">
        <v>0.1</v>
      </c>
      <c r="BF5" s="260">
        <v>0.65</v>
      </c>
      <c r="BG5" s="260">
        <v>0.6</v>
      </c>
      <c r="BH5" s="260">
        <v>0.6</v>
      </c>
      <c r="BI5" s="195">
        <v>0</v>
      </c>
      <c r="BJ5" s="260">
        <v>2</v>
      </c>
      <c r="BK5" s="260">
        <v>1</v>
      </c>
      <c r="BL5" s="263">
        <v>1</v>
      </c>
      <c r="BM5" s="263">
        <v>0</v>
      </c>
      <c r="BN5" s="263">
        <v>0</v>
      </c>
      <c r="BO5" s="195">
        <v>0</v>
      </c>
      <c r="BP5" s="195">
        <v>0</v>
      </c>
      <c r="BQ5" s="195">
        <v>1</v>
      </c>
      <c r="BR5" s="260" t="s">
        <v>448</v>
      </c>
      <c r="BS5" s="195">
        <v>0</v>
      </c>
      <c r="BT5" s="260">
        <v>1</v>
      </c>
      <c r="BU5" s="260">
        <v>0.45</v>
      </c>
      <c r="BV5" s="195">
        <v>0</v>
      </c>
      <c r="BW5" s="260">
        <v>10000</v>
      </c>
      <c r="BX5" s="260">
        <v>1</v>
      </c>
      <c r="BY5" s="260">
        <v>1.1000000000000001</v>
      </c>
      <c r="BZ5" s="260">
        <v>1.1000000000000001</v>
      </c>
      <c r="CA5" s="260">
        <v>0.4</v>
      </c>
      <c r="CB5" s="260">
        <v>1</v>
      </c>
      <c r="CC5" s="260">
        <v>0</v>
      </c>
      <c r="CD5" s="260">
        <v>0</v>
      </c>
      <c r="CE5" s="260">
        <v>0</v>
      </c>
      <c r="CF5" s="260">
        <v>0</v>
      </c>
      <c r="CG5" s="260">
        <v>0</v>
      </c>
      <c r="CH5" s="260">
        <v>0</v>
      </c>
      <c r="CI5" s="260">
        <v>0</v>
      </c>
      <c r="CJ5" s="260">
        <v>0.9</v>
      </c>
      <c r="CK5" s="260">
        <v>0.9</v>
      </c>
      <c r="CL5" s="195">
        <v>0</v>
      </c>
      <c r="CM5" s="260">
        <v>200</v>
      </c>
      <c r="CN5" s="260">
        <v>1</v>
      </c>
      <c r="CO5" s="260">
        <v>800</v>
      </c>
      <c r="CP5" s="260">
        <v>800</v>
      </c>
      <c r="CQ5" s="260">
        <v>800</v>
      </c>
      <c r="CR5" s="260">
        <v>800</v>
      </c>
      <c r="CS5" s="260">
        <v>800</v>
      </c>
      <c r="CT5" s="260" t="s">
        <v>448</v>
      </c>
      <c r="CU5" s="260" t="s">
        <v>448</v>
      </c>
      <c r="CV5" s="260" t="s">
        <v>448</v>
      </c>
      <c r="CW5" s="260" t="s">
        <v>448</v>
      </c>
      <c r="CX5" s="260" t="s">
        <v>448</v>
      </c>
      <c r="CY5" s="195">
        <v>1</v>
      </c>
      <c r="CZ5" s="195">
        <v>200</v>
      </c>
      <c r="DA5" s="195">
        <v>170</v>
      </c>
      <c r="DB5" s="195">
        <v>1</v>
      </c>
      <c r="DC5" s="195">
        <v>0.05</v>
      </c>
      <c r="DD5" s="195">
        <v>1.7</v>
      </c>
      <c r="DE5" s="195">
        <v>12</v>
      </c>
      <c r="DF5" s="195">
        <v>1</v>
      </c>
      <c r="DG5" s="195">
        <v>2.0000000000000001E-4</v>
      </c>
      <c r="DH5" s="195">
        <v>0.15</v>
      </c>
      <c r="DI5" s="195">
        <v>0.22</v>
      </c>
      <c r="DJ5" s="195">
        <v>3</v>
      </c>
      <c r="DK5" s="195">
        <v>3000</v>
      </c>
      <c r="DL5" s="195">
        <v>2.5000000000000001E-2</v>
      </c>
      <c r="DM5" s="195">
        <v>0</v>
      </c>
      <c r="DN5" s="195">
        <v>2</v>
      </c>
      <c r="DO5" s="195">
        <v>1.3</v>
      </c>
      <c r="DP5" s="195">
        <v>0.75</v>
      </c>
      <c r="DQ5" s="195">
        <v>50</v>
      </c>
      <c r="DR5" s="195">
        <v>1</v>
      </c>
      <c r="DS5" s="195">
        <v>200</v>
      </c>
      <c r="DT5" s="195">
        <v>230</v>
      </c>
      <c r="DU5" s="195">
        <v>20</v>
      </c>
      <c r="DV5" s="195">
        <v>30</v>
      </c>
      <c r="DW5" s="195">
        <v>30</v>
      </c>
      <c r="DX5" s="195">
        <v>0.2</v>
      </c>
      <c r="DY5" s="195">
        <v>1</v>
      </c>
      <c r="DZ5" s="195">
        <v>0</v>
      </c>
      <c r="EA5" s="195">
        <v>1</v>
      </c>
      <c r="EB5" s="195">
        <v>0</v>
      </c>
      <c r="EC5" s="195">
        <v>30</v>
      </c>
      <c r="ED5" s="195">
        <v>0.15</v>
      </c>
      <c r="EE5" s="195">
        <v>0.75</v>
      </c>
      <c r="EF5" s="195">
        <v>0.1</v>
      </c>
      <c r="EG5" s="195">
        <v>10</v>
      </c>
      <c r="EH5" s="195">
        <v>0.15</v>
      </c>
      <c r="EI5" s="195">
        <v>2.5000000000000001E-2</v>
      </c>
      <c r="EJ5" s="195">
        <v>0.15</v>
      </c>
      <c r="EK5" s="195">
        <v>0</v>
      </c>
      <c r="EL5" s="195">
        <v>100</v>
      </c>
      <c r="EM5" s="195">
        <v>21</v>
      </c>
      <c r="EN5" s="195">
        <v>17.100000000000001</v>
      </c>
      <c r="EO5" s="195">
        <v>1</v>
      </c>
      <c r="EP5" s="195">
        <v>0</v>
      </c>
      <c r="EQ5" s="195">
        <v>166</v>
      </c>
      <c r="ER5" s="245" t="s">
        <v>765</v>
      </c>
      <c r="ET5" s="195">
        <v>50</v>
      </c>
    </row>
    <row r="6" spans="1:151" ht="15.6">
      <c r="A6" s="219">
        <v>5</v>
      </c>
      <c r="B6" s="224" t="s">
        <v>750</v>
      </c>
      <c r="C6" s="195">
        <v>0</v>
      </c>
      <c r="D6" s="245" t="s">
        <v>696</v>
      </c>
      <c r="E6" s="195">
        <v>184</v>
      </c>
      <c r="F6" s="245" t="s">
        <v>699</v>
      </c>
      <c r="G6" s="195">
        <v>166</v>
      </c>
      <c r="H6" s="245" t="s">
        <v>748</v>
      </c>
      <c r="I6" s="195">
        <v>300</v>
      </c>
      <c r="J6" s="245" t="s">
        <v>749</v>
      </c>
      <c r="K6" s="195">
        <v>1</v>
      </c>
      <c r="L6" s="224" t="s">
        <v>758</v>
      </c>
      <c r="M6" s="195">
        <v>2</v>
      </c>
      <c r="N6" s="248" t="s">
        <v>758</v>
      </c>
      <c r="O6" s="195" t="s">
        <v>607</v>
      </c>
      <c r="P6" s="260">
        <v>1</v>
      </c>
      <c r="Q6" s="195" t="s">
        <v>606</v>
      </c>
      <c r="R6" s="288">
        <v>11</v>
      </c>
      <c r="S6" s="195" t="s">
        <v>445</v>
      </c>
      <c r="T6" s="195" t="s">
        <v>443</v>
      </c>
      <c r="U6" s="195">
        <v>1</v>
      </c>
      <c r="V6" s="195">
        <v>1</v>
      </c>
      <c r="W6" s="252" t="s">
        <v>962</v>
      </c>
      <c r="X6" s="258" t="s">
        <v>962</v>
      </c>
      <c r="Y6" s="146">
        <v>1</v>
      </c>
      <c r="Z6" s="219" t="s">
        <v>446</v>
      </c>
      <c r="AA6" s="146">
        <v>2</v>
      </c>
      <c r="AB6" s="219">
        <v>2</v>
      </c>
      <c r="AC6" s="154">
        <v>11</v>
      </c>
      <c r="AD6" s="154">
        <v>6</v>
      </c>
      <c r="AE6" s="154">
        <v>0</v>
      </c>
      <c r="AF6" s="195">
        <v>30</v>
      </c>
      <c r="AG6" s="195">
        <v>25</v>
      </c>
      <c r="AH6" s="195">
        <v>30</v>
      </c>
      <c r="AI6" s="195">
        <v>31</v>
      </c>
      <c r="AJ6" s="195">
        <v>20</v>
      </c>
      <c r="AK6" s="195">
        <v>0</v>
      </c>
      <c r="AL6" s="195">
        <v>0</v>
      </c>
      <c r="AM6" s="195">
        <v>0</v>
      </c>
      <c r="AN6" s="154">
        <v>320</v>
      </c>
      <c r="AO6" s="154">
        <v>0.15</v>
      </c>
      <c r="AP6" s="154">
        <v>1</v>
      </c>
      <c r="AQ6" s="154">
        <v>0.2</v>
      </c>
      <c r="AR6" s="195">
        <v>0</v>
      </c>
      <c r="AS6" s="195">
        <v>0</v>
      </c>
      <c r="AT6" s="154">
        <v>30</v>
      </c>
      <c r="AU6" s="154">
        <v>25</v>
      </c>
      <c r="AV6" s="154">
        <v>35</v>
      </c>
      <c r="AW6" s="154">
        <v>25</v>
      </c>
      <c r="AX6" s="195">
        <v>0.9</v>
      </c>
      <c r="AY6" s="195">
        <v>0.1</v>
      </c>
      <c r="AZ6" s="195">
        <v>0.05</v>
      </c>
      <c r="BA6" s="195">
        <v>25</v>
      </c>
      <c r="BB6" s="195">
        <v>0.15</v>
      </c>
      <c r="BC6" s="195">
        <v>0.6</v>
      </c>
      <c r="BD6" s="195">
        <v>0.6</v>
      </c>
      <c r="BE6" s="195">
        <v>0.1</v>
      </c>
      <c r="BF6" s="195">
        <v>0.55000000000000004</v>
      </c>
      <c r="BG6" s="195">
        <v>0.5</v>
      </c>
      <c r="BH6" s="195">
        <v>0.5</v>
      </c>
      <c r="BI6" s="195">
        <v>0</v>
      </c>
      <c r="BJ6" s="195">
        <v>2</v>
      </c>
      <c r="BK6" s="195">
        <v>1</v>
      </c>
      <c r="BL6" s="195">
        <v>0</v>
      </c>
      <c r="BM6" s="195">
        <v>0</v>
      </c>
      <c r="BN6" s="195">
        <v>0</v>
      </c>
      <c r="BO6" s="195">
        <v>0</v>
      </c>
      <c r="BP6" s="195">
        <v>0</v>
      </c>
      <c r="BQ6" s="195">
        <v>1</v>
      </c>
      <c r="BR6" s="195" t="s">
        <v>448</v>
      </c>
      <c r="BS6" s="195">
        <v>0</v>
      </c>
      <c r="BT6" s="195">
        <v>1</v>
      </c>
      <c r="BU6" s="195">
        <v>0.45</v>
      </c>
      <c r="BV6" s="195">
        <v>0</v>
      </c>
      <c r="BW6" s="195">
        <v>10000</v>
      </c>
      <c r="BX6" s="195">
        <v>1</v>
      </c>
      <c r="BY6" s="195">
        <v>1.1000000000000001</v>
      </c>
      <c r="BZ6" s="195">
        <v>1.1000000000000001</v>
      </c>
      <c r="CA6" s="195">
        <v>0.4</v>
      </c>
      <c r="CB6" s="195">
        <v>1</v>
      </c>
      <c r="CC6" s="195">
        <v>0</v>
      </c>
      <c r="CD6" s="195">
        <v>0</v>
      </c>
      <c r="CE6" s="195">
        <v>0</v>
      </c>
      <c r="CF6" s="195">
        <v>0</v>
      </c>
      <c r="CG6" s="195">
        <v>0</v>
      </c>
      <c r="CH6" s="195">
        <v>0</v>
      </c>
      <c r="CI6" s="195">
        <v>0</v>
      </c>
      <c r="CJ6" s="195">
        <v>0.9</v>
      </c>
      <c r="CK6" s="195">
        <v>0.9</v>
      </c>
      <c r="CL6" s="195">
        <v>0</v>
      </c>
      <c r="CM6" s="195">
        <v>200</v>
      </c>
      <c r="CN6" s="195">
        <v>1</v>
      </c>
      <c r="CO6" s="195">
        <v>800</v>
      </c>
      <c r="CP6" s="195">
        <v>800</v>
      </c>
      <c r="CQ6" s="195">
        <v>800</v>
      </c>
      <c r="CR6" s="195">
        <v>800</v>
      </c>
      <c r="CS6" s="195">
        <v>800</v>
      </c>
      <c r="CT6" s="195" t="s">
        <v>448</v>
      </c>
      <c r="CU6" s="195" t="s">
        <v>448</v>
      </c>
      <c r="CV6" s="195" t="s">
        <v>448</v>
      </c>
      <c r="CW6" s="195" t="s">
        <v>448</v>
      </c>
      <c r="CX6" s="195" t="s">
        <v>448</v>
      </c>
      <c r="CY6" s="195">
        <v>1</v>
      </c>
      <c r="CZ6" s="195">
        <v>200</v>
      </c>
      <c r="DA6" s="195">
        <v>200</v>
      </c>
      <c r="DB6" s="195">
        <v>1</v>
      </c>
      <c r="DC6" s="195">
        <v>0.05</v>
      </c>
      <c r="DD6" s="195">
        <v>1.7</v>
      </c>
      <c r="DE6" s="195">
        <v>12</v>
      </c>
      <c r="DF6" s="195">
        <v>1</v>
      </c>
      <c r="DG6" s="195">
        <v>2.0000000000000001E-4</v>
      </c>
      <c r="DH6" s="195">
        <v>0.15</v>
      </c>
      <c r="DI6" s="195">
        <v>0.22</v>
      </c>
      <c r="DJ6" s="195">
        <v>3</v>
      </c>
      <c r="DK6" s="195">
        <v>3000</v>
      </c>
      <c r="DL6" s="195">
        <v>2.5000000000000001E-2</v>
      </c>
      <c r="DM6" s="195">
        <v>0</v>
      </c>
      <c r="DN6" s="195">
        <v>2</v>
      </c>
      <c r="DO6" s="195">
        <v>1.3</v>
      </c>
      <c r="DP6" s="195">
        <v>0.75</v>
      </c>
      <c r="DQ6" s="195">
        <v>50</v>
      </c>
      <c r="DR6" s="195">
        <v>1</v>
      </c>
      <c r="DS6" s="195">
        <v>200</v>
      </c>
      <c r="DT6" s="195">
        <v>230</v>
      </c>
      <c r="DU6" s="195">
        <v>20</v>
      </c>
      <c r="DV6" s="195">
        <v>30</v>
      </c>
      <c r="DW6" s="195">
        <v>30</v>
      </c>
      <c r="DX6" s="195">
        <v>0.2</v>
      </c>
      <c r="DY6" s="195">
        <v>1</v>
      </c>
      <c r="DZ6" s="195">
        <v>0</v>
      </c>
      <c r="EA6" s="195">
        <v>1</v>
      </c>
      <c r="EB6" s="195">
        <v>0</v>
      </c>
      <c r="EC6" s="195">
        <v>30</v>
      </c>
      <c r="ED6" s="195">
        <v>0.15</v>
      </c>
      <c r="EE6" s="195">
        <v>0.75</v>
      </c>
      <c r="EF6" s="195">
        <v>0.1</v>
      </c>
      <c r="EG6" s="195">
        <v>10</v>
      </c>
      <c r="EH6" s="195">
        <v>0.15</v>
      </c>
      <c r="EI6" s="195">
        <v>0.15</v>
      </c>
      <c r="EJ6" s="195">
        <v>0.15</v>
      </c>
      <c r="EK6" s="195">
        <v>0</v>
      </c>
      <c r="EL6" s="195">
        <v>100</v>
      </c>
      <c r="EM6" s="195">
        <v>21</v>
      </c>
      <c r="EN6" s="195">
        <v>17.100000000000001</v>
      </c>
      <c r="EO6" s="195">
        <v>1</v>
      </c>
      <c r="EP6" s="195">
        <v>0</v>
      </c>
      <c r="EQ6" s="195">
        <v>166</v>
      </c>
      <c r="ER6" s="245" t="s">
        <v>765</v>
      </c>
      <c r="ET6" s="195">
        <v>50</v>
      </c>
    </row>
    <row r="7" spans="1:151" ht="15.6">
      <c r="A7" s="219">
        <v>6</v>
      </c>
      <c r="B7" s="224" t="s">
        <v>751</v>
      </c>
      <c r="C7" s="195">
        <v>0</v>
      </c>
      <c r="D7" s="245" t="s">
        <v>696</v>
      </c>
      <c r="E7" s="195">
        <v>184</v>
      </c>
      <c r="F7" s="245" t="s">
        <v>699</v>
      </c>
      <c r="G7" s="195">
        <v>166</v>
      </c>
      <c r="H7" s="245" t="s">
        <v>748</v>
      </c>
      <c r="I7" s="195">
        <v>300</v>
      </c>
      <c r="J7" s="245" t="s">
        <v>749</v>
      </c>
      <c r="K7" s="195">
        <v>1</v>
      </c>
      <c r="L7" s="224" t="s">
        <v>758</v>
      </c>
      <c r="M7" s="195">
        <v>3</v>
      </c>
      <c r="N7" s="248" t="s">
        <v>758</v>
      </c>
      <c r="O7" s="195" t="s">
        <v>607</v>
      </c>
      <c r="P7" s="261">
        <v>1</v>
      </c>
      <c r="Q7" s="195" t="s">
        <v>606</v>
      </c>
      <c r="R7" s="288">
        <v>11</v>
      </c>
      <c r="S7" s="195" t="s">
        <v>445</v>
      </c>
      <c r="T7" s="195" t="s">
        <v>443</v>
      </c>
      <c r="U7" s="195">
        <v>1</v>
      </c>
      <c r="V7" s="195">
        <v>1</v>
      </c>
      <c r="W7" s="252" t="s">
        <v>962</v>
      </c>
      <c r="X7" s="258" t="s">
        <v>962</v>
      </c>
      <c r="Y7" s="146">
        <v>1</v>
      </c>
      <c r="Z7" s="219" t="s">
        <v>446</v>
      </c>
      <c r="AA7" s="146">
        <v>3</v>
      </c>
      <c r="AB7" s="219">
        <v>2</v>
      </c>
      <c r="AC7" s="219">
        <v>11</v>
      </c>
      <c r="AD7" s="154">
        <v>6</v>
      </c>
      <c r="AE7" s="154">
        <v>0</v>
      </c>
      <c r="AF7" s="195">
        <v>30</v>
      </c>
      <c r="AG7" s="195">
        <v>25</v>
      </c>
      <c r="AH7" s="195">
        <v>30</v>
      </c>
      <c r="AI7" s="195">
        <v>31</v>
      </c>
      <c r="AJ7" s="195">
        <v>20</v>
      </c>
      <c r="AK7" s="195">
        <v>0</v>
      </c>
      <c r="AL7" s="195">
        <v>0</v>
      </c>
      <c r="AM7" s="195">
        <v>0</v>
      </c>
      <c r="AN7" s="154">
        <v>320</v>
      </c>
      <c r="AO7" s="154">
        <v>0.15</v>
      </c>
      <c r="AP7" s="154">
        <v>0.98</v>
      </c>
      <c r="AQ7" s="263">
        <v>0.2</v>
      </c>
      <c r="AR7" s="195">
        <v>0</v>
      </c>
      <c r="AS7" s="195">
        <v>0</v>
      </c>
      <c r="AT7" s="263">
        <v>30</v>
      </c>
      <c r="AU7" s="263">
        <v>25</v>
      </c>
      <c r="AV7" s="263">
        <v>35</v>
      </c>
      <c r="AW7" s="154">
        <v>25</v>
      </c>
      <c r="AX7" s="195">
        <v>0.9</v>
      </c>
      <c r="AY7" s="195">
        <v>0.1</v>
      </c>
      <c r="AZ7" s="195">
        <v>0.05</v>
      </c>
      <c r="BA7" s="195">
        <v>25</v>
      </c>
      <c r="BB7" s="195">
        <v>0.15</v>
      </c>
      <c r="BC7" s="195">
        <v>0.6</v>
      </c>
      <c r="BD7" s="195">
        <v>0.65</v>
      </c>
      <c r="BE7" s="195">
        <v>0.1</v>
      </c>
      <c r="BF7" s="195">
        <v>0.55000000000000004</v>
      </c>
      <c r="BG7" s="195">
        <v>0.5</v>
      </c>
      <c r="BH7" s="195">
        <v>0.5</v>
      </c>
      <c r="BI7" s="195">
        <v>0</v>
      </c>
      <c r="BJ7" s="195">
        <v>2</v>
      </c>
      <c r="BK7" s="195">
        <v>1</v>
      </c>
      <c r="BL7" s="195">
        <v>0</v>
      </c>
      <c r="BM7" s="195">
        <v>0</v>
      </c>
      <c r="BN7" s="195">
        <v>0</v>
      </c>
      <c r="BO7" s="195">
        <v>0</v>
      </c>
      <c r="BP7" s="195">
        <v>0</v>
      </c>
      <c r="BQ7" s="195">
        <v>1</v>
      </c>
      <c r="BR7" s="195" t="s">
        <v>448</v>
      </c>
      <c r="BS7" s="195">
        <v>0</v>
      </c>
      <c r="BT7" s="195">
        <v>1</v>
      </c>
      <c r="BU7" s="195">
        <v>0.45</v>
      </c>
      <c r="BV7" s="195">
        <v>0</v>
      </c>
      <c r="BW7" s="195">
        <v>10000</v>
      </c>
      <c r="BX7" s="195">
        <v>1</v>
      </c>
      <c r="BY7" s="195">
        <v>1.1000000000000001</v>
      </c>
      <c r="BZ7" s="195">
        <v>1.1000000000000001</v>
      </c>
      <c r="CA7" s="195">
        <v>0.4</v>
      </c>
      <c r="CB7" s="195">
        <v>1</v>
      </c>
      <c r="CC7" s="195">
        <v>0</v>
      </c>
      <c r="CD7" s="195">
        <v>0</v>
      </c>
      <c r="CE7" s="195">
        <v>0</v>
      </c>
      <c r="CF7" s="195">
        <v>0</v>
      </c>
      <c r="CG7" s="195">
        <v>0</v>
      </c>
      <c r="CH7" s="195">
        <v>0</v>
      </c>
      <c r="CI7" s="195">
        <v>0</v>
      </c>
      <c r="CJ7" s="195">
        <v>0.9</v>
      </c>
      <c r="CK7" s="195">
        <v>0.9</v>
      </c>
      <c r="CL7" s="195">
        <v>0</v>
      </c>
      <c r="CM7" s="195">
        <v>200</v>
      </c>
      <c r="CN7" s="195">
        <v>1</v>
      </c>
      <c r="CO7" s="195">
        <v>800</v>
      </c>
      <c r="CP7" s="195">
        <v>800</v>
      </c>
      <c r="CQ7" s="195">
        <v>800</v>
      </c>
      <c r="CR7" s="195">
        <v>800</v>
      </c>
      <c r="CS7" s="195">
        <v>800</v>
      </c>
      <c r="CT7" s="195" t="s">
        <v>448</v>
      </c>
      <c r="CU7" s="195" t="s">
        <v>448</v>
      </c>
      <c r="CV7" s="195" t="s">
        <v>448</v>
      </c>
      <c r="CW7" s="195" t="s">
        <v>448</v>
      </c>
      <c r="CX7" s="195" t="s">
        <v>448</v>
      </c>
      <c r="CY7" s="195">
        <v>1</v>
      </c>
      <c r="CZ7" s="195">
        <v>200</v>
      </c>
      <c r="DA7" s="195">
        <v>200</v>
      </c>
      <c r="DB7" s="195">
        <v>1</v>
      </c>
      <c r="DC7" s="195">
        <v>0.05</v>
      </c>
      <c r="DD7" s="195">
        <v>1.7</v>
      </c>
      <c r="DE7" s="195">
        <v>12</v>
      </c>
      <c r="DF7" s="195">
        <v>1</v>
      </c>
      <c r="DG7" s="195">
        <v>2.0000000000000001E-4</v>
      </c>
      <c r="DH7" s="195">
        <v>0.15</v>
      </c>
      <c r="DI7" s="195">
        <v>0.22</v>
      </c>
      <c r="DJ7" s="195">
        <v>3</v>
      </c>
      <c r="DK7" s="195">
        <v>3000</v>
      </c>
      <c r="DL7" s="195">
        <v>2.5000000000000001E-2</v>
      </c>
      <c r="DM7" s="195">
        <v>0</v>
      </c>
      <c r="DN7" s="195">
        <v>2</v>
      </c>
      <c r="DO7" s="195">
        <v>1.3</v>
      </c>
      <c r="DP7" s="195">
        <v>0.75</v>
      </c>
      <c r="DQ7" s="195">
        <v>50</v>
      </c>
      <c r="DR7" s="195">
        <v>1</v>
      </c>
      <c r="DS7" s="195">
        <v>200</v>
      </c>
      <c r="DT7" s="195">
        <v>230</v>
      </c>
      <c r="DU7" s="195">
        <v>20</v>
      </c>
      <c r="DV7" s="195">
        <v>30</v>
      </c>
      <c r="DW7" s="195">
        <v>30</v>
      </c>
      <c r="DX7" s="195">
        <v>0.2</v>
      </c>
      <c r="DY7" s="195">
        <v>1</v>
      </c>
      <c r="DZ7" s="195">
        <v>0</v>
      </c>
      <c r="EA7" s="195">
        <v>1</v>
      </c>
      <c r="EB7" s="195">
        <v>0</v>
      </c>
      <c r="EC7" s="195">
        <v>30</v>
      </c>
      <c r="ED7" s="195">
        <v>0.15</v>
      </c>
      <c r="EE7" s="195">
        <v>0.75</v>
      </c>
      <c r="EF7" s="195">
        <v>0.1</v>
      </c>
      <c r="EG7" s="195">
        <v>10</v>
      </c>
      <c r="EH7" s="195">
        <v>0.15</v>
      </c>
      <c r="EI7" s="195">
        <v>0.15</v>
      </c>
      <c r="EJ7" s="195">
        <v>0.15</v>
      </c>
      <c r="EK7" s="195">
        <v>0</v>
      </c>
      <c r="EL7" s="195">
        <v>100</v>
      </c>
      <c r="EM7" s="195">
        <v>21</v>
      </c>
      <c r="EN7" s="195">
        <v>17.100000000000001</v>
      </c>
      <c r="EO7" s="195">
        <v>1</v>
      </c>
      <c r="EP7" s="195">
        <v>0</v>
      </c>
      <c r="EQ7" s="195">
        <v>166</v>
      </c>
      <c r="ER7" s="245" t="s">
        <v>765</v>
      </c>
      <c r="ET7" s="195">
        <v>50</v>
      </c>
    </row>
    <row r="8" spans="1:151" ht="15.6">
      <c r="A8" s="219">
        <v>7</v>
      </c>
      <c r="B8" s="224" t="s">
        <v>752</v>
      </c>
      <c r="C8" s="195">
        <v>0</v>
      </c>
      <c r="D8" s="245" t="s">
        <v>696</v>
      </c>
      <c r="E8" s="195">
        <v>184</v>
      </c>
      <c r="F8" s="245" t="s">
        <v>699</v>
      </c>
      <c r="G8" s="195">
        <v>166</v>
      </c>
      <c r="H8" s="245" t="s">
        <v>748</v>
      </c>
      <c r="I8" s="195">
        <v>300</v>
      </c>
      <c r="J8" s="245" t="s">
        <v>749</v>
      </c>
      <c r="K8" s="195">
        <v>1</v>
      </c>
      <c r="L8" s="224" t="s">
        <v>758</v>
      </c>
      <c r="M8" s="195">
        <v>4</v>
      </c>
      <c r="N8" s="248" t="s">
        <v>758</v>
      </c>
      <c r="O8" s="195" t="s">
        <v>607</v>
      </c>
      <c r="P8" s="260">
        <v>1</v>
      </c>
      <c r="Q8" s="195" t="s">
        <v>606</v>
      </c>
      <c r="R8" s="288">
        <v>11</v>
      </c>
      <c r="S8" s="195" t="s">
        <v>445</v>
      </c>
      <c r="T8" s="195" t="s">
        <v>443</v>
      </c>
      <c r="U8" s="195">
        <v>1</v>
      </c>
      <c r="V8" s="195">
        <v>1</v>
      </c>
      <c r="W8" s="252" t="s">
        <v>962</v>
      </c>
      <c r="X8" s="258" t="s">
        <v>962</v>
      </c>
      <c r="Y8" s="146">
        <v>1</v>
      </c>
      <c r="Z8" s="219" t="s">
        <v>446</v>
      </c>
      <c r="AA8" s="146">
        <v>4</v>
      </c>
      <c r="AB8" s="219">
        <v>2</v>
      </c>
      <c r="AC8" s="154">
        <v>11</v>
      </c>
      <c r="AD8" s="154">
        <v>6</v>
      </c>
      <c r="AE8" s="154">
        <v>0</v>
      </c>
      <c r="AF8" s="195">
        <v>30</v>
      </c>
      <c r="AG8" s="195">
        <v>25</v>
      </c>
      <c r="AH8" s="195">
        <v>30</v>
      </c>
      <c r="AI8" s="195">
        <v>31</v>
      </c>
      <c r="AJ8" s="195">
        <v>20</v>
      </c>
      <c r="AK8" s="195">
        <v>0</v>
      </c>
      <c r="AL8" s="195">
        <v>0</v>
      </c>
      <c r="AM8" s="195">
        <v>0</v>
      </c>
      <c r="AN8" s="154">
        <v>320</v>
      </c>
      <c r="AO8" s="154">
        <v>0.15</v>
      </c>
      <c r="AP8" s="154">
        <v>0.95</v>
      </c>
      <c r="AQ8" s="154">
        <v>0.15</v>
      </c>
      <c r="AR8" s="195">
        <v>0</v>
      </c>
      <c r="AS8" s="195">
        <v>0</v>
      </c>
      <c r="AT8" s="154">
        <v>30</v>
      </c>
      <c r="AU8" s="154">
        <v>25</v>
      </c>
      <c r="AV8" s="154">
        <v>35</v>
      </c>
      <c r="AW8" s="154">
        <v>25</v>
      </c>
      <c r="AX8" s="195">
        <v>0.9</v>
      </c>
      <c r="AY8" s="195">
        <v>0.3</v>
      </c>
      <c r="AZ8" s="195">
        <v>0.1</v>
      </c>
      <c r="BA8" s="195">
        <v>25</v>
      </c>
      <c r="BB8" s="195">
        <v>0.15</v>
      </c>
      <c r="BC8" s="195">
        <v>0.5</v>
      </c>
      <c r="BD8" s="195">
        <v>0.55000000000000004</v>
      </c>
      <c r="BE8" s="195">
        <v>0.1</v>
      </c>
      <c r="BF8" s="195">
        <v>0.45</v>
      </c>
      <c r="BG8" s="195">
        <v>0.5</v>
      </c>
      <c r="BH8" s="195">
        <v>0.5</v>
      </c>
      <c r="BI8" s="195">
        <v>0</v>
      </c>
      <c r="BJ8" s="195">
        <v>2</v>
      </c>
      <c r="BK8" s="195">
        <v>1</v>
      </c>
      <c r="BL8" s="195">
        <v>0</v>
      </c>
      <c r="BM8" s="195">
        <v>0</v>
      </c>
      <c r="BN8" s="195">
        <v>0</v>
      </c>
      <c r="BO8" s="195">
        <v>0</v>
      </c>
      <c r="BP8" s="195">
        <v>0</v>
      </c>
      <c r="BQ8" s="195">
        <v>1</v>
      </c>
      <c r="BR8" s="195" t="s">
        <v>448</v>
      </c>
      <c r="BS8" s="195">
        <v>0</v>
      </c>
      <c r="BT8" s="195">
        <v>1</v>
      </c>
      <c r="BU8" s="195">
        <v>0.45</v>
      </c>
      <c r="BV8" s="195">
        <v>0</v>
      </c>
      <c r="BW8" s="195">
        <v>10000</v>
      </c>
      <c r="BX8" s="195">
        <v>1</v>
      </c>
      <c r="BY8" s="195">
        <v>1.1000000000000001</v>
      </c>
      <c r="BZ8" s="195">
        <v>1.1000000000000001</v>
      </c>
      <c r="CA8" s="195">
        <v>0.4</v>
      </c>
      <c r="CB8" s="195">
        <v>1</v>
      </c>
      <c r="CC8" s="195">
        <v>0</v>
      </c>
      <c r="CD8" s="195">
        <v>0</v>
      </c>
      <c r="CE8" s="195">
        <v>0</v>
      </c>
      <c r="CF8" s="195">
        <v>0</v>
      </c>
      <c r="CG8" s="195">
        <v>0</v>
      </c>
      <c r="CH8" s="195">
        <v>0</v>
      </c>
      <c r="CI8" s="195">
        <v>0</v>
      </c>
      <c r="CJ8" s="195">
        <v>0.9</v>
      </c>
      <c r="CK8" s="195">
        <v>0.9</v>
      </c>
      <c r="CL8" s="195">
        <v>0</v>
      </c>
      <c r="CM8" s="195">
        <v>200</v>
      </c>
      <c r="CN8" s="195">
        <v>1</v>
      </c>
      <c r="CO8" s="195">
        <v>800</v>
      </c>
      <c r="CP8" s="195">
        <v>800</v>
      </c>
      <c r="CQ8" s="195">
        <v>800</v>
      </c>
      <c r="CR8" s="195">
        <v>800</v>
      </c>
      <c r="CS8" s="195">
        <v>800</v>
      </c>
      <c r="CT8" s="195" t="s">
        <v>448</v>
      </c>
      <c r="CU8" s="195" t="s">
        <v>448</v>
      </c>
      <c r="CV8" s="195" t="s">
        <v>448</v>
      </c>
      <c r="CW8" s="195" t="s">
        <v>448</v>
      </c>
      <c r="CX8" s="195" t="s">
        <v>448</v>
      </c>
      <c r="CY8" s="195">
        <v>1</v>
      </c>
      <c r="CZ8" s="195">
        <v>200</v>
      </c>
      <c r="DA8" s="195">
        <v>170</v>
      </c>
      <c r="DB8" s="195">
        <v>1</v>
      </c>
      <c r="DC8" s="195">
        <v>0.05</v>
      </c>
      <c r="DD8" s="195">
        <v>1.7</v>
      </c>
      <c r="DE8" s="195">
        <v>12</v>
      </c>
      <c r="DF8" s="195">
        <v>1</v>
      </c>
      <c r="DG8" s="195">
        <v>2.0000000000000001E-4</v>
      </c>
      <c r="DH8" s="195">
        <v>0.15</v>
      </c>
      <c r="DI8" s="195">
        <v>0.22</v>
      </c>
      <c r="DJ8" s="195">
        <v>3</v>
      </c>
      <c r="DK8" s="195">
        <v>3000</v>
      </c>
      <c r="DL8" s="195">
        <v>2.5000000000000001E-2</v>
      </c>
      <c r="DM8" s="195">
        <v>0</v>
      </c>
      <c r="DN8" s="195">
        <v>2</v>
      </c>
      <c r="DO8" s="195">
        <v>1.3</v>
      </c>
      <c r="DP8" s="195">
        <v>0.75</v>
      </c>
      <c r="DQ8" s="195">
        <v>50</v>
      </c>
      <c r="DR8" s="195">
        <v>1</v>
      </c>
      <c r="DS8" s="195">
        <v>200</v>
      </c>
      <c r="DT8" s="195">
        <v>230</v>
      </c>
      <c r="DU8" s="195">
        <v>20</v>
      </c>
      <c r="DV8" s="195">
        <v>30</v>
      </c>
      <c r="DW8" s="195">
        <v>30</v>
      </c>
      <c r="DX8" s="195">
        <v>0.2</v>
      </c>
      <c r="DY8" s="195">
        <v>1</v>
      </c>
      <c r="DZ8" s="195">
        <v>0</v>
      </c>
      <c r="EA8" s="195">
        <v>1</v>
      </c>
      <c r="EB8" s="195">
        <v>0</v>
      </c>
      <c r="EC8" s="195">
        <v>30</v>
      </c>
      <c r="ED8" s="195">
        <v>0.15</v>
      </c>
      <c r="EE8" s="195">
        <v>0.75</v>
      </c>
      <c r="EF8" s="195">
        <v>0.1</v>
      </c>
      <c r="EG8" s="195">
        <v>10</v>
      </c>
      <c r="EH8" s="195">
        <v>0.15</v>
      </c>
      <c r="EI8" s="195">
        <v>0.15</v>
      </c>
      <c r="EJ8" s="195">
        <v>0.15</v>
      </c>
      <c r="EK8" s="195">
        <v>0</v>
      </c>
      <c r="EL8" s="195">
        <v>100</v>
      </c>
      <c r="EM8" s="195">
        <v>21</v>
      </c>
      <c r="EN8" s="195">
        <v>17.100000000000001</v>
      </c>
      <c r="EO8" s="195">
        <v>1</v>
      </c>
      <c r="EP8" s="195">
        <v>0</v>
      </c>
      <c r="EQ8" s="195">
        <v>166</v>
      </c>
      <c r="ER8" s="245" t="s">
        <v>765</v>
      </c>
      <c r="ET8" s="195">
        <v>50</v>
      </c>
    </row>
    <row r="9" spans="1:151" ht="15.6">
      <c r="A9" s="219">
        <v>8</v>
      </c>
      <c r="B9" s="224" t="s">
        <v>766</v>
      </c>
      <c r="C9" s="195">
        <v>0</v>
      </c>
      <c r="D9" s="245" t="s">
        <v>696</v>
      </c>
      <c r="E9" s="195">
        <v>184</v>
      </c>
      <c r="F9" s="245" t="s">
        <v>699</v>
      </c>
      <c r="G9" s="195">
        <v>166</v>
      </c>
      <c r="H9" s="245" t="s">
        <v>748</v>
      </c>
      <c r="I9" s="195">
        <v>300</v>
      </c>
      <c r="J9" s="245" t="s">
        <v>749</v>
      </c>
      <c r="K9" s="195">
        <v>1</v>
      </c>
      <c r="L9" s="224" t="s">
        <v>758</v>
      </c>
      <c r="M9" s="195">
        <v>5</v>
      </c>
      <c r="N9" s="248" t="s">
        <v>758</v>
      </c>
      <c r="O9" s="195" t="s">
        <v>607</v>
      </c>
      <c r="P9" s="261">
        <v>1</v>
      </c>
      <c r="Q9" s="195" t="s">
        <v>606</v>
      </c>
      <c r="R9" s="288">
        <v>11</v>
      </c>
      <c r="S9" s="195" t="s">
        <v>445</v>
      </c>
      <c r="T9" s="195" t="s">
        <v>443</v>
      </c>
      <c r="U9" s="195">
        <v>1</v>
      </c>
      <c r="V9" s="195">
        <v>1</v>
      </c>
      <c r="W9" s="252" t="s">
        <v>962</v>
      </c>
      <c r="X9" s="258" t="s">
        <v>962</v>
      </c>
      <c r="Y9" s="146">
        <v>1</v>
      </c>
      <c r="Z9" s="219" t="s">
        <v>446</v>
      </c>
      <c r="AA9" s="146">
        <v>5</v>
      </c>
      <c r="AB9" s="219">
        <v>2</v>
      </c>
      <c r="AC9" s="219">
        <v>11</v>
      </c>
      <c r="AD9" s="154">
        <v>14</v>
      </c>
      <c r="AE9" s="154">
        <v>0</v>
      </c>
      <c r="AF9" s="195">
        <v>30</v>
      </c>
      <c r="AG9" s="195">
        <v>30</v>
      </c>
      <c r="AH9" s="195">
        <v>40</v>
      </c>
      <c r="AI9" s="195">
        <v>10</v>
      </c>
      <c r="AJ9" s="195">
        <v>26</v>
      </c>
      <c r="AK9" s="195">
        <v>0</v>
      </c>
      <c r="AL9" s="195">
        <v>0</v>
      </c>
      <c r="AM9" s="195">
        <v>0</v>
      </c>
      <c r="AN9" s="154">
        <v>320</v>
      </c>
      <c r="AO9" s="154">
        <v>0.15</v>
      </c>
      <c r="AP9" s="154">
        <v>0.7</v>
      </c>
      <c r="AQ9" s="154">
        <v>0.1</v>
      </c>
      <c r="AR9" s="195">
        <v>0</v>
      </c>
      <c r="AS9" s="195">
        <v>0</v>
      </c>
      <c r="AT9" s="154">
        <v>30</v>
      </c>
      <c r="AU9" s="154">
        <v>30</v>
      </c>
      <c r="AV9" s="154">
        <v>36</v>
      </c>
      <c r="AW9" s="154">
        <v>50</v>
      </c>
      <c r="AX9" s="195">
        <v>0.9</v>
      </c>
      <c r="AY9" s="195">
        <v>0.06</v>
      </c>
      <c r="AZ9" s="195">
        <v>0.03</v>
      </c>
      <c r="BA9" s="195">
        <v>50</v>
      </c>
      <c r="BB9" s="195">
        <v>0.3</v>
      </c>
      <c r="BC9" s="195">
        <v>0.55000000000000004</v>
      </c>
      <c r="BD9" s="195">
        <v>0.75</v>
      </c>
      <c r="BE9" s="195">
        <v>0.2</v>
      </c>
      <c r="BF9" s="195">
        <v>0.75</v>
      </c>
      <c r="BG9" s="195">
        <v>0.65</v>
      </c>
      <c r="BH9" s="195">
        <v>0.7</v>
      </c>
      <c r="BI9" s="195">
        <v>0</v>
      </c>
      <c r="BJ9" s="195">
        <v>2</v>
      </c>
      <c r="BK9" s="195">
        <v>1</v>
      </c>
      <c r="BL9" s="195">
        <v>0</v>
      </c>
      <c r="BM9" s="195">
        <v>0</v>
      </c>
      <c r="BN9" s="195">
        <v>0</v>
      </c>
      <c r="BO9" s="195">
        <v>0</v>
      </c>
      <c r="BP9" s="195">
        <v>0</v>
      </c>
      <c r="BQ9" s="195">
        <v>1</v>
      </c>
      <c r="BR9" s="195" t="s">
        <v>448</v>
      </c>
      <c r="BS9" s="195">
        <v>0</v>
      </c>
      <c r="BT9" s="195">
        <v>1</v>
      </c>
      <c r="BU9" s="195">
        <v>0.5</v>
      </c>
      <c r="BV9" s="195">
        <v>0</v>
      </c>
      <c r="BW9" s="195">
        <v>10000</v>
      </c>
      <c r="BX9" s="195">
        <v>1</v>
      </c>
      <c r="BY9" s="195">
        <v>1.1000000000000001</v>
      </c>
      <c r="BZ9" s="195">
        <v>1.1000000000000001</v>
      </c>
      <c r="CA9" s="195">
        <v>0.4</v>
      </c>
      <c r="CB9" s="195">
        <v>1</v>
      </c>
      <c r="CC9" s="195">
        <v>0</v>
      </c>
      <c r="CD9" s="195">
        <v>0</v>
      </c>
      <c r="CE9" s="195">
        <v>0</v>
      </c>
      <c r="CF9" s="195">
        <v>0</v>
      </c>
      <c r="CG9" s="195">
        <v>0</v>
      </c>
      <c r="CH9" s="195">
        <v>0</v>
      </c>
      <c r="CI9" s="195">
        <v>0</v>
      </c>
      <c r="CJ9" s="195">
        <v>0.9</v>
      </c>
      <c r="CK9" s="195">
        <v>0.9</v>
      </c>
      <c r="CL9" s="195">
        <v>0</v>
      </c>
      <c r="CM9" s="195">
        <v>200</v>
      </c>
      <c r="CN9" s="195">
        <v>1</v>
      </c>
      <c r="CO9" s="195">
        <v>800</v>
      </c>
      <c r="CP9" s="195">
        <v>800</v>
      </c>
      <c r="CQ9" s="195">
        <v>800</v>
      </c>
      <c r="CR9" s="195">
        <v>800</v>
      </c>
      <c r="CS9" s="195">
        <v>800</v>
      </c>
      <c r="CT9" s="195" t="s">
        <v>448</v>
      </c>
      <c r="CU9" s="195" t="s">
        <v>448</v>
      </c>
      <c r="CV9" s="195" t="s">
        <v>448</v>
      </c>
      <c r="CW9" s="195" t="s">
        <v>448</v>
      </c>
      <c r="CX9" s="195" t="s">
        <v>448</v>
      </c>
      <c r="CY9" s="195">
        <v>1</v>
      </c>
      <c r="CZ9" s="195">
        <v>200</v>
      </c>
      <c r="DA9" s="195">
        <v>170</v>
      </c>
      <c r="DB9" s="195">
        <v>1</v>
      </c>
      <c r="DC9" s="195">
        <v>0.05</v>
      </c>
      <c r="DD9" s="195">
        <v>1.7</v>
      </c>
      <c r="DE9" s="195">
        <v>12</v>
      </c>
      <c r="DF9" s="195">
        <v>1</v>
      </c>
      <c r="DG9" s="195">
        <v>2.0000000000000001E-4</v>
      </c>
      <c r="DH9" s="195">
        <v>0.15</v>
      </c>
      <c r="DI9" s="195">
        <v>0.22</v>
      </c>
      <c r="DJ9" s="195">
        <v>3</v>
      </c>
      <c r="DK9" s="195">
        <v>3000</v>
      </c>
      <c r="DL9" s="195">
        <v>2.5000000000000001E-2</v>
      </c>
      <c r="DM9" s="195">
        <v>0</v>
      </c>
      <c r="DN9" s="195">
        <v>2</v>
      </c>
      <c r="DO9" s="195">
        <v>1.3</v>
      </c>
      <c r="DP9" s="195">
        <v>0.75</v>
      </c>
      <c r="DQ9" s="195">
        <v>50</v>
      </c>
      <c r="DR9" s="195">
        <v>1</v>
      </c>
      <c r="DS9" s="195">
        <v>200</v>
      </c>
      <c r="DT9" s="195">
        <v>230</v>
      </c>
      <c r="DU9" s="195">
        <v>20</v>
      </c>
      <c r="DV9" s="195">
        <v>30</v>
      </c>
      <c r="DW9" s="195">
        <v>30</v>
      </c>
      <c r="DX9" s="195">
        <v>0.2</v>
      </c>
      <c r="DY9" s="195">
        <v>1</v>
      </c>
      <c r="DZ9" s="195">
        <v>0</v>
      </c>
      <c r="EA9" s="195">
        <v>1</v>
      </c>
      <c r="EB9" s="195">
        <v>0</v>
      </c>
      <c r="EC9" s="195">
        <v>30</v>
      </c>
      <c r="ED9" s="195">
        <v>0.15</v>
      </c>
      <c r="EE9" s="195">
        <v>0.75</v>
      </c>
      <c r="EF9" s="195">
        <v>0.1</v>
      </c>
      <c r="EG9" s="195">
        <v>10</v>
      </c>
      <c r="EH9" s="195">
        <v>0.15</v>
      </c>
      <c r="EI9" s="195">
        <v>0.15</v>
      </c>
      <c r="EJ9" s="195">
        <v>0.15</v>
      </c>
      <c r="EK9" s="195">
        <v>0</v>
      </c>
      <c r="EL9" s="195">
        <v>100</v>
      </c>
      <c r="EM9" s="195">
        <v>21</v>
      </c>
      <c r="EN9" s="195">
        <v>17.100000000000001</v>
      </c>
      <c r="EO9" s="195">
        <v>1</v>
      </c>
      <c r="EP9" s="195">
        <v>0</v>
      </c>
      <c r="EQ9" s="195">
        <v>166</v>
      </c>
      <c r="ER9" s="245" t="s">
        <v>765</v>
      </c>
      <c r="ET9" s="195">
        <v>50</v>
      </c>
    </row>
    <row r="10" spans="1:151" ht="15.6">
      <c r="A10" s="219">
        <v>9</v>
      </c>
      <c r="B10" s="224" t="s">
        <v>767</v>
      </c>
      <c r="C10" s="195">
        <v>0</v>
      </c>
      <c r="D10" s="245" t="s">
        <v>696</v>
      </c>
      <c r="E10" s="195">
        <v>184</v>
      </c>
      <c r="F10" s="245" t="s">
        <v>699</v>
      </c>
      <c r="G10" s="195">
        <v>166</v>
      </c>
      <c r="H10" s="245" t="s">
        <v>748</v>
      </c>
      <c r="I10" s="195">
        <v>300</v>
      </c>
      <c r="J10" s="245" t="s">
        <v>749</v>
      </c>
      <c r="K10" s="195">
        <v>1</v>
      </c>
      <c r="L10" s="224" t="s">
        <v>758</v>
      </c>
      <c r="M10" s="195">
        <v>6</v>
      </c>
      <c r="N10" s="248" t="s">
        <v>758</v>
      </c>
      <c r="O10" s="195" t="s">
        <v>607</v>
      </c>
      <c r="P10" s="260">
        <v>1</v>
      </c>
      <c r="Q10" s="195" t="s">
        <v>606</v>
      </c>
      <c r="R10" s="288">
        <v>11</v>
      </c>
      <c r="S10" s="195" t="s">
        <v>445</v>
      </c>
      <c r="T10" s="195" t="s">
        <v>443</v>
      </c>
      <c r="U10" s="195">
        <v>1</v>
      </c>
      <c r="V10" s="195">
        <v>1</v>
      </c>
      <c r="W10" s="252" t="s">
        <v>962</v>
      </c>
      <c r="X10" s="258" t="s">
        <v>962</v>
      </c>
      <c r="Y10" s="146">
        <v>1</v>
      </c>
      <c r="Z10" s="219" t="s">
        <v>446</v>
      </c>
      <c r="AA10" s="146">
        <v>5</v>
      </c>
      <c r="AB10" s="219">
        <v>2</v>
      </c>
      <c r="AC10" s="219">
        <v>11</v>
      </c>
      <c r="AD10" s="154">
        <v>14</v>
      </c>
      <c r="AE10" s="154">
        <v>0</v>
      </c>
      <c r="AF10" s="195">
        <v>30</v>
      </c>
      <c r="AG10" s="195">
        <v>30</v>
      </c>
      <c r="AH10" s="195">
        <v>40</v>
      </c>
      <c r="AI10" s="195">
        <v>10</v>
      </c>
      <c r="AJ10" s="195">
        <v>26</v>
      </c>
      <c r="AK10" s="195">
        <v>0</v>
      </c>
      <c r="AL10" s="195">
        <v>0</v>
      </c>
      <c r="AM10" s="195">
        <v>0</v>
      </c>
      <c r="AN10" s="154">
        <v>320</v>
      </c>
      <c r="AO10" s="154">
        <v>0.15</v>
      </c>
      <c r="AP10" s="154">
        <v>0.7</v>
      </c>
      <c r="AQ10" s="154">
        <v>0.1</v>
      </c>
      <c r="AR10" s="195">
        <v>0</v>
      </c>
      <c r="AS10" s="195">
        <v>0</v>
      </c>
      <c r="AT10" s="154">
        <v>30</v>
      </c>
      <c r="AU10" s="154">
        <v>30</v>
      </c>
      <c r="AV10" s="154">
        <v>36</v>
      </c>
      <c r="AW10" s="154">
        <v>50</v>
      </c>
      <c r="AX10" s="195">
        <v>0.9</v>
      </c>
      <c r="AY10" s="195">
        <v>0.06</v>
      </c>
      <c r="AZ10" s="195">
        <v>0.03</v>
      </c>
      <c r="BA10" s="195">
        <v>50</v>
      </c>
      <c r="BB10" s="195">
        <v>0.3</v>
      </c>
      <c r="BC10" s="195">
        <v>0.5</v>
      </c>
      <c r="BD10" s="195">
        <v>0.75</v>
      </c>
      <c r="BE10" s="195">
        <v>0.2</v>
      </c>
      <c r="BF10" s="195">
        <v>0.75</v>
      </c>
      <c r="BG10" s="195">
        <v>0.65</v>
      </c>
      <c r="BH10" s="195">
        <v>0.7</v>
      </c>
      <c r="BI10" s="195">
        <v>0</v>
      </c>
      <c r="BJ10" s="195">
        <v>2</v>
      </c>
      <c r="BK10" s="195">
        <v>1</v>
      </c>
      <c r="BL10" s="195">
        <v>0</v>
      </c>
      <c r="BM10" s="195">
        <v>0</v>
      </c>
      <c r="BN10" s="195">
        <v>0</v>
      </c>
      <c r="BO10" s="195">
        <v>0</v>
      </c>
      <c r="BP10" s="195">
        <v>0</v>
      </c>
      <c r="BQ10" s="195">
        <v>1</v>
      </c>
      <c r="BR10" s="195" t="s">
        <v>448</v>
      </c>
      <c r="BS10" s="195">
        <v>0</v>
      </c>
      <c r="BT10" s="195">
        <v>1</v>
      </c>
      <c r="BU10" s="195">
        <v>0.5</v>
      </c>
      <c r="BV10" s="195">
        <v>0</v>
      </c>
      <c r="BW10" s="195">
        <v>10000</v>
      </c>
      <c r="BX10" s="195">
        <v>1</v>
      </c>
      <c r="BY10" s="195">
        <v>1.1000000000000001</v>
      </c>
      <c r="BZ10" s="195">
        <v>1.1000000000000001</v>
      </c>
      <c r="CA10" s="195">
        <v>0.4</v>
      </c>
      <c r="CB10" s="195">
        <v>1</v>
      </c>
      <c r="CC10" s="195">
        <v>0</v>
      </c>
      <c r="CD10" s="195">
        <v>0</v>
      </c>
      <c r="CE10" s="195">
        <v>0</v>
      </c>
      <c r="CF10" s="195">
        <v>0</v>
      </c>
      <c r="CG10" s="195">
        <v>0</v>
      </c>
      <c r="CH10" s="195">
        <v>0</v>
      </c>
      <c r="CI10" s="195">
        <v>0</v>
      </c>
      <c r="CJ10" s="195">
        <v>0.9</v>
      </c>
      <c r="CK10" s="195">
        <v>0.9</v>
      </c>
      <c r="CL10" s="195">
        <v>0</v>
      </c>
      <c r="CM10" s="195">
        <v>200</v>
      </c>
      <c r="CN10" s="195">
        <v>1</v>
      </c>
      <c r="CO10" s="195">
        <v>800</v>
      </c>
      <c r="CP10" s="195">
        <v>800</v>
      </c>
      <c r="CQ10" s="195">
        <v>800</v>
      </c>
      <c r="CR10" s="195">
        <v>800</v>
      </c>
      <c r="CS10" s="195">
        <v>800</v>
      </c>
      <c r="CT10" s="195" t="s">
        <v>448</v>
      </c>
      <c r="CU10" s="195" t="s">
        <v>448</v>
      </c>
      <c r="CV10" s="195" t="s">
        <v>448</v>
      </c>
      <c r="CW10" s="195" t="s">
        <v>448</v>
      </c>
      <c r="CX10" s="195" t="s">
        <v>448</v>
      </c>
      <c r="CY10" s="195">
        <v>1</v>
      </c>
      <c r="CZ10" s="195">
        <v>200</v>
      </c>
      <c r="DA10" s="195">
        <v>170</v>
      </c>
      <c r="DB10" s="195">
        <v>1</v>
      </c>
      <c r="DC10" s="195">
        <v>0.05</v>
      </c>
      <c r="DD10" s="195">
        <v>1.7</v>
      </c>
      <c r="DE10" s="195">
        <v>12</v>
      </c>
      <c r="DF10" s="195">
        <v>1</v>
      </c>
      <c r="DG10" s="195">
        <v>2.0000000000000001E-4</v>
      </c>
      <c r="DH10" s="195">
        <v>0.15</v>
      </c>
      <c r="DI10" s="195">
        <v>0.22</v>
      </c>
      <c r="DJ10" s="195">
        <v>3</v>
      </c>
      <c r="DK10" s="195">
        <v>3000</v>
      </c>
      <c r="DL10" s="195">
        <v>2.5000000000000001E-2</v>
      </c>
      <c r="DM10" s="195">
        <v>0</v>
      </c>
      <c r="DN10" s="195">
        <v>2</v>
      </c>
      <c r="DO10" s="195">
        <v>1.3</v>
      </c>
      <c r="DP10" s="195">
        <v>0.75</v>
      </c>
      <c r="DQ10" s="195">
        <v>50</v>
      </c>
      <c r="DR10" s="195">
        <v>1</v>
      </c>
      <c r="DS10" s="195">
        <v>200</v>
      </c>
      <c r="DT10" s="195">
        <v>230</v>
      </c>
      <c r="DU10" s="195">
        <v>20</v>
      </c>
      <c r="DV10" s="195">
        <v>30</v>
      </c>
      <c r="DW10" s="195">
        <v>30</v>
      </c>
      <c r="DX10" s="195">
        <v>0.2</v>
      </c>
      <c r="DY10" s="195">
        <v>1</v>
      </c>
      <c r="DZ10" s="195">
        <v>0</v>
      </c>
      <c r="EA10" s="195">
        <v>1</v>
      </c>
      <c r="EB10" s="195">
        <v>0</v>
      </c>
      <c r="EC10" s="195">
        <v>30</v>
      </c>
      <c r="ED10" s="195">
        <v>0.15</v>
      </c>
      <c r="EE10" s="195">
        <v>0.75</v>
      </c>
      <c r="EF10" s="195">
        <v>0.1</v>
      </c>
      <c r="EG10" s="195">
        <v>10</v>
      </c>
      <c r="EH10" s="195">
        <v>0.15</v>
      </c>
      <c r="EI10" s="195">
        <v>0.15</v>
      </c>
      <c r="EJ10" s="195">
        <v>0.15</v>
      </c>
      <c r="EK10" s="195">
        <v>0</v>
      </c>
      <c r="EL10" s="195">
        <v>100</v>
      </c>
      <c r="EM10" s="195">
        <v>21</v>
      </c>
      <c r="EN10" s="195">
        <v>17.100000000000001</v>
      </c>
      <c r="EO10" s="195">
        <v>1</v>
      </c>
      <c r="EP10" s="195">
        <v>0</v>
      </c>
      <c r="EQ10" s="195">
        <v>143</v>
      </c>
      <c r="ER10" s="245" t="s">
        <v>765</v>
      </c>
      <c r="ET10" s="195">
        <v>50</v>
      </c>
    </row>
    <row r="11" spans="1:151" ht="15.6">
      <c r="A11" s="219">
        <v>10</v>
      </c>
      <c r="B11" s="224" t="s">
        <v>753</v>
      </c>
      <c r="C11" s="195">
        <v>0</v>
      </c>
      <c r="D11" s="245" t="s">
        <v>696</v>
      </c>
      <c r="E11" s="195">
        <v>184</v>
      </c>
      <c r="F11" s="245" t="s">
        <v>699</v>
      </c>
      <c r="G11" s="195">
        <v>166</v>
      </c>
      <c r="H11" s="245" t="s">
        <v>748</v>
      </c>
      <c r="I11" s="195">
        <v>300</v>
      </c>
      <c r="J11" s="245" t="s">
        <v>749</v>
      </c>
      <c r="K11" s="195">
        <v>1</v>
      </c>
      <c r="L11" s="224" t="s">
        <v>758</v>
      </c>
      <c r="M11" s="195">
        <v>7</v>
      </c>
      <c r="N11" s="248" t="s">
        <v>758</v>
      </c>
      <c r="O11" s="195" t="s">
        <v>607</v>
      </c>
      <c r="P11" s="261">
        <v>1</v>
      </c>
      <c r="Q11" s="195" t="s">
        <v>606</v>
      </c>
      <c r="R11" s="288">
        <v>11</v>
      </c>
      <c r="S11" s="195" t="s">
        <v>445</v>
      </c>
      <c r="T11" s="195" t="s">
        <v>443</v>
      </c>
      <c r="U11" s="195">
        <v>1</v>
      </c>
      <c r="V11" s="195">
        <v>1</v>
      </c>
      <c r="W11" s="252" t="s">
        <v>962</v>
      </c>
      <c r="X11" s="258" t="s">
        <v>962</v>
      </c>
      <c r="Y11" s="146">
        <v>1</v>
      </c>
      <c r="Z11" s="219" t="s">
        <v>446</v>
      </c>
      <c r="AA11" s="146">
        <v>6</v>
      </c>
      <c r="AB11" s="219">
        <v>2</v>
      </c>
      <c r="AC11" s="154">
        <v>11</v>
      </c>
      <c r="AD11" s="154">
        <v>0</v>
      </c>
      <c r="AE11" s="154">
        <v>0</v>
      </c>
      <c r="AF11" s="195">
        <v>30</v>
      </c>
      <c r="AG11" s="195">
        <v>25</v>
      </c>
      <c r="AH11" s="195">
        <v>70</v>
      </c>
      <c r="AI11" s="195">
        <v>11</v>
      </c>
      <c r="AJ11" s="195">
        <v>10</v>
      </c>
      <c r="AK11" s="195">
        <v>0</v>
      </c>
      <c r="AL11" s="195">
        <v>0</v>
      </c>
      <c r="AM11" s="195">
        <v>0</v>
      </c>
      <c r="AN11" s="154">
        <v>320</v>
      </c>
      <c r="AO11" s="154">
        <v>0.15</v>
      </c>
      <c r="AP11" s="154">
        <v>1.1000000000000001</v>
      </c>
      <c r="AQ11" s="154">
        <v>0.4</v>
      </c>
      <c r="AR11" s="195">
        <v>0</v>
      </c>
      <c r="AS11" s="195">
        <v>0</v>
      </c>
      <c r="AT11" s="154"/>
      <c r="AU11" s="154"/>
      <c r="AV11" s="154"/>
      <c r="AW11" s="154"/>
      <c r="AX11" s="195">
        <v>0.9</v>
      </c>
      <c r="AY11" s="195">
        <v>0.03</v>
      </c>
      <c r="AZ11" s="195">
        <v>0.03</v>
      </c>
      <c r="BA11" s="195">
        <v>25</v>
      </c>
      <c r="BB11" s="195">
        <v>0.3</v>
      </c>
      <c r="BC11" s="195">
        <v>0.6</v>
      </c>
      <c r="BD11" s="195">
        <v>1.2</v>
      </c>
      <c r="BE11" s="195">
        <v>0.2</v>
      </c>
      <c r="BF11" s="195">
        <v>1.1000000000000001</v>
      </c>
      <c r="BG11" s="195">
        <v>0.6</v>
      </c>
      <c r="BH11" s="195">
        <v>0.6</v>
      </c>
      <c r="BI11" s="195">
        <v>0</v>
      </c>
      <c r="BJ11" s="195">
        <v>2</v>
      </c>
      <c r="BK11" s="195">
        <v>1</v>
      </c>
      <c r="BL11" s="195">
        <v>0</v>
      </c>
      <c r="BM11" s="195">
        <v>0</v>
      </c>
      <c r="BN11" s="195">
        <v>0</v>
      </c>
      <c r="BO11" s="195">
        <v>0</v>
      </c>
      <c r="BP11" s="195">
        <v>0</v>
      </c>
      <c r="BQ11" s="195">
        <v>1</v>
      </c>
      <c r="BR11" s="195" t="s">
        <v>448</v>
      </c>
      <c r="BS11" s="195">
        <v>0</v>
      </c>
      <c r="BT11" s="195">
        <v>1</v>
      </c>
      <c r="BU11" s="195">
        <v>0.45</v>
      </c>
      <c r="BV11" s="195">
        <v>0</v>
      </c>
      <c r="BW11" s="195">
        <v>10000</v>
      </c>
      <c r="BX11" s="195">
        <v>1</v>
      </c>
      <c r="BY11" s="195">
        <v>1.1000000000000001</v>
      </c>
      <c r="BZ11" s="195">
        <v>1.1000000000000001</v>
      </c>
      <c r="CA11" s="195">
        <v>0.4</v>
      </c>
      <c r="CB11" s="195">
        <v>1</v>
      </c>
      <c r="CC11" s="195">
        <v>0</v>
      </c>
      <c r="CD11" s="195">
        <v>0</v>
      </c>
      <c r="CE11" s="195">
        <v>0</v>
      </c>
      <c r="CF11" s="195">
        <v>0</v>
      </c>
      <c r="CG11" s="195">
        <v>0</v>
      </c>
      <c r="CH11" s="195">
        <v>0</v>
      </c>
      <c r="CI11" s="195">
        <v>0</v>
      </c>
      <c r="CJ11" s="195">
        <v>0.9</v>
      </c>
      <c r="CK11" s="195">
        <v>0.9</v>
      </c>
      <c r="CL11" s="195">
        <v>0</v>
      </c>
      <c r="CM11" s="195">
        <v>200</v>
      </c>
      <c r="CN11" s="195">
        <v>1</v>
      </c>
      <c r="CO11" s="195">
        <v>800</v>
      </c>
      <c r="CP11" s="195">
        <v>800</v>
      </c>
      <c r="CQ11" s="195">
        <v>800</v>
      </c>
      <c r="CR11" s="195">
        <v>800</v>
      </c>
      <c r="CS11" s="195">
        <v>800</v>
      </c>
      <c r="CT11" s="195" t="s">
        <v>448</v>
      </c>
      <c r="CU11" s="195" t="s">
        <v>448</v>
      </c>
      <c r="CV11" s="195" t="s">
        <v>448</v>
      </c>
      <c r="CW11" s="195" t="s">
        <v>448</v>
      </c>
      <c r="CX11" s="195" t="s">
        <v>448</v>
      </c>
      <c r="CY11" s="195">
        <v>1</v>
      </c>
      <c r="CZ11" s="195">
        <v>200</v>
      </c>
      <c r="DA11" s="195">
        <v>170</v>
      </c>
      <c r="DB11" s="195">
        <v>1</v>
      </c>
      <c r="DC11" s="195">
        <v>0.05</v>
      </c>
      <c r="DD11" s="195">
        <v>1.7</v>
      </c>
      <c r="DE11" s="195">
        <v>12</v>
      </c>
      <c r="DF11" s="195">
        <v>1</v>
      </c>
      <c r="DG11" s="195">
        <v>2.0000000000000001E-4</v>
      </c>
      <c r="DH11" s="195">
        <v>0.15</v>
      </c>
      <c r="DI11" s="195">
        <v>0.22</v>
      </c>
      <c r="DJ11" s="195">
        <v>3</v>
      </c>
      <c r="DK11" s="195">
        <v>3000</v>
      </c>
      <c r="DL11" s="195">
        <v>2.5000000000000001E-2</v>
      </c>
      <c r="DM11" s="195">
        <v>0</v>
      </c>
      <c r="DN11" s="195">
        <v>2</v>
      </c>
      <c r="DO11" s="195">
        <v>1.3</v>
      </c>
      <c r="DP11" s="195">
        <v>0.75</v>
      </c>
      <c r="DQ11" s="195">
        <v>50</v>
      </c>
      <c r="DR11" s="195">
        <v>1</v>
      </c>
      <c r="DS11" s="195">
        <v>200</v>
      </c>
      <c r="DT11" s="195">
        <v>230</v>
      </c>
      <c r="DU11" s="195">
        <v>20</v>
      </c>
      <c r="DV11" s="195">
        <v>30</v>
      </c>
      <c r="DW11" s="195">
        <v>30</v>
      </c>
      <c r="DX11" s="195">
        <v>0.2</v>
      </c>
      <c r="DY11" s="195">
        <v>1</v>
      </c>
      <c r="DZ11" s="195">
        <v>0</v>
      </c>
      <c r="EA11" s="195">
        <v>1</v>
      </c>
      <c r="EB11" s="195">
        <v>0</v>
      </c>
      <c r="EC11" s="195">
        <v>30</v>
      </c>
      <c r="ED11" s="195">
        <v>0.15</v>
      </c>
      <c r="EE11" s="195">
        <v>0.75</v>
      </c>
      <c r="EF11" s="195">
        <v>0.1</v>
      </c>
      <c r="EG11" s="195">
        <v>10</v>
      </c>
      <c r="EH11" s="195">
        <v>0.15</v>
      </c>
      <c r="EI11" s="195">
        <v>0.15</v>
      </c>
      <c r="EJ11" s="195">
        <v>0.15</v>
      </c>
      <c r="EK11" s="195">
        <v>0</v>
      </c>
      <c r="EL11" s="195">
        <v>100</v>
      </c>
      <c r="EM11" s="195">
        <v>21</v>
      </c>
      <c r="EN11" s="195">
        <v>17.100000000000001</v>
      </c>
      <c r="EO11" s="195">
        <v>1</v>
      </c>
      <c r="EP11" s="195">
        <v>0</v>
      </c>
      <c r="EQ11" s="195">
        <v>143</v>
      </c>
      <c r="ER11" s="245" t="s">
        <v>700</v>
      </c>
      <c r="ET11" s="195">
        <v>50</v>
      </c>
    </row>
    <row r="12" spans="1:151" ht="15.6">
      <c r="A12" s="219">
        <v>11</v>
      </c>
      <c r="B12" s="224" t="s">
        <v>754</v>
      </c>
      <c r="C12" s="195">
        <v>0</v>
      </c>
      <c r="D12" s="245" t="s">
        <v>696</v>
      </c>
      <c r="E12" s="195">
        <v>184</v>
      </c>
      <c r="F12" s="245" t="s">
        <v>699</v>
      </c>
      <c r="G12" s="195">
        <v>166</v>
      </c>
      <c r="H12" s="245" t="s">
        <v>748</v>
      </c>
      <c r="I12" s="195">
        <v>300</v>
      </c>
      <c r="J12" s="245" t="s">
        <v>749</v>
      </c>
      <c r="K12" s="195">
        <v>1</v>
      </c>
      <c r="L12" s="224" t="s">
        <v>758</v>
      </c>
      <c r="M12" s="195">
        <v>8</v>
      </c>
      <c r="N12" s="248" t="s">
        <v>758</v>
      </c>
      <c r="O12" s="195" t="s">
        <v>607</v>
      </c>
      <c r="P12" s="260">
        <v>1</v>
      </c>
      <c r="Q12" s="195" t="s">
        <v>606</v>
      </c>
      <c r="R12" s="288">
        <v>11</v>
      </c>
      <c r="S12" s="195" t="s">
        <v>445</v>
      </c>
      <c r="T12" s="195" t="s">
        <v>443</v>
      </c>
      <c r="U12" s="195">
        <v>1</v>
      </c>
      <c r="V12" s="195">
        <v>1</v>
      </c>
      <c r="W12" s="252" t="s">
        <v>962</v>
      </c>
      <c r="X12" s="258" t="s">
        <v>962</v>
      </c>
      <c r="Y12" s="146">
        <v>1</v>
      </c>
      <c r="Z12" s="219" t="s">
        <v>446</v>
      </c>
      <c r="AA12" s="146">
        <v>7</v>
      </c>
      <c r="AB12" s="219">
        <v>2</v>
      </c>
      <c r="AC12" s="219">
        <v>11</v>
      </c>
      <c r="AD12" s="154">
        <v>0</v>
      </c>
      <c r="AE12" s="154">
        <v>0</v>
      </c>
      <c r="AF12" s="195">
        <v>30</v>
      </c>
      <c r="AG12" s="195">
        <v>25</v>
      </c>
      <c r="AH12" s="195">
        <v>70</v>
      </c>
      <c r="AI12" s="195">
        <v>11</v>
      </c>
      <c r="AJ12" s="195">
        <v>10</v>
      </c>
      <c r="AK12" s="195">
        <v>0</v>
      </c>
      <c r="AL12" s="195">
        <v>0</v>
      </c>
      <c r="AM12" s="195">
        <v>0</v>
      </c>
      <c r="AN12" s="154">
        <v>320</v>
      </c>
      <c r="AO12" s="154">
        <v>0.15</v>
      </c>
      <c r="AP12" s="263">
        <v>1.1000000000000001</v>
      </c>
      <c r="AQ12" s="263">
        <v>0.4</v>
      </c>
      <c r="AR12" s="195">
        <v>0</v>
      </c>
      <c r="AS12" s="195">
        <v>0</v>
      </c>
      <c r="AT12" s="154"/>
      <c r="AU12" s="154"/>
      <c r="AV12" s="154"/>
      <c r="AW12" s="154"/>
      <c r="AX12" s="195">
        <v>0.9</v>
      </c>
      <c r="AY12" s="195">
        <v>0.03</v>
      </c>
      <c r="AZ12" s="195">
        <v>0.03</v>
      </c>
      <c r="BA12" s="195">
        <v>25</v>
      </c>
      <c r="BB12" s="195">
        <v>0.3</v>
      </c>
      <c r="BC12" s="195">
        <v>0.6</v>
      </c>
      <c r="BD12" s="195">
        <v>1.2</v>
      </c>
      <c r="BE12" s="195">
        <v>0.2</v>
      </c>
      <c r="BF12" s="195">
        <v>1.1000000000000001</v>
      </c>
      <c r="BG12" s="195">
        <v>0.6</v>
      </c>
      <c r="BH12" s="195">
        <v>0.6</v>
      </c>
      <c r="BI12" s="195">
        <v>0</v>
      </c>
      <c r="BJ12" s="195">
        <v>2</v>
      </c>
      <c r="BK12" s="195">
        <v>1</v>
      </c>
      <c r="BL12" s="195">
        <v>0</v>
      </c>
      <c r="BM12" s="195">
        <v>0</v>
      </c>
      <c r="BN12" s="195">
        <v>0</v>
      </c>
      <c r="BO12" s="195">
        <v>0</v>
      </c>
      <c r="BP12" s="195">
        <v>0</v>
      </c>
      <c r="BQ12" s="195">
        <v>1</v>
      </c>
      <c r="BR12" s="195" t="s">
        <v>448</v>
      </c>
      <c r="BS12" s="195">
        <v>0</v>
      </c>
      <c r="BT12" s="195">
        <v>1</v>
      </c>
      <c r="BU12" s="195">
        <v>0.45</v>
      </c>
      <c r="BV12" s="195">
        <v>0</v>
      </c>
      <c r="BW12" s="195">
        <v>10000</v>
      </c>
      <c r="BX12" s="195">
        <v>1</v>
      </c>
      <c r="BY12" s="195">
        <v>1.1000000000000001</v>
      </c>
      <c r="BZ12" s="195">
        <v>1.1000000000000001</v>
      </c>
      <c r="CA12" s="195">
        <v>0.4</v>
      </c>
      <c r="CB12" s="195">
        <v>1</v>
      </c>
      <c r="CC12" s="195">
        <v>0</v>
      </c>
      <c r="CD12" s="195">
        <v>0</v>
      </c>
      <c r="CE12" s="195">
        <v>0</v>
      </c>
      <c r="CF12" s="195">
        <v>0</v>
      </c>
      <c r="CG12" s="195">
        <v>0</v>
      </c>
      <c r="CH12" s="195">
        <v>0</v>
      </c>
      <c r="CI12" s="195">
        <v>0</v>
      </c>
      <c r="CJ12" s="195">
        <v>0.9</v>
      </c>
      <c r="CK12" s="195">
        <v>0.9</v>
      </c>
      <c r="CL12" s="195">
        <v>0</v>
      </c>
      <c r="CM12" s="195">
        <v>200</v>
      </c>
      <c r="CN12" s="195">
        <v>1</v>
      </c>
      <c r="CO12" s="195">
        <v>800</v>
      </c>
      <c r="CP12" s="195">
        <v>800</v>
      </c>
      <c r="CQ12" s="195">
        <v>800</v>
      </c>
      <c r="CR12" s="195">
        <v>800</v>
      </c>
      <c r="CS12" s="195">
        <v>800</v>
      </c>
      <c r="CT12" s="195" t="s">
        <v>448</v>
      </c>
      <c r="CU12" s="195" t="s">
        <v>448</v>
      </c>
      <c r="CV12" s="195" t="s">
        <v>448</v>
      </c>
      <c r="CW12" s="195" t="s">
        <v>448</v>
      </c>
      <c r="CX12" s="195" t="s">
        <v>448</v>
      </c>
      <c r="CY12" s="195">
        <v>1</v>
      </c>
      <c r="CZ12" s="195">
        <v>200</v>
      </c>
      <c r="DA12" s="195">
        <v>170</v>
      </c>
      <c r="DB12" s="195">
        <v>1</v>
      </c>
      <c r="DC12" s="195">
        <v>0.05</v>
      </c>
      <c r="DD12" s="195">
        <v>1.7</v>
      </c>
      <c r="DE12" s="195">
        <v>12</v>
      </c>
      <c r="DF12" s="195">
        <v>1</v>
      </c>
      <c r="DG12" s="195">
        <v>2.0000000000000001E-4</v>
      </c>
      <c r="DH12" s="195">
        <v>0.15</v>
      </c>
      <c r="DI12" s="195">
        <v>0.22</v>
      </c>
      <c r="DJ12" s="195">
        <v>3</v>
      </c>
      <c r="DK12" s="195">
        <v>3000</v>
      </c>
      <c r="DL12" s="195">
        <v>2.5000000000000001E-2</v>
      </c>
      <c r="DM12" s="195">
        <v>0</v>
      </c>
      <c r="DN12" s="195">
        <v>2</v>
      </c>
      <c r="DO12" s="195">
        <v>1.3</v>
      </c>
      <c r="DP12" s="195">
        <v>0.75</v>
      </c>
      <c r="DQ12" s="195">
        <v>50</v>
      </c>
      <c r="DR12" s="195">
        <v>1</v>
      </c>
      <c r="DS12" s="195">
        <v>200</v>
      </c>
      <c r="DT12" s="195">
        <v>230</v>
      </c>
      <c r="DU12" s="195">
        <v>20</v>
      </c>
      <c r="DV12" s="195">
        <v>30</v>
      </c>
      <c r="DW12" s="195">
        <v>30</v>
      </c>
      <c r="DX12" s="195">
        <v>0.2</v>
      </c>
      <c r="DY12" s="195">
        <v>1</v>
      </c>
      <c r="DZ12" s="195">
        <v>0</v>
      </c>
      <c r="EA12" s="195">
        <v>1</v>
      </c>
      <c r="EB12" s="195">
        <v>0</v>
      </c>
      <c r="EC12" s="195">
        <v>30</v>
      </c>
      <c r="ED12" s="195">
        <v>0.15</v>
      </c>
      <c r="EE12" s="195">
        <v>0.75</v>
      </c>
      <c r="EF12" s="195">
        <v>0.1</v>
      </c>
      <c r="EG12" s="195">
        <v>10</v>
      </c>
      <c r="EH12" s="195">
        <v>0.15</v>
      </c>
      <c r="EI12" s="195">
        <v>0.15</v>
      </c>
      <c r="EJ12" s="195">
        <v>0.15</v>
      </c>
      <c r="EK12" s="195">
        <v>0</v>
      </c>
      <c r="EL12" s="195">
        <v>100</v>
      </c>
      <c r="EM12" s="195">
        <v>21</v>
      </c>
      <c r="EN12" s="195">
        <v>17.100000000000001</v>
      </c>
      <c r="EO12" s="195">
        <v>1</v>
      </c>
      <c r="EP12" s="195">
        <v>0</v>
      </c>
      <c r="EQ12" s="195">
        <v>143</v>
      </c>
      <c r="ER12" s="245" t="s">
        <v>700</v>
      </c>
      <c r="ET12" s="195">
        <v>50</v>
      </c>
    </row>
    <row r="13" spans="1:151" ht="15.6">
      <c r="A13" s="219">
        <v>12</v>
      </c>
      <c r="B13" s="224" t="s">
        <v>755</v>
      </c>
      <c r="C13" s="195">
        <v>0</v>
      </c>
      <c r="D13" s="245" t="s">
        <v>696</v>
      </c>
      <c r="E13" s="195">
        <v>184</v>
      </c>
      <c r="F13" s="245" t="s">
        <v>699</v>
      </c>
      <c r="G13" s="195">
        <v>166</v>
      </c>
      <c r="H13" s="245" t="s">
        <v>748</v>
      </c>
      <c r="I13" s="195">
        <v>300</v>
      </c>
      <c r="J13" s="245" t="s">
        <v>749</v>
      </c>
      <c r="K13" s="195">
        <v>1</v>
      </c>
      <c r="L13" s="224" t="s">
        <v>758</v>
      </c>
      <c r="M13" s="195">
        <v>9</v>
      </c>
      <c r="N13" s="248" t="s">
        <v>758</v>
      </c>
      <c r="O13" s="195" t="s">
        <v>607</v>
      </c>
      <c r="P13" s="261">
        <v>1</v>
      </c>
      <c r="Q13" s="195" t="s">
        <v>606</v>
      </c>
      <c r="R13" s="288">
        <v>11</v>
      </c>
      <c r="S13" s="195" t="s">
        <v>445</v>
      </c>
      <c r="T13" s="195" t="s">
        <v>443</v>
      </c>
      <c r="U13" s="195">
        <v>1</v>
      </c>
      <c r="V13" s="195">
        <v>1</v>
      </c>
      <c r="W13" s="252" t="s">
        <v>962</v>
      </c>
      <c r="X13" s="258" t="s">
        <v>962</v>
      </c>
      <c r="Y13" s="146">
        <v>1</v>
      </c>
      <c r="Z13" s="219" t="s">
        <v>446</v>
      </c>
      <c r="AA13" s="146">
        <v>8</v>
      </c>
      <c r="AB13" s="219">
        <v>2</v>
      </c>
      <c r="AC13" s="154">
        <v>11</v>
      </c>
      <c r="AD13" s="154">
        <v>0</v>
      </c>
      <c r="AE13" s="154">
        <v>0</v>
      </c>
      <c r="AF13" s="195">
        <v>30</v>
      </c>
      <c r="AG13" s="195">
        <v>25</v>
      </c>
      <c r="AH13" s="195">
        <v>70</v>
      </c>
      <c r="AI13" s="195">
        <v>11</v>
      </c>
      <c r="AJ13" s="195">
        <v>10</v>
      </c>
      <c r="AK13" s="195">
        <v>0</v>
      </c>
      <c r="AL13" s="195">
        <v>0</v>
      </c>
      <c r="AM13" s="195">
        <v>0</v>
      </c>
      <c r="AN13" s="154">
        <v>320</v>
      </c>
      <c r="AO13" s="154">
        <v>0.15</v>
      </c>
      <c r="AP13" s="263">
        <v>1.1000000000000001</v>
      </c>
      <c r="AQ13" s="263">
        <v>0.4</v>
      </c>
      <c r="AR13" s="195">
        <v>0</v>
      </c>
      <c r="AS13" s="195">
        <v>0</v>
      </c>
      <c r="AT13" s="154"/>
      <c r="AU13" s="154"/>
      <c r="AV13" s="154"/>
      <c r="AW13" s="154"/>
      <c r="AX13" s="195">
        <v>0.9</v>
      </c>
      <c r="AY13" s="195">
        <v>0.03</v>
      </c>
      <c r="AZ13" s="195">
        <v>0.03</v>
      </c>
      <c r="BA13" s="195">
        <v>25</v>
      </c>
      <c r="BB13" s="195">
        <v>0.3</v>
      </c>
      <c r="BC13" s="195">
        <v>0.6</v>
      </c>
      <c r="BD13" s="195">
        <v>1.2</v>
      </c>
      <c r="BE13" s="195">
        <v>0.2</v>
      </c>
      <c r="BF13" s="195">
        <v>1.1000000000000001</v>
      </c>
      <c r="BG13" s="195">
        <v>0.6</v>
      </c>
      <c r="BH13" s="195">
        <v>0.6</v>
      </c>
      <c r="BI13" s="195">
        <v>0</v>
      </c>
      <c r="BJ13" s="195">
        <v>2</v>
      </c>
      <c r="BK13" s="195">
        <v>1</v>
      </c>
      <c r="BL13" s="195">
        <v>0</v>
      </c>
      <c r="BM13" s="195">
        <v>0</v>
      </c>
      <c r="BN13" s="195">
        <v>0</v>
      </c>
      <c r="BO13" s="195">
        <v>0</v>
      </c>
      <c r="BP13" s="195">
        <v>0</v>
      </c>
      <c r="BQ13" s="195">
        <v>1</v>
      </c>
      <c r="BR13" s="195" t="s">
        <v>448</v>
      </c>
      <c r="BS13" s="195">
        <v>0</v>
      </c>
      <c r="BT13" s="195">
        <v>1</v>
      </c>
      <c r="BU13" s="195">
        <v>0.45</v>
      </c>
      <c r="BV13" s="195">
        <v>0</v>
      </c>
      <c r="BW13" s="195">
        <v>10000</v>
      </c>
      <c r="BX13" s="195">
        <v>1</v>
      </c>
      <c r="BY13" s="195">
        <v>1.1000000000000001</v>
      </c>
      <c r="BZ13" s="195">
        <v>1.1000000000000001</v>
      </c>
      <c r="CA13" s="195">
        <v>0.4</v>
      </c>
      <c r="CB13" s="195">
        <v>1</v>
      </c>
      <c r="CC13" s="195">
        <v>0</v>
      </c>
      <c r="CD13" s="195">
        <v>0</v>
      </c>
      <c r="CE13" s="195">
        <v>0</v>
      </c>
      <c r="CF13" s="195">
        <v>0</v>
      </c>
      <c r="CG13" s="195">
        <v>0</v>
      </c>
      <c r="CH13" s="195">
        <v>0</v>
      </c>
      <c r="CI13" s="195">
        <v>0</v>
      </c>
      <c r="CJ13" s="195">
        <v>0.9</v>
      </c>
      <c r="CK13" s="195">
        <v>0.9</v>
      </c>
      <c r="CL13" s="195">
        <v>0</v>
      </c>
      <c r="CM13" s="195">
        <v>200</v>
      </c>
      <c r="CN13" s="195">
        <v>1</v>
      </c>
      <c r="CO13" s="195">
        <v>800</v>
      </c>
      <c r="CP13" s="195">
        <v>800</v>
      </c>
      <c r="CQ13" s="195">
        <v>800</v>
      </c>
      <c r="CR13" s="195">
        <v>800</v>
      </c>
      <c r="CS13" s="195">
        <v>800</v>
      </c>
      <c r="CT13" s="195" t="s">
        <v>448</v>
      </c>
      <c r="CU13" s="195" t="s">
        <v>448</v>
      </c>
      <c r="CV13" s="195" t="s">
        <v>448</v>
      </c>
      <c r="CW13" s="195" t="s">
        <v>448</v>
      </c>
      <c r="CX13" s="195" t="s">
        <v>448</v>
      </c>
      <c r="CY13" s="195">
        <v>1</v>
      </c>
      <c r="CZ13" s="195">
        <v>200</v>
      </c>
      <c r="DA13" s="195">
        <v>170</v>
      </c>
      <c r="DB13" s="195">
        <v>1</v>
      </c>
      <c r="DC13" s="195">
        <v>0.05</v>
      </c>
      <c r="DD13" s="195">
        <v>1.7</v>
      </c>
      <c r="DE13" s="195">
        <v>12</v>
      </c>
      <c r="DF13" s="195">
        <v>1</v>
      </c>
      <c r="DG13" s="195">
        <v>2.0000000000000001E-4</v>
      </c>
      <c r="DH13" s="195">
        <v>0.15</v>
      </c>
      <c r="DI13" s="195">
        <v>0.22</v>
      </c>
      <c r="DJ13" s="195">
        <v>3</v>
      </c>
      <c r="DK13" s="195">
        <v>3000</v>
      </c>
      <c r="DL13" s="195">
        <v>2.5000000000000001E-2</v>
      </c>
      <c r="DM13" s="195">
        <v>0</v>
      </c>
      <c r="DN13" s="195">
        <v>2</v>
      </c>
      <c r="DO13" s="195">
        <v>1.3</v>
      </c>
      <c r="DP13" s="195">
        <v>0.75</v>
      </c>
      <c r="DQ13" s="195">
        <v>50</v>
      </c>
      <c r="DR13" s="195">
        <v>1</v>
      </c>
      <c r="DS13" s="195">
        <v>200</v>
      </c>
      <c r="DT13" s="195">
        <v>230</v>
      </c>
      <c r="DU13" s="195">
        <v>20</v>
      </c>
      <c r="DV13" s="195">
        <v>30</v>
      </c>
      <c r="DW13" s="195">
        <v>30</v>
      </c>
      <c r="DX13" s="195">
        <v>0.2</v>
      </c>
      <c r="DY13" s="195">
        <v>1</v>
      </c>
      <c r="DZ13" s="195">
        <v>0</v>
      </c>
      <c r="EA13" s="195">
        <v>1</v>
      </c>
      <c r="EB13" s="195">
        <v>0</v>
      </c>
      <c r="EC13" s="195">
        <v>30</v>
      </c>
      <c r="ED13" s="195">
        <v>0.15</v>
      </c>
      <c r="EE13" s="195">
        <v>0.75</v>
      </c>
      <c r="EF13" s="195">
        <v>0.1</v>
      </c>
      <c r="EG13" s="195">
        <v>10</v>
      </c>
      <c r="EH13" s="195">
        <v>0.15</v>
      </c>
      <c r="EI13" s="195">
        <v>0.15</v>
      </c>
      <c r="EJ13" s="195">
        <v>0.15</v>
      </c>
      <c r="EK13" s="195">
        <v>0</v>
      </c>
      <c r="EL13" s="195">
        <v>100</v>
      </c>
      <c r="EM13" s="195">
        <v>21</v>
      </c>
      <c r="EN13" s="195">
        <v>17.100000000000001</v>
      </c>
      <c r="EO13" s="195">
        <v>1</v>
      </c>
      <c r="EP13" s="195">
        <v>0</v>
      </c>
      <c r="EQ13" s="195">
        <v>143</v>
      </c>
      <c r="ER13" s="245" t="s">
        <v>700</v>
      </c>
      <c r="ET13" s="195">
        <v>50</v>
      </c>
    </row>
    <row r="14" spans="1:151" ht="15.6">
      <c r="A14" s="219">
        <v>13</v>
      </c>
      <c r="B14" s="224" t="s">
        <v>770</v>
      </c>
      <c r="C14" s="195">
        <v>0</v>
      </c>
      <c r="D14" s="245" t="s">
        <v>697</v>
      </c>
      <c r="E14" s="195">
        <v>163</v>
      </c>
      <c r="F14" s="245" t="s">
        <v>801</v>
      </c>
      <c r="G14" s="195">
        <v>143</v>
      </c>
      <c r="H14" s="245" t="s">
        <v>801</v>
      </c>
      <c r="I14" s="195">
        <v>320</v>
      </c>
      <c r="J14" s="245" t="s">
        <v>802</v>
      </c>
      <c r="K14" s="195">
        <v>1</v>
      </c>
      <c r="L14" s="224" t="s">
        <v>758</v>
      </c>
      <c r="M14" s="195">
        <v>10</v>
      </c>
      <c r="N14" s="248" t="s">
        <v>758</v>
      </c>
      <c r="O14" s="195" t="s">
        <v>607</v>
      </c>
      <c r="P14" s="260">
        <v>1</v>
      </c>
      <c r="Q14" s="195" t="s">
        <v>606</v>
      </c>
      <c r="R14" s="288">
        <v>11</v>
      </c>
      <c r="S14" s="195" t="s">
        <v>445</v>
      </c>
      <c r="T14" s="195" t="s">
        <v>444</v>
      </c>
      <c r="U14" s="195">
        <v>1</v>
      </c>
      <c r="V14" s="195">
        <v>1</v>
      </c>
      <c r="W14" s="252" t="s">
        <v>962</v>
      </c>
      <c r="X14" s="258" t="s">
        <v>962</v>
      </c>
      <c r="Y14" s="246">
        <v>2</v>
      </c>
      <c r="Z14" s="246" t="s">
        <v>447</v>
      </c>
      <c r="AA14" s="246"/>
      <c r="AB14" s="195">
        <v>13</v>
      </c>
      <c r="AC14" s="195">
        <v>15</v>
      </c>
      <c r="AD14" s="195">
        <v>7</v>
      </c>
      <c r="AE14" s="154"/>
      <c r="AF14" s="195">
        <v>20</v>
      </c>
      <c r="AG14" s="195">
        <v>22</v>
      </c>
      <c r="AH14" s="195">
        <v>35</v>
      </c>
      <c r="AI14" s="195">
        <v>30</v>
      </c>
      <c r="AJ14" s="195">
        <v>39</v>
      </c>
      <c r="AK14" s="195">
        <v>0</v>
      </c>
      <c r="AL14" s="195">
        <v>0</v>
      </c>
      <c r="AM14" s="195">
        <v>0</v>
      </c>
      <c r="AN14" s="195">
        <v>309</v>
      </c>
      <c r="AO14" s="195">
        <v>0.15</v>
      </c>
      <c r="AP14" s="154">
        <v>0.4</v>
      </c>
      <c r="AQ14" s="195">
        <v>0.05</v>
      </c>
      <c r="AR14" s="195">
        <v>0</v>
      </c>
      <c r="AS14" s="195">
        <v>0</v>
      </c>
      <c r="AT14" s="154">
        <v>30</v>
      </c>
      <c r="AU14" s="154">
        <v>20</v>
      </c>
      <c r="AV14" s="154">
        <v>40</v>
      </c>
      <c r="AW14" s="154">
        <v>56</v>
      </c>
      <c r="AX14" s="195">
        <v>0.95</v>
      </c>
      <c r="AY14" s="195">
        <v>0.3</v>
      </c>
      <c r="AZ14" s="195">
        <v>0.02</v>
      </c>
      <c r="BA14" s="195">
        <v>56</v>
      </c>
      <c r="BB14" s="195">
        <v>0.2</v>
      </c>
      <c r="BC14" s="195">
        <v>0.2</v>
      </c>
      <c r="BD14" s="195">
        <v>0.6</v>
      </c>
      <c r="BE14" s="195">
        <v>0.05</v>
      </c>
      <c r="BF14" s="195">
        <v>0.6</v>
      </c>
      <c r="BG14" s="195">
        <v>0.5</v>
      </c>
      <c r="BH14" s="195">
        <v>0.6</v>
      </c>
      <c r="BI14" s="195">
        <v>0</v>
      </c>
      <c r="BJ14" s="195">
        <v>2</v>
      </c>
      <c r="BK14" s="195">
        <v>1</v>
      </c>
      <c r="BL14" s="195">
        <v>0</v>
      </c>
      <c r="BM14" s="195">
        <v>0</v>
      </c>
      <c r="BN14" s="195">
        <v>0</v>
      </c>
      <c r="BO14" s="195">
        <v>0</v>
      </c>
      <c r="BP14" s="195">
        <v>0</v>
      </c>
      <c r="BQ14" s="195">
        <v>1</v>
      </c>
      <c r="BR14" s="195" t="s">
        <v>448</v>
      </c>
      <c r="BS14" s="195">
        <v>0</v>
      </c>
      <c r="BT14" s="195">
        <v>1</v>
      </c>
      <c r="BU14" s="195">
        <v>0.5</v>
      </c>
      <c r="BV14" s="195">
        <v>0</v>
      </c>
      <c r="BW14" s="195">
        <v>10000</v>
      </c>
      <c r="BX14" s="195">
        <v>1</v>
      </c>
      <c r="BY14" s="195">
        <v>1.1000000000000001</v>
      </c>
      <c r="BZ14" s="195">
        <v>1.1000000000000001</v>
      </c>
      <c r="CA14" s="195">
        <v>0.4</v>
      </c>
      <c r="CB14" s="195">
        <v>1</v>
      </c>
      <c r="CC14" s="195">
        <v>0</v>
      </c>
      <c r="CD14" s="195">
        <v>0</v>
      </c>
      <c r="CE14" s="195">
        <v>0</v>
      </c>
      <c r="CF14" s="195">
        <v>0</v>
      </c>
      <c r="CG14" s="195">
        <v>0</v>
      </c>
      <c r="CH14" s="195">
        <v>0</v>
      </c>
      <c r="CI14" s="195">
        <v>0</v>
      </c>
      <c r="CJ14" s="195">
        <v>0.9</v>
      </c>
      <c r="CK14" s="195">
        <v>0.9</v>
      </c>
      <c r="CL14" s="195">
        <v>0</v>
      </c>
      <c r="CM14" s="195">
        <v>200</v>
      </c>
      <c r="CN14" s="195">
        <v>1</v>
      </c>
      <c r="CO14" s="195">
        <v>800</v>
      </c>
      <c r="CP14" s="195">
        <v>800</v>
      </c>
      <c r="CQ14" s="195">
        <v>800</v>
      </c>
      <c r="CR14" s="195">
        <v>800</v>
      </c>
      <c r="CS14" s="195">
        <v>800</v>
      </c>
      <c r="CT14" s="195" t="s">
        <v>448</v>
      </c>
      <c r="CU14" s="195" t="s">
        <v>448</v>
      </c>
      <c r="CV14" s="195" t="s">
        <v>448</v>
      </c>
      <c r="CW14" s="195" t="s">
        <v>448</v>
      </c>
      <c r="CX14" s="195" t="s">
        <v>448</v>
      </c>
      <c r="CY14" s="195">
        <v>1</v>
      </c>
      <c r="CZ14" s="195">
        <v>200</v>
      </c>
      <c r="DA14" s="195">
        <v>170</v>
      </c>
      <c r="DB14" s="195">
        <v>1</v>
      </c>
      <c r="DC14" s="195">
        <v>0.05</v>
      </c>
      <c r="DD14" s="195">
        <v>1.7</v>
      </c>
      <c r="DE14" s="195">
        <v>12</v>
      </c>
      <c r="DF14" s="195">
        <v>1</v>
      </c>
      <c r="DG14" s="195">
        <v>2.0000000000000001E-4</v>
      </c>
      <c r="DH14" s="195">
        <v>0.15</v>
      </c>
      <c r="DI14" s="195">
        <v>0.22</v>
      </c>
      <c r="DJ14" s="195">
        <v>3</v>
      </c>
      <c r="DK14" s="195">
        <v>3000</v>
      </c>
      <c r="DL14" s="195">
        <v>2.5000000000000001E-2</v>
      </c>
      <c r="DM14" s="195">
        <v>0</v>
      </c>
      <c r="DN14" s="195">
        <v>2</v>
      </c>
      <c r="DO14" s="195">
        <v>1.3</v>
      </c>
      <c r="DP14" s="195">
        <v>0.75</v>
      </c>
      <c r="DQ14" s="195">
        <v>50</v>
      </c>
      <c r="DR14" s="195">
        <v>1</v>
      </c>
      <c r="DS14" s="195">
        <v>200</v>
      </c>
      <c r="DT14" s="195">
        <v>230</v>
      </c>
      <c r="DU14" s="195">
        <v>20</v>
      </c>
      <c r="DV14" s="195">
        <v>30</v>
      </c>
      <c r="DW14" s="195">
        <v>30</v>
      </c>
      <c r="DX14" s="195">
        <v>0.2</v>
      </c>
      <c r="DY14" s="195">
        <v>1</v>
      </c>
      <c r="DZ14" s="195">
        <v>0</v>
      </c>
      <c r="EA14" s="195">
        <v>1</v>
      </c>
      <c r="EB14" s="195">
        <v>0</v>
      </c>
      <c r="EC14" s="195">
        <v>30</v>
      </c>
      <c r="ED14" s="195">
        <v>0.15</v>
      </c>
      <c r="EE14" s="195">
        <v>0.75</v>
      </c>
      <c r="EF14" s="195">
        <v>0.1</v>
      </c>
      <c r="EG14" s="195">
        <v>10</v>
      </c>
      <c r="EH14" s="195">
        <v>0.15</v>
      </c>
      <c r="EI14" s="195">
        <v>0.15</v>
      </c>
      <c r="EJ14" s="195">
        <v>0.15</v>
      </c>
      <c r="EK14" s="195">
        <v>0</v>
      </c>
      <c r="EL14" s="195">
        <v>100</v>
      </c>
      <c r="EM14" s="195">
        <v>21</v>
      </c>
      <c r="EN14" s="195">
        <v>17.100000000000001</v>
      </c>
      <c r="EO14" s="195">
        <v>1</v>
      </c>
      <c r="EP14" s="195">
        <v>0</v>
      </c>
      <c r="EQ14" s="195">
        <v>143</v>
      </c>
      <c r="ER14" s="245" t="s">
        <v>700</v>
      </c>
      <c r="ET14" s="195">
        <v>50</v>
      </c>
    </row>
    <row r="15" spans="1:151" ht="15.6">
      <c r="A15" s="219">
        <v>14</v>
      </c>
      <c r="B15" s="224" t="s">
        <v>452</v>
      </c>
      <c r="C15" s="195">
        <v>0</v>
      </c>
      <c r="D15" s="245" t="s">
        <v>697</v>
      </c>
      <c r="E15" s="195">
        <v>163</v>
      </c>
      <c r="F15" s="245" t="s">
        <v>801</v>
      </c>
      <c r="G15" s="195">
        <v>143</v>
      </c>
      <c r="H15" s="245" t="s">
        <v>801</v>
      </c>
      <c r="I15" s="195">
        <v>320</v>
      </c>
      <c r="J15" s="245" t="s">
        <v>802</v>
      </c>
      <c r="K15" s="195">
        <v>1</v>
      </c>
      <c r="L15" s="224" t="s">
        <v>758</v>
      </c>
      <c r="M15" s="195">
        <v>11</v>
      </c>
      <c r="N15" s="248" t="s">
        <v>758</v>
      </c>
      <c r="O15" s="195" t="s">
        <v>607</v>
      </c>
      <c r="P15" s="261">
        <v>1</v>
      </c>
      <c r="Q15" s="195" t="s">
        <v>606</v>
      </c>
      <c r="R15" s="288">
        <v>11</v>
      </c>
      <c r="S15" s="195" t="s">
        <v>445</v>
      </c>
      <c r="T15" s="195" t="s">
        <v>444</v>
      </c>
      <c r="U15" s="195">
        <v>1</v>
      </c>
      <c r="V15" s="195">
        <v>1</v>
      </c>
      <c r="W15" s="252" t="s">
        <v>962</v>
      </c>
      <c r="X15" s="258" t="s">
        <v>962</v>
      </c>
      <c r="Y15" s="246">
        <v>2</v>
      </c>
      <c r="Z15" s="246" t="s">
        <v>447</v>
      </c>
      <c r="AA15" s="246"/>
      <c r="AB15" s="195">
        <v>13</v>
      </c>
      <c r="AC15" s="195">
        <v>15</v>
      </c>
      <c r="AD15" s="195">
        <v>7</v>
      </c>
      <c r="AE15" s="154"/>
      <c r="AF15" s="195">
        <v>20</v>
      </c>
      <c r="AG15" s="195">
        <v>22</v>
      </c>
      <c r="AH15" s="195">
        <v>35</v>
      </c>
      <c r="AI15" s="195">
        <v>30</v>
      </c>
      <c r="AJ15" s="195">
        <v>39</v>
      </c>
      <c r="AK15" s="195">
        <v>0</v>
      </c>
      <c r="AL15" s="195">
        <v>0</v>
      </c>
      <c r="AM15" s="195">
        <v>0</v>
      </c>
      <c r="AN15" s="195">
        <v>309</v>
      </c>
      <c r="AO15" s="195">
        <v>0.15</v>
      </c>
      <c r="AP15" s="263">
        <v>0.4</v>
      </c>
      <c r="AQ15" s="195">
        <v>0.05</v>
      </c>
      <c r="AR15" s="195">
        <v>0</v>
      </c>
      <c r="AS15" s="195">
        <v>0</v>
      </c>
      <c r="AT15" s="263">
        <v>30</v>
      </c>
      <c r="AU15" s="263">
        <v>20</v>
      </c>
      <c r="AV15" s="263">
        <v>40</v>
      </c>
      <c r="AW15" s="263">
        <v>56</v>
      </c>
      <c r="AX15" s="195">
        <v>0.95</v>
      </c>
      <c r="AY15" s="195">
        <v>0.3</v>
      </c>
      <c r="AZ15" s="195">
        <v>0.02</v>
      </c>
      <c r="BA15" s="195">
        <v>56</v>
      </c>
      <c r="BB15" s="195">
        <v>0.2</v>
      </c>
      <c r="BC15" s="195">
        <v>0.2</v>
      </c>
      <c r="BD15" s="195">
        <v>0.6</v>
      </c>
      <c r="BE15" s="195">
        <v>0.05</v>
      </c>
      <c r="BF15" s="195">
        <v>0.6</v>
      </c>
      <c r="BG15" s="195">
        <v>0.5</v>
      </c>
      <c r="BH15" s="195">
        <v>0.6</v>
      </c>
      <c r="BI15" s="195">
        <v>0</v>
      </c>
      <c r="BJ15" s="195">
        <v>2</v>
      </c>
      <c r="BK15" s="195">
        <v>1</v>
      </c>
      <c r="BL15" s="195">
        <v>0</v>
      </c>
      <c r="BM15" s="195">
        <v>0</v>
      </c>
      <c r="BN15" s="195">
        <v>0</v>
      </c>
      <c r="BO15" s="195">
        <v>0</v>
      </c>
      <c r="BP15" s="195">
        <v>0</v>
      </c>
      <c r="BQ15" s="195">
        <v>1</v>
      </c>
      <c r="BR15" s="195" t="s">
        <v>448</v>
      </c>
      <c r="BS15" s="195">
        <v>0</v>
      </c>
      <c r="BT15" s="195">
        <v>1</v>
      </c>
      <c r="BU15" s="195">
        <v>0.5</v>
      </c>
      <c r="BV15" s="195">
        <v>0</v>
      </c>
      <c r="BW15" s="195">
        <v>10000</v>
      </c>
      <c r="BX15" s="195">
        <v>1</v>
      </c>
      <c r="BY15" s="195">
        <v>1.1000000000000001</v>
      </c>
      <c r="BZ15" s="195">
        <v>1.1000000000000001</v>
      </c>
      <c r="CA15" s="195">
        <v>0.4</v>
      </c>
      <c r="CB15" s="195">
        <v>1</v>
      </c>
      <c r="CC15" s="195">
        <v>0</v>
      </c>
      <c r="CD15" s="195">
        <v>0</v>
      </c>
      <c r="CE15" s="195">
        <v>0</v>
      </c>
      <c r="CF15" s="195">
        <v>0</v>
      </c>
      <c r="CG15" s="195">
        <v>0</v>
      </c>
      <c r="CH15" s="195">
        <v>0</v>
      </c>
      <c r="CI15" s="195">
        <v>0</v>
      </c>
      <c r="CJ15" s="195">
        <v>0.9</v>
      </c>
      <c r="CK15" s="195">
        <v>0.9</v>
      </c>
      <c r="CL15" s="195">
        <v>0</v>
      </c>
      <c r="CM15" s="195">
        <v>200</v>
      </c>
      <c r="CN15" s="195">
        <v>1</v>
      </c>
      <c r="CO15" s="195">
        <v>800</v>
      </c>
      <c r="CP15" s="195">
        <v>800</v>
      </c>
      <c r="CQ15" s="195">
        <v>800</v>
      </c>
      <c r="CR15" s="195">
        <v>800</v>
      </c>
      <c r="CS15" s="195">
        <v>800</v>
      </c>
      <c r="CT15" s="195" t="s">
        <v>448</v>
      </c>
      <c r="CU15" s="195" t="s">
        <v>448</v>
      </c>
      <c r="CV15" s="195" t="s">
        <v>448</v>
      </c>
      <c r="CW15" s="195" t="s">
        <v>448</v>
      </c>
      <c r="CX15" s="195" t="s">
        <v>448</v>
      </c>
      <c r="CY15" s="195">
        <v>1</v>
      </c>
      <c r="CZ15" s="195">
        <v>200</v>
      </c>
      <c r="DA15" s="195">
        <v>170</v>
      </c>
      <c r="DB15" s="195">
        <v>1</v>
      </c>
      <c r="DC15" s="195">
        <v>0.05</v>
      </c>
      <c r="DD15" s="195">
        <v>1.7</v>
      </c>
      <c r="DE15" s="195">
        <v>12</v>
      </c>
      <c r="DF15" s="195">
        <v>1</v>
      </c>
      <c r="DG15" s="195">
        <v>2.0000000000000001E-4</v>
      </c>
      <c r="DH15" s="195">
        <v>0.15</v>
      </c>
      <c r="DI15" s="195">
        <v>0.22</v>
      </c>
      <c r="DJ15" s="195">
        <v>3</v>
      </c>
      <c r="DK15" s="195">
        <v>3000</v>
      </c>
      <c r="DL15" s="195">
        <v>2.5000000000000001E-2</v>
      </c>
      <c r="DM15" s="195">
        <v>0</v>
      </c>
      <c r="DN15" s="195">
        <v>2</v>
      </c>
      <c r="DO15" s="195">
        <v>1.3</v>
      </c>
      <c r="DP15" s="195">
        <v>0.75</v>
      </c>
      <c r="DQ15" s="195">
        <v>50</v>
      </c>
      <c r="DR15" s="195">
        <v>1</v>
      </c>
      <c r="DS15" s="195">
        <v>200</v>
      </c>
      <c r="DT15" s="195">
        <v>230</v>
      </c>
      <c r="DU15" s="195">
        <v>20</v>
      </c>
      <c r="DV15" s="195">
        <v>30</v>
      </c>
      <c r="DW15" s="195">
        <v>30</v>
      </c>
      <c r="DX15" s="195">
        <v>0.2</v>
      </c>
      <c r="DY15" s="195">
        <v>1</v>
      </c>
      <c r="DZ15" s="195">
        <v>0</v>
      </c>
      <c r="EA15" s="195">
        <v>1</v>
      </c>
      <c r="EB15" s="195">
        <v>0</v>
      </c>
      <c r="EC15" s="195">
        <v>30</v>
      </c>
      <c r="ED15" s="195">
        <v>0.15</v>
      </c>
      <c r="EE15" s="195">
        <v>0.75</v>
      </c>
      <c r="EF15" s="195">
        <v>0.1</v>
      </c>
      <c r="EG15" s="195">
        <v>10</v>
      </c>
      <c r="EH15" s="195">
        <v>0.15</v>
      </c>
      <c r="EI15" s="195">
        <v>0.15</v>
      </c>
      <c r="EJ15" s="195">
        <v>0.15</v>
      </c>
      <c r="EK15" s="195">
        <v>0</v>
      </c>
      <c r="EL15" s="195">
        <v>100</v>
      </c>
      <c r="EM15" s="195">
        <v>21</v>
      </c>
      <c r="EN15" s="195">
        <v>17.100000000000001</v>
      </c>
      <c r="EO15" s="195">
        <v>1</v>
      </c>
      <c r="EP15" s="195">
        <v>0</v>
      </c>
      <c r="EQ15" s="195">
        <v>143</v>
      </c>
      <c r="ER15" s="245" t="s">
        <v>700</v>
      </c>
      <c r="ET15" s="195">
        <v>50</v>
      </c>
    </row>
    <row r="16" spans="1:151" ht="15.6">
      <c r="A16" s="219">
        <v>15</v>
      </c>
      <c r="B16" s="224" t="s">
        <v>778</v>
      </c>
      <c r="C16" s="195">
        <v>0</v>
      </c>
      <c r="D16" s="245" t="s">
        <v>697</v>
      </c>
      <c r="E16" s="195">
        <v>163</v>
      </c>
      <c r="F16" s="245" t="s">
        <v>801</v>
      </c>
      <c r="G16" s="195">
        <v>143</v>
      </c>
      <c r="H16" s="245" t="s">
        <v>801</v>
      </c>
      <c r="I16" s="195">
        <v>320</v>
      </c>
      <c r="J16" s="245" t="s">
        <v>802</v>
      </c>
      <c r="K16" s="195">
        <v>1</v>
      </c>
      <c r="L16" s="224" t="s">
        <v>758</v>
      </c>
      <c r="M16" s="195">
        <v>12</v>
      </c>
      <c r="N16" s="248" t="s">
        <v>758</v>
      </c>
      <c r="O16" s="195" t="s">
        <v>607</v>
      </c>
      <c r="P16" s="260">
        <v>1</v>
      </c>
      <c r="Q16" s="195" t="s">
        <v>606</v>
      </c>
      <c r="R16" s="288">
        <v>11</v>
      </c>
      <c r="S16" s="195" t="s">
        <v>445</v>
      </c>
      <c r="T16" s="195" t="s">
        <v>444</v>
      </c>
      <c r="U16" s="195">
        <v>1</v>
      </c>
      <c r="V16" s="195">
        <v>1</v>
      </c>
      <c r="W16" s="252" t="s">
        <v>962</v>
      </c>
      <c r="X16" s="258" t="s">
        <v>962</v>
      </c>
      <c r="Y16" s="246">
        <v>2</v>
      </c>
      <c r="Z16" s="246" t="s">
        <v>447</v>
      </c>
      <c r="AA16" s="246"/>
      <c r="AB16" s="195">
        <v>13</v>
      </c>
      <c r="AC16" s="195">
        <v>15</v>
      </c>
      <c r="AD16" s="195">
        <v>7</v>
      </c>
      <c r="AE16" s="154"/>
      <c r="AF16" s="195">
        <v>20</v>
      </c>
      <c r="AG16" s="195">
        <v>22</v>
      </c>
      <c r="AH16" s="195">
        <v>35</v>
      </c>
      <c r="AI16" s="195">
        <v>30</v>
      </c>
      <c r="AJ16" s="195">
        <v>39</v>
      </c>
      <c r="AK16" s="195">
        <v>0</v>
      </c>
      <c r="AL16" s="195">
        <v>0</v>
      </c>
      <c r="AM16" s="195">
        <v>0</v>
      </c>
      <c r="AN16" s="195">
        <v>309</v>
      </c>
      <c r="AO16" s="195">
        <v>0.15</v>
      </c>
      <c r="AP16" s="263">
        <v>0.4</v>
      </c>
      <c r="AQ16" s="195">
        <v>0.05</v>
      </c>
      <c r="AR16" s="195">
        <v>0</v>
      </c>
      <c r="AS16" s="195">
        <v>0</v>
      </c>
      <c r="AT16" s="263">
        <v>30</v>
      </c>
      <c r="AU16" s="263">
        <v>20</v>
      </c>
      <c r="AV16" s="263">
        <v>40</v>
      </c>
      <c r="AW16" s="263">
        <v>56</v>
      </c>
      <c r="AX16" s="195">
        <v>0.95</v>
      </c>
      <c r="AY16" s="195">
        <v>0.3</v>
      </c>
      <c r="AZ16" s="195">
        <v>0.02</v>
      </c>
      <c r="BA16" s="195">
        <v>56</v>
      </c>
      <c r="BB16" s="195">
        <v>0.2</v>
      </c>
      <c r="BC16" s="195">
        <v>0.2</v>
      </c>
      <c r="BD16" s="195">
        <v>0.6</v>
      </c>
      <c r="BE16" s="195">
        <v>0.05</v>
      </c>
      <c r="BF16" s="195">
        <v>0.6</v>
      </c>
      <c r="BG16" s="195">
        <v>0.5</v>
      </c>
      <c r="BH16" s="195">
        <v>0.6</v>
      </c>
      <c r="BI16" s="195">
        <v>0</v>
      </c>
      <c r="BJ16" s="195">
        <v>2</v>
      </c>
      <c r="BK16" s="195">
        <v>1</v>
      </c>
      <c r="BL16" s="195">
        <v>0</v>
      </c>
      <c r="BM16" s="195">
        <v>0</v>
      </c>
      <c r="BN16" s="195">
        <v>0</v>
      </c>
      <c r="BO16" s="195">
        <v>0</v>
      </c>
      <c r="BP16" s="195">
        <v>0</v>
      </c>
      <c r="BQ16" s="195">
        <v>1</v>
      </c>
      <c r="BR16" s="195" t="s">
        <v>448</v>
      </c>
      <c r="BS16" s="195">
        <v>0</v>
      </c>
      <c r="BT16" s="195">
        <v>1</v>
      </c>
      <c r="BU16" s="195">
        <v>0.5</v>
      </c>
      <c r="BV16" s="195">
        <v>0</v>
      </c>
      <c r="BW16" s="195">
        <v>10000</v>
      </c>
      <c r="BX16" s="195">
        <v>1</v>
      </c>
      <c r="BY16" s="195">
        <v>1.1000000000000001</v>
      </c>
      <c r="BZ16" s="195">
        <v>1.1000000000000001</v>
      </c>
      <c r="CA16" s="195">
        <v>0.4</v>
      </c>
      <c r="CB16" s="195">
        <v>1</v>
      </c>
      <c r="CC16" s="195">
        <v>0</v>
      </c>
      <c r="CD16" s="195">
        <v>0</v>
      </c>
      <c r="CE16" s="195">
        <v>0</v>
      </c>
      <c r="CF16" s="195">
        <v>0</v>
      </c>
      <c r="CG16" s="195">
        <v>0</v>
      </c>
      <c r="CH16" s="195">
        <v>0</v>
      </c>
      <c r="CI16" s="195">
        <v>0</v>
      </c>
      <c r="CJ16" s="195">
        <v>0.9</v>
      </c>
      <c r="CK16" s="195">
        <v>0.9</v>
      </c>
      <c r="CL16" s="195">
        <v>0</v>
      </c>
      <c r="CM16" s="195">
        <v>200</v>
      </c>
      <c r="CN16" s="195">
        <v>1</v>
      </c>
      <c r="CO16" s="195">
        <v>800</v>
      </c>
      <c r="CP16" s="195">
        <v>800</v>
      </c>
      <c r="CQ16" s="195">
        <v>800</v>
      </c>
      <c r="CR16" s="195">
        <v>800</v>
      </c>
      <c r="CS16" s="195">
        <v>800</v>
      </c>
      <c r="CT16" s="195" t="s">
        <v>448</v>
      </c>
      <c r="CU16" s="195" t="s">
        <v>448</v>
      </c>
      <c r="CV16" s="195" t="s">
        <v>448</v>
      </c>
      <c r="CW16" s="195" t="s">
        <v>448</v>
      </c>
      <c r="CX16" s="195" t="s">
        <v>448</v>
      </c>
      <c r="CY16" s="195">
        <v>1</v>
      </c>
      <c r="CZ16" s="195">
        <v>200</v>
      </c>
      <c r="DA16" s="195">
        <v>170</v>
      </c>
      <c r="DB16" s="195">
        <v>1</v>
      </c>
      <c r="DC16" s="195">
        <v>0.05</v>
      </c>
      <c r="DD16" s="195">
        <v>1.7</v>
      </c>
      <c r="DE16" s="195">
        <v>12</v>
      </c>
      <c r="DF16" s="195">
        <v>1</v>
      </c>
      <c r="DG16" s="195">
        <v>2.0000000000000001E-4</v>
      </c>
      <c r="DH16" s="195">
        <v>0.15</v>
      </c>
      <c r="DI16" s="195">
        <v>0.22</v>
      </c>
      <c r="DJ16" s="195">
        <v>3</v>
      </c>
      <c r="DK16" s="195">
        <v>3000</v>
      </c>
      <c r="DL16" s="195">
        <v>2.5000000000000001E-2</v>
      </c>
      <c r="DM16" s="195">
        <v>0</v>
      </c>
      <c r="DN16" s="195">
        <v>2</v>
      </c>
      <c r="DO16" s="195">
        <v>1.3</v>
      </c>
      <c r="DP16" s="195">
        <v>0.75</v>
      </c>
      <c r="DQ16" s="195">
        <v>50</v>
      </c>
      <c r="DR16" s="195">
        <v>1</v>
      </c>
      <c r="DS16" s="195">
        <v>200</v>
      </c>
      <c r="DT16" s="195">
        <v>230</v>
      </c>
      <c r="DU16" s="195">
        <v>20</v>
      </c>
      <c r="DV16" s="195">
        <v>30</v>
      </c>
      <c r="DW16" s="195">
        <v>30</v>
      </c>
      <c r="DX16" s="195">
        <v>0.2</v>
      </c>
      <c r="DY16" s="195">
        <v>1</v>
      </c>
      <c r="DZ16" s="195">
        <v>0</v>
      </c>
      <c r="EA16" s="195">
        <v>1</v>
      </c>
      <c r="EB16" s="195">
        <v>0</v>
      </c>
      <c r="EC16" s="195">
        <v>30</v>
      </c>
      <c r="ED16" s="195">
        <v>0.15</v>
      </c>
      <c r="EE16" s="195">
        <v>0.75</v>
      </c>
      <c r="EF16" s="195">
        <v>0.1</v>
      </c>
      <c r="EG16" s="195">
        <v>10</v>
      </c>
      <c r="EH16" s="195">
        <v>0.15</v>
      </c>
      <c r="EI16" s="195">
        <v>0.15</v>
      </c>
      <c r="EJ16" s="195">
        <v>0.15</v>
      </c>
      <c r="EK16" s="195">
        <v>0</v>
      </c>
      <c r="EL16" s="195">
        <v>100</v>
      </c>
      <c r="EM16" s="195">
        <v>21</v>
      </c>
      <c r="EN16" s="195">
        <v>17.100000000000001</v>
      </c>
      <c r="EO16" s="195">
        <v>1</v>
      </c>
      <c r="EP16" s="195">
        <v>0</v>
      </c>
      <c r="EQ16" s="195">
        <v>143</v>
      </c>
      <c r="ER16" s="245" t="s">
        <v>700</v>
      </c>
      <c r="ET16" s="195">
        <v>50</v>
      </c>
    </row>
    <row r="17" spans="1:171" ht="15.6">
      <c r="A17" s="219">
        <v>16</v>
      </c>
      <c r="B17" s="224" t="s">
        <v>779</v>
      </c>
      <c r="C17" s="195">
        <v>0</v>
      </c>
      <c r="D17" s="245" t="s">
        <v>697</v>
      </c>
      <c r="E17" s="195">
        <v>163</v>
      </c>
      <c r="F17" s="245" t="s">
        <v>801</v>
      </c>
      <c r="G17" s="195">
        <v>143</v>
      </c>
      <c r="H17" s="245" t="s">
        <v>801</v>
      </c>
      <c r="I17" s="195">
        <v>320</v>
      </c>
      <c r="J17" s="245" t="s">
        <v>802</v>
      </c>
      <c r="K17" s="195">
        <v>1</v>
      </c>
      <c r="L17" s="224" t="s">
        <v>758</v>
      </c>
      <c r="M17" s="195">
        <v>12</v>
      </c>
      <c r="N17" s="248" t="s">
        <v>758</v>
      </c>
      <c r="O17" s="195" t="s">
        <v>607</v>
      </c>
      <c r="P17" s="261">
        <v>1</v>
      </c>
      <c r="Q17" s="195" t="s">
        <v>606</v>
      </c>
      <c r="R17" s="288">
        <v>11</v>
      </c>
      <c r="S17" s="195" t="s">
        <v>445</v>
      </c>
      <c r="T17" s="195" t="s">
        <v>444</v>
      </c>
      <c r="U17" s="195">
        <v>1</v>
      </c>
      <c r="V17" s="195">
        <v>1</v>
      </c>
      <c r="W17" s="252" t="s">
        <v>962</v>
      </c>
      <c r="X17" s="258" t="s">
        <v>962</v>
      </c>
      <c r="Y17" s="246">
        <v>2</v>
      </c>
      <c r="Z17" s="246" t="s">
        <v>447</v>
      </c>
      <c r="AA17" s="246"/>
      <c r="AB17" s="195">
        <v>13</v>
      </c>
      <c r="AC17" s="195">
        <v>15</v>
      </c>
      <c r="AD17" s="195">
        <v>7</v>
      </c>
      <c r="AE17" s="154"/>
      <c r="AF17" s="195">
        <v>20</v>
      </c>
      <c r="AG17" s="195">
        <v>22</v>
      </c>
      <c r="AH17" s="195">
        <v>35</v>
      </c>
      <c r="AI17" s="195">
        <v>30</v>
      </c>
      <c r="AJ17" s="195">
        <v>39</v>
      </c>
      <c r="AK17" s="195">
        <v>0</v>
      </c>
      <c r="AL17" s="195">
        <v>0</v>
      </c>
      <c r="AM17" s="195">
        <v>0</v>
      </c>
      <c r="AN17" s="195">
        <v>309</v>
      </c>
      <c r="AO17" s="195">
        <v>0.15</v>
      </c>
      <c r="AP17" s="263">
        <v>0.4</v>
      </c>
      <c r="AQ17" s="195">
        <v>0.05</v>
      </c>
      <c r="AR17" s="195">
        <v>0</v>
      </c>
      <c r="AS17" s="195">
        <v>0</v>
      </c>
      <c r="AT17" s="263">
        <v>30</v>
      </c>
      <c r="AU17" s="263">
        <v>20</v>
      </c>
      <c r="AV17" s="263">
        <v>40</v>
      </c>
      <c r="AW17" s="263">
        <v>56</v>
      </c>
      <c r="AX17" s="195">
        <v>0.95</v>
      </c>
      <c r="AY17" s="195">
        <v>0.3</v>
      </c>
      <c r="AZ17" s="195">
        <v>0.02</v>
      </c>
      <c r="BA17" s="195">
        <v>56</v>
      </c>
      <c r="BB17" s="195">
        <v>0.2</v>
      </c>
      <c r="BC17" s="195">
        <v>0.2</v>
      </c>
      <c r="BD17" s="195">
        <v>0.6</v>
      </c>
      <c r="BE17" s="195">
        <v>0.05</v>
      </c>
      <c r="BF17" s="195">
        <v>0.6</v>
      </c>
      <c r="BG17" s="195">
        <v>0.5</v>
      </c>
      <c r="BH17" s="195">
        <v>0.6</v>
      </c>
      <c r="BI17" s="195">
        <v>0</v>
      </c>
      <c r="BJ17" s="195">
        <v>2</v>
      </c>
      <c r="BK17" s="195">
        <v>1</v>
      </c>
      <c r="BL17" s="195">
        <v>0</v>
      </c>
      <c r="BM17" s="195">
        <v>0</v>
      </c>
      <c r="BN17" s="195">
        <v>0</v>
      </c>
      <c r="BO17" s="195">
        <v>0</v>
      </c>
      <c r="BP17" s="195">
        <v>0</v>
      </c>
      <c r="BQ17" s="195">
        <v>1</v>
      </c>
      <c r="BR17" s="195" t="s">
        <v>448</v>
      </c>
      <c r="BS17" s="195">
        <v>0</v>
      </c>
      <c r="BT17" s="195">
        <v>1</v>
      </c>
      <c r="BU17" s="195">
        <v>0.5</v>
      </c>
      <c r="BV17" s="195">
        <v>0</v>
      </c>
      <c r="BW17" s="195">
        <v>10000</v>
      </c>
      <c r="BX17" s="195">
        <v>1</v>
      </c>
      <c r="BY17" s="195">
        <v>1.1000000000000001</v>
      </c>
      <c r="BZ17" s="195">
        <v>1.1000000000000001</v>
      </c>
      <c r="CA17" s="195">
        <v>0.4</v>
      </c>
      <c r="CB17" s="195">
        <v>1</v>
      </c>
      <c r="CC17" s="195">
        <v>0</v>
      </c>
      <c r="CD17" s="195">
        <v>0</v>
      </c>
      <c r="CE17" s="195">
        <v>0</v>
      </c>
      <c r="CF17" s="195">
        <v>0</v>
      </c>
      <c r="CG17" s="195">
        <v>0</v>
      </c>
      <c r="CH17" s="195">
        <v>0</v>
      </c>
      <c r="CI17" s="195">
        <v>0</v>
      </c>
      <c r="CJ17" s="195">
        <v>0.9</v>
      </c>
      <c r="CK17" s="195">
        <v>0.9</v>
      </c>
      <c r="CL17" s="195">
        <v>0</v>
      </c>
      <c r="CM17" s="195">
        <v>200</v>
      </c>
      <c r="CN17" s="195">
        <v>1</v>
      </c>
      <c r="CO17" s="195">
        <v>800</v>
      </c>
      <c r="CP17" s="195">
        <v>800</v>
      </c>
      <c r="CQ17" s="195">
        <v>800</v>
      </c>
      <c r="CR17" s="195">
        <v>800</v>
      </c>
      <c r="CS17" s="195">
        <v>800</v>
      </c>
      <c r="CT17" s="195" t="s">
        <v>448</v>
      </c>
      <c r="CU17" s="195" t="s">
        <v>448</v>
      </c>
      <c r="CV17" s="195" t="s">
        <v>448</v>
      </c>
      <c r="CW17" s="195" t="s">
        <v>448</v>
      </c>
      <c r="CX17" s="195" t="s">
        <v>448</v>
      </c>
      <c r="CY17" s="195">
        <v>1</v>
      </c>
      <c r="CZ17" s="195">
        <v>200</v>
      </c>
      <c r="DA17" s="195">
        <v>170</v>
      </c>
      <c r="DB17" s="195">
        <v>1</v>
      </c>
      <c r="DC17" s="195">
        <v>0.05</v>
      </c>
      <c r="DD17" s="195">
        <v>1.7</v>
      </c>
      <c r="DE17" s="195">
        <v>12</v>
      </c>
      <c r="DF17" s="195">
        <v>1</v>
      </c>
      <c r="DG17" s="195">
        <v>2.0000000000000001E-4</v>
      </c>
      <c r="DH17" s="195">
        <v>0.15</v>
      </c>
      <c r="DI17" s="195">
        <v>0.22</v>
      </c>
      <c r="DJ17" s="195">
        <v>3</v>
      </c>
      <c r="DK17" s="195">
        <v>3000</v>
      </c>
      <c r="DL17" s="195">
        <v>2.5000000000000001E-2</v>
      </c>
      <c r="DM17" s="195">
        <v>0</v>
      </c>
      <c r="DN17" s="195">
        <v>2</v>
      </c>
      <c r="DO17" s="195">
        <v>1.3</v>
      </c>
      <c r="DP17" s="195">
        <v>0.75</v>
      </c>
      <c r="DQ17" s="195">
        <v>50</v>
      </c>
      <c r="DR17" s="195">
        <v>1</v>
      </c>
      <c r="DS17" s="195">
        <v>200</v>
      </c>
      <c r="DT17" s="195">
        <v>230</v>
      </c>
      <c r="DU17" s="195">
        <v>20</v>
      </c>
      <c r="DV17" s="195">
        <v>30</v>
      </c>
      <c r="DW17" s="195">
        <v>30</v>
      </c>
      <c r="DX17" s="195">
        <v>0.2</v>
      </c>
      <c r="DY17" s="195">
        <v>1</v>
      </c>
      <c r="DZ17" s="195">
        <v>0</v>
      </c>
      <c r="EA17" s="195">
        <v>1</v>
      </c>
      <c r="EB17" s="195">
        <v>0</v>
      </c>
      <c r="EC17" s="195">
        <v>30</v>
      </c>
      <c r="ED17" s="195">
        <v>0.15</v>
      </c>
      <c r="EE17" s="195">
        <v>0.75</v>
      </c>
      <c r="EF17" s="195">
        <v>0.1</v>
      </c>
      <c r="EG17" s="195">
        <v>10</v>
      </c>
      <c r="EH17" s="195">
        <v>0.15</v>
      </c>
      <c r="EI17" s="195">
        <v>0.15</v>
      </c>
      <c r="EJ17" s="195">
        <v>0.15</v>
      </c>
      <c r="EK17" s="195">
        <v>0</v>
      </c>
      <c r="EL17" s="195">
        <v>100</v>
      </c>
      <c r="EM17" s="195">
        <v>21</v>
      </c>
      <c r="EN17" s="195">
        <v>17.100000000000001</v>
      </c>
      <c r="EO17" s="195">
        <v>1</v>
      </c>
      <c r="EP17" s="195">
        <v>0</v>
      </c>
      <c r="EQ17" s="195">
        <v>143</v>
      </c>
      <c r="ER17" s="245" t="s">
        <v>700</v>
      </c>
      <c r="ET17" s="195">
        <v>50</v>
      </c>
    </row>
    <row r="18" spans="1:171" ht="15.6">
      <c r="A18" s="219">
        <v>17</v>
      </c>
      <c r="B18" s="224" t="s">
        <v>780</v>
      </c>
      <c r="C18" s="195">
        <v>0</v>
      </c>
      <c r="D18" s="245" t="s">
        <v>697</v>
      </c>
      <c r="E18" s="195">
        <v>163</v>
      </c>
      <c r="F18" s="245" t="s">
        <v>801</v>
      </c>
      <c r="G18" s="195">
        <v>143</v>
      </c>
      <c r="H18" s="245" t="s">
        <v>801</v>
      </c>
      <c r="I18" s="195">
        <v>320</v>
      </c>
      <c r="J18" s="245" t="s">
        <v>802</v>
      </c>
      <c r="K18" s="195">
        <v>1</v>
      </c>
      <c r="L18" s="224" t="s">
        <v>758</v>
      </c>
      <c r="M18" s="195">
        <v>13</v>
      </c>
      <c r="N18" s="248" t="s">
        <v>758</v>
      </c>
      <c r="O18" s="195" t="s">
        <v>607</v>
      </c>
      <c r="P18" s="260">
        <v>1</v>
      </c>
      <c r="Q18" s="195" t="s">
        <v>606</v>
      </c>
      <c r="R18" s="288">
        <v>11</v>
      </c>
      <c r="S18" s="195" t="s">
        <v>445</v>
      </c>
      <c r="T18" s="195" t="s">
        <v>444</v>
      </c>
      <c r="U18" s="195">
        <v>1</v>
      </c>
      <c r="V18" s="195">
        <v>1</v>
      </c>
      <c r="W18" s="252" t="s">
        <v>962</v>
      </c>
      <c r="X18" s="258" t="s">
        <v>962</v>
      </c>
      <c r="Y18" s="246">
        <v>2</v>
      </c>
      <c r="Z18" s="246" t="s">
        <v>447</v>
      </c>
      <c r="AA18" s="246"/>
      <c r="AB18" s="195">
        <v>13</v>
      </c>
      <c r="AC18" s="195">
        <v>15</v>
      </c>
      <c r="AE18" s="154"/>
      <c r="AF18" s="195">
        <v>30</v>
      </c>
      <c r="AG18" s="195">
        <v>25</v>
      </c>
      <c r="AH18" s="195">
        <v>80</v>
      </c>
      <c r="AI18" s="195">
        <v>11</v>
      </c>
      <c r="AJ18" s="195">
        <v>26</v>
      </c>
      <c r="AK18" s="195">
        <v>0</v>
      </c>
      <c r="AL18" s="195">
        <v>0</v>
      </c>
      <c r="AM18" s="195">
        <v>0</v>
      </c>
      <c r="AN18" s="195">
        <v>309</v>
      </c>
      <c r="AO18" s="195">
        <v>0.15</v>
      </c>
      <c r="AP18" s="154">
        <v>1.1399999999999999</v>
      </c>
      <c r="AQ18" s="195">
        <v>0.4</v>
      </c>
      <c r="AR18" s="195">
        <v>0</v>
      </c>
      <c r="AS18" s="195">
        <v>0</v>
      </c>
      <c r="AT18" s="195">
        <v>30</v>
      </c>
      <c r="AU18" s="195">
        <v>20</v>
      </c>
      <c r="AV18" s="154"/>
      <c r="AW18" s="154"/>
      <c r="AX18" s="195">
        <v>0.9</v>
      </c>
      <c r="AY18" s="195">
        <v>0.06</v>
      </c>
      <c r="AZ18" s="195">
        <v>0.03</v>
      </c>
      <c r="BA18" s="195">
        <v>50</v>
      </c>
      <c r="BB18" s="195">
        <v>0.1</v>
      </c>
      <c r="BC18" s="195">
        <v>0.2</v>
      </c>
      <c r="BD18" s="195">
        <v>1.25</v>
      </c>
      <c r="BE18" s="195">
        <v>0.2</v>
      </c>
      <c r="BF18" s="195">
        <v>1.1000000000000001</v>
      </c>
      <c r="BG18" s="195">
        <v>0.85</v>
      </c>
      <c r="BH18" s="195">
        <v>0.95</v>
      </c>
      <c r="BI18" s="195">
        <v>0</v>
      </c>
      <c r="BJ18" s="195">
        <v>2</v>
      </c>
      <c r="BK18" s="195">
        <v>1</v>
      </c>
      <c r="BL18" s="195">
        <v>0</v>
      </c>
      <c r="BM18" s="195">
        <v>0</v>
      </c>
      <c r="BN18" s="195">
        <v>0</v>
      </c>
      <c r="BO18" s="195">
        <v>0</v>
      </c>
      <c r="BP18" s="195">
        <v>0</v>
      </c>
      <c r="BQ18" s="195">
        <v>1</v>
      </c>
      <c r="BR18" s="195" t="s">
        <v>448</v>
      </c>
      <c r="BS18" s="195">
        <v>0</v>
      </c>
      <c r="BT18" s="195">
        <v>1</v>
      </c>
      <c r="BU18" s="195">
        <v>0.5</v>
      </c>
      <c r="BV18" s="195">
        <v>0</v>
      </c>
      <c r="BW18" s="195">
        <v>10000</v>
      </c>
      <c r="BX18" s="195">
        <v>1</v>
      </c>
      <c r="BY18" s="195">
        <v>1.1000000000000001</v>
      </c>
      <c r="BZ18" s="195">
        <v>1.1000000000000001</v>
      </c>
      <c r="CA18" s="195">
        <v>0.4</v>
      </c>
      <c r="CB18" s="195">
        <v>1</v>
      </c>
      <c r="CC18" s="195">
        <v>0</v>
      </c>
      <c r="CD18" s="195">
        <v>0</v>
      </c>
      <c r="CE18" s="195">
        <v>0</v>
      </c>
      <c r="CF18" s="195">
        <v>0</v>
      </c>
      <c r="CG18" s="195">
        <v>0</v>
      </c>
      <c r="CH18" s="195">
        <v>0</v>
      </c>
      <c r="CI18" s="195">
        <v>0</v>
      </c>
      <c r="CJ18" s="195">
        <v>0.9</v>
      </c>
      <c r="CK18" s="195">
        <v>0.9</v>
      </c>
      <c r="CL18" s="195">
        <v>0</v>
      </c>
      <c r="CM18" s="195">
        <v>200</v>
      </c>
      <c r="CN18" s="195">
        <v>1</v>
      </c>
      <c r="CO18" s="195">
        <v>800</v>
      </c>
      <c r="CP18" s="195">
        <v>800</v>
      </c>
      <c r="CQ18" s="195">
        <v>800</v>
      </c>
      <c r="CR18" s="195">
        <v>800</v>
      </c>
      <c r="CS18" s="195">
        <v>800</v>
      </c>
      <c r="CT18" s="195" t="s">
        <v>448</v>
      </c>
      <c r="CU18" s="195" t="s">
        <v>448</v>
      </c>
      <c r="CV18" s="195" t="s">
        <v>448</v>
      </c>
      <c r="CW18" s="195" t="s">
        <v>448</v>
      </c>
      <c r="CX18" s="195" t="s">
        <v>448</v>
      </c>
      <c r="CY18" s="195">
        <v>1</v>
      </c>
      <c r="CZ18" s="195">
        <v>200</v>
      </c>
      <c r="DA18" s="195">
        <v>170</v>
      </c>
      <c r="DB18" s="195">
        <v>1</v>
      </c>
      <c r="DC18" s="195">
        <v>0.05</v>
      </c>
      <c r="DD18" s="195">
        <v>1.7</v>
      </c>
      <c r="DE18" s="195">
        <v>12</v>
      </c>
      <c r="DF18" s="195">
        <v>1</v>
      </c>
      <c r="DG18" s="195">
        <v>2.0000000000000001E-4</v>
      </c>
      <c r="DH18" s="195">
        <v>0.15</v>
      </c>
      <c r="DI18" s="195">
        <v>0.22</v>
      </c>
      <c r="DJ18" s="195">
        <v>3</v>
      </c>
      <c r="DK18" s="195">
        <v>3000</v>
      </c>
      <c r="DL18" s="195">
        <v>2.5000000000000001E-2</v>
      </c>
      <c r="DM18" s="195">
        <v>0</v>
      </c>
      <c r="DN18" s="195">
        <v>2</v>
      </c>
      <c r="DO18" s="195">
        <v>1.3</v>
      </c>
      <c r="DP18" s="195">
        <v>0.75</v>
      </c>
      <c r="DQ18" s="195">
        <v>50</v>
      </c>
      <c r="DR18" s="195">
        <v>1</v>
      </c>
      <c r="DS18" s="195">
        <v>200</v>
      </c>
      <c r="DT18" s="195">
        <v>230</v>
      </c>
      <c r="DU18" s="195">
        <v>20</v>
      </c>
      <c r="DV18" s="195">
        <v>30</v>
      </c>
      <c r="DW18" s="195">
        <v>30</v>
      </c>
      <c r="DX18" s="195">
        <v>0.2</v>
      </c>
      <c r="DY18" s="195">
        <v>1</v>
      </c>
      <c r="DZ18" s="195">
        <v>0</v>
      </c>
      <c r="EA18" s="195">
        <v>1</v>
      </c>
      <c r="EB18" s="195">
        <v>0</v>
      </c>
      <c r="EC18" s="195">
        <v>30</v>
      </c>
      <c r="ED18" s="195">
        <v>0.15</v>
      </c>
      <c r="EE18" s="195">
        <v>0.75</v>
      </c>
      <c r="EF18" s="195">
        <v>0.1</v>
      </c>
      <c r="EG18" s="195">
        <v>10</v>
      </c>
      <c r="EH18" s="195">
        <v>0.15</v>
      </c>
      <c r="EI18" s="195">
        <v>0.15</v>
      </c>
      <c r="EJ18" s="195">
        <v>0.15</v>
      </c>
      <c r="EK18" s="195">
        <v>0</v>
      </c>
      <c r="EL18" s="195">
        <v>100</v>
      </c>
      <c r="EM18" s="195">
        <v>21</v>
      </c>
      <c r="EN18" s="195">
        <v>17.100000000000001</v>
      </c>
      <c r="EO18" s="195">
        <v>1</v>
      </c>
      <c r="EP18" s="195">
        <v>0</v>
      </c>
      <c r="EQ18" s="195">
        <v>143</v>
      </c>
      <c r="ER18" s="245" t="s">
        <v>700</v>
      </c>
      <c r="ET18" s="195">
        <v>50</v>
      </c>
    </row>
    <row r="19" spans="1:171" ht="15.6">
      <c r="A19" s="219">
        <v>18</v>
      </c>
      <c r="B19" s="234" t="s">
        <v>781</v>
      </c>
      <c r="C19" s="195">
        <v>0</v>
      </c>
      <c r="D19" s="245" t="s">
        <v>697</v>
      </c>
      <c r="E19" s="195">
        <v>163</v>
      </c>
      <c r="F19" s="245" t="s">
        <v>801</v>
      </c>
      <c r="G19" s="195">
        <v>143</v>
      </c>
      <c r="H19" s="245" t="s">
        <v>801</v>
      </c>
      <c r="I19" s="195">
        <v>320</v>
      </c>
      <c r="J19" s="245" t="s">
        <v>802</v>
      </c>
      <c r="K19" s="195">
        <v>1</v>
      </c>
      <c r="L19" s="224" t="s">
        <v>758</v>
      </c>
      <c r="M19" s="195">
        <v>14</v>
      </c>
      <c r="N19" s="248" t="s">
        <v>758</v>
      </c>
      <c r="O19" s="195" t="s">
        <v>607</v>
      </c>
      <c r="P19" s="261">
        <v>1</v>
      </c>
      <c r="Q19" s="195" t="s">
        <v>606</v>
      </c>
      <c r="R19" s="288">
        <v>11</v>
      </c>
      <c r="S19" s="195" t="s">
        <v>445</v>
      </c>
      <c r="T19" s="195" t="s">
        <v>444</v>
      </c>
      <c r="U19" s="195">
        <v>1</v>
      </c>
      <c r="V19" s="195">
        <v>1</v>
      </c>
      <c r="W19" s="252" t="s">
        <v>962</v>
      </c>
      <c r="X19" s="258" t="s">
        <v>962</v>
      </c>
      <c r="Y19" s="246">
        <v>2</v>
      </c>
      <c r="Z19" s="246" t="s">
        <v>447</v>
      </c>
      <c r="AA19" s="246">
        <v>2</v>
      </c>
      <c r="AB19" s="195">
        <v>13</v>
      </c>
      <c r="AC19" s="195">
        <v>15</v>
      </c>
      <c r="AD19" s="195">
        <v>0</v>
      </c>
      <c r="AE19" s="154">
        <v>0</v>
      </c>
      <c r="AF19" s="195">
        <v>30</v>
      </c>
      <c r="AG19" s="195">
        <v>25</v>
      </c>
      <c r="AH19" s="195">
        <v>80</v>
      </c>
      <c r="AI19" s="195">
        <v>11</v>
      </c>
      <c r="AJ19" s="195">
        <v>10</v>
      </c>
      <c r="AK19" s="195">
        <v>0</v>
      </c>
      <c r="AL19" s="195">
        <v>0</v>
      </c>
      <c r="AM19" s="195">
        <v>0</v>
      </c>
      <c r="AN19" s="195">
        <v>309</v>
      </c>
      <c r="AO19" s="195">
        <v>0.15</v>
      </c>
      <c r="AP19" s="263">
        <v>1.1399999999999999</v>
      </c>
      <c r="AQ19" s="195">
        <v>0.4</v>
      </c>
      <c r="AR19" s="195">
        <v>0</v>
      </c>
      <c r="AS19" s="195">
        <v>0</v>
      </c>
      <c r="AT19" s="195">
        <v>30</v>
      </c>
      <c r="AU19" s="195">
        <v>20</v>
      </c>
      <c r="AV19" s="154"/>
      <c r="AW19" s="154"/>
      <c r="AX19" s="195">
        <v>0.9</v>
      </c>
      <c r="AY19" s="195">
        <v>0.06</v>
      </c>
      <c r="AZ19" s="195">
        <v>0.03</v>
      </c>
      <c r="BA19" s="195">
        <v>25</v>
      </c>
      <c r="BB19" s="195">
        <v>0.1</v>
      </c>
      <c r="BC19" s="195">
        <v>0.6</v>
      </c>
      <c r="BD19" s="195">
        <v>1.25</v>
      </c>
      <c r="BE19" s="195">
        <v>0.2</v>
      </c>
      <c r="BF19" s="195">
        <v>1.1000000000000001</v>
      </c>
      <c r="BG19" s="195">
        <v>0.85</v>
      </c>
      <c r="BH19" s="195">
        <v>0.95</v>
      </c>
      <c r="BI19" s="195">
        <v>0</v>
      </c>
      <c r="BJ19" s="195">
        <v>2</v>
      </c>
      <c r="BK19" s="195">
        <v>1</v>
      </c>
      <c r="BL19" s="195">
        <v>0</v>
      </c>
      <c r="BM19" s="195">
        <v>0</v>
      </c>
      <c r="BN19" s="195">
        <v>0</v>
      </c>
      <c r="BO19" s="195">
        <v>0</v>
      </c>
      <c r="BP19" s="195">
        <v>0</v>
      </c>
      <c r="BQ19" s="195">
        <v>1</v>
      </c>
      <c r="BR19" s="195" t="s">
        <v>448</v>
      </c>
      <c r="BS19" s="195">
        <v>0</v>
      </c>
      <c r="BT19" s="195">
        <v>1</v>
      </c>
      <c r="BU19" s="195">
        <v>0.5</v>
      </c>
      <c r="BV19" s="195">
        <v>0</v>
      </c>
      <c r="BW19" s="195">
        <v>10000</v>
      </c>
      <c r="BX19" s="195">
        <v>1</v>
      </c>
      <c r="BY19" s="195">
        <v>1.1000000000000001</v>
      </c>
      <c r="BZ19" s="195">
        <v>1.1000000000000001</v>
      </c>
      <c r="CA19" s="195">
        <v>0.4</v>
      </c>
      <c r="CB19" s="195">
        <v>1</v>
      </c>
      <c r="CC19" s="195">
        <v>0</v>
      </c>
      <c r="CD19" s="195">
        <v>0</v>
      </c>
      <c r="CE19" s="195">
        <v>0</v>
      </c>
      <c r="CF19" s="195">
        <v>0</v>
      </c>
      <c r="CG19" s="195">
        <v>0</v>
      </c>
      <c r="CH19" s="195">
        <v>0</v>
      </c>
      <c r="CI19" s="195">
        <v>0</v>
      </c>
      <c r="CJ19" s="195">
        <v>0.9</v>
      </c>
      <c r="CK19" s="195">
        <v>0.9</v>
      </c>
      <c r="CL19" s="195">
        <v>0</v>
      </c>
      <c r="CM19" s="195">
        <v>200</v>
      </c>
      <c r="CN19" s="195">
        <v>1</v>
      </c>
      <c r="CO19" s="195">
        <v>800</v>
      </c>
      <c r="CP19" s="195">
        <v>800</v>
      </c>
      <c r="CQ19" s="195">
        <v>800</v>
      </c>
      <c r="CR19" s="195">
        <v>800</v>
      </c>
      <c r="CS19" s="195">
        <v>800</v>
      </c>
      <c r="CT19" s="195" t="s">
        <v>448</v>
      </c>
      <c r="CU19" s="195" t="s">
        <v>448</v>
      </c>
      <c r="CV19" s="195" t="s">
        <v>448</v>
      </c>
      <c r="CW19" s="195" t="s">
        <v>448</v>
      </c>
      <c r="CX19" s="195" t="s">
        <v>448</v>
      </c>
      <c r="CY19" s="195">
        <v>1</v>
      </c>
      <c r="CZ19" s="195">
        <v>200</v>
      </c>
      <c r="DA19" s="195">
        <v>170</v>
      </c>
      <c r="DB19" s="195">
        <v>1</v>
      </c>
      <c r="DC19" s="195">
        <v>0.05</v>
      </c>
      <c r="DD19" s="195">
        <v>1.7</v>
      </c>
      <c r="DE19" s="195">
        <v>12</v>
      </c>
      <c r="DF19" s="195">
        <v>1</v>
      </c>
      <c r="DG19" s="195">
        <v>2.0000000000000001E-4</v>
      </c>
      <c r="DH19" s="195">
        <v>0.15</v>
      </c>
      <c r="DI19" s="195">
        <v>0.22</v>
      </c>
      <c r="DJ19" s="195">
        <v>3</v>
      </c>
      <c r="DK19" s="195">
        <v>3000</v>
      </c>
      <c r="DL19" s="195">
        <v>2.5000000000000001E-2</v>
      </c>
      <c r="DM19" s="195">
        <v>0</v>
      </c>
      <c r="DN19" s="195">
        <v>2</v>
      </c>
      <c r="DO19" s="195">
        <v>1.3</v>
      </c>
      <c r="DP19" s="195">
        <v>0.75</v>
      </c>
      <c r="DQ19" s="195">
        <v>50</v>
      </c>
      <c r="DR19" s="195">
        <v>1</v>
      </c>
      <c r="DS19" s="195">
        <v>200</v>
      </c>
      <c r="DT19" s="195">
        <v>230</v>
      </c>
      <c r="DU19" s="195">
        <v>20</v>
      </c>
      <c r="DV19" s="195">
        <v>30</v>
      </c>
      <c r="DW19" s="195">
        <v>30</v>
      </c>
      <c r="DX19" s="195">
        <v>0.2</v>
      </c>
      <c r="DY19" s="195">
        <v>1</v>
      </c>
      <c r="DZ19" s="195">
        <v>0</v>
      </c>
      <c r="EA19" s="195">
        <v>1</v>
      </c>
      <c r="EB19" s="195">
        <v>0</v>
      </c>
      <c r="EC19" s="195">
        <v>30</v>
      </c>
      <c r="ED19" s="195">
        <v>0.15</v>
      </c>
      <c r="EE19" s="195">
        <v>0.75</v>
      </c>
      <c r="EF19" s="195">
        <v>0.1</v>
      </c>
      <c r="EG19" s="195">
        <v>10</v>
      </c>
      <c r="EH19" s="195">
        <v>0.15</v>
      </c>
      <c r="EI19" s="195">
        <v>0.15</v>
      </c>
      <c r="EJ19" s="195">
        <v>0.15</v>
      </c>
      <c r="EK19" s="195">
        <v>0</v>
      </c>
      <c r="EL19" s="195">
        <v>100</v>
      </c>
      <c r="EM19" s="195">
        <v>21</v>
      </c>
      <c r="EN19" s="195">
        <v>17.100000000000001</v>
      </c>
      <c r="EO19" s="195">
        <v>1</v>
      </c>
      <c r="EP19" s="195">
        <v>0</v>
      </c>
      <c r="EQ19" s="195">
        <v>143</v>
      </c>
      <c r="ER19" s="245" t="s">
        <v>700</v>
      </c>
      <c r="ET19" s="195">
        <v>50</v>
      </c>
    </row>
    <row r="20" spans="1:171" ht="15.6">
      <c r="A20" s="219">
        <v>19</v>
      </c>
      <c r="B20" s="234" t="s">
        <v>782</v>
      </c>
      <c r="C20" s="195">
        <v>0</v>
      </c>
      <c r="D20" s="245" t="s">
        <v>697</v>
      </c>
      <c r="E20" s="195">
        <v>163</v>
      </c>
      <c r="F20" s="245" t="s">
        <v>801</v>
      </c>
      <c r="G20" s="195">
        <v>143</v>
      </c>
      <c r="H20" s="245" t="s">
        <v>801</v>
      </c>
      <c r="I20" s="195">
        <v>320</v>
      </c>
      <c r="J20" s="245" t="s">
        <v>802</v>
      </c>
      <c r="K20" s="195">
        <v>1</v>
      </c>
      <c r="L20" s="224" t="s">
        <v>758</v>
      </c>
      <c r="M20" s="195">
        <v>15</v>
      </c>
      <c r="N20" s="248" t="s">
        <v>758</v>
      </c>
      <c r="O20" s="195" t="s">
        <v>607</v>
      </c>
      <c r="P20" s="260">
        <v>1</v>
      </c>
      <c r="Q20" s="195" t="s">
        <v>606</v>
      </c>
      <c r="R20" s="288">
        <v>11</v>
      </c>
      <c r="S20" s="195" t="s">
        <v>445</v>
      </c>
      <c r="T20" s="195" t="s">
        <v>444</v>
      </c>
      <c r="U20" s="195">
        <v>1</v>
      </c>
      <c r="V20" s="195">
        <v>1</v>
      </c>
      <c r="W20" s="252" t="s">
        <v>962</v>
      </c>
      <c r="X20" s="258" t="s">
        <v>962</v>
      </c>
      <c r="Y20" s="246">
        <v>2</v>
      </c>
      <c r="Z20" s="246" t="s">
        <v>447</v>
      </c>
      <c r="AA20" s="246"/>
      <c r="AB20" s="195">
        <v>13</v>
      </c>
      <c r="AC20" s="195">
        <v>15</v>
      </c>
      <c r="AE20" s="154"/>
      <c r="AF20" s="195">
        <v>30</v>
      </c>
      <c r="AG20" s="195">
        <v>25</v>
      </c>
      <c r="AH20" s="195">
        <v>80</v>
      </c>
      <c r="AI20" s="195">
        <v>11</v>
      </c>
      <c r="AJ20" s="195">
        <v>26</v>
      </c>
      <c r="AK20" s="195">
        <v>0</v>
      </c>
      <c r="AL20" s="195">
        <v>0</v>
      </c>
      <c r="AM20" s="195">
        <v>0</v>
      </c>
      <c r="AN20" s="195">
        <v>309</v>
      </c>
      <c r="AO20" s="195">
        <v>0.15</v>
      </c>
      <c r="AP20" s="263">
        <v>1.1399999999999999</v>
      </c>
      <c r="AQ20" s="195">
        <v>0.4</v>
      </c>
      <c r="AR20" s="195">
        <v>0</v>
      </c>
      <c r="AS20" s="195">
        <v>0</v>
      </c>
      <c r="AT20" s="195">
        <v>30</v>
      </c>
      <c r="AU20" s="195">
        <v>20</v>
      </c>
      <c r="AV20" s="154"/>
      <c r="AW20" s="154"/>
      <c r="AX20" s="195">
        <v>0.9</v>
      </c>
      <c r="AY20" s="195">
        <v>0.06</v>
      </c>
      <c r="AZ20" s="195">
        <v>0.03</v>
      </c>
      <c r="BA20" s="195">
        <v>50</v>
      </c>
      <c r="BB20" s="195">
        <v>0.1</v>
      </c>
      <c r="BC20" s="195">
        <v>0.83</v>
      </c>
      <c r="BD20" s="195">
        <v>1.25</v>
      </c>
      <c r="BE20" s="195">
        <v>0.2</v>
      </c>
      <c r="BF20" s="195">
        <v>1.1000000000000001</v>
      </c>
      <c r="BG20" s="195">
        <v>0.85</v>
      </c>
      <c r="BH20" s="195">
        <v>0.95</v>
      </c>
      <c r="BI20" s="195">
        <v>0</v>
      </c>
      <c r="BJ20" s="195">
        <v>2</v>
      </c>
      <c r="BK20" s="195">
        <v>1</v>
      </c>
      <c r="BL20" s="195">
        <v>0</v>
      </c>
      <c r="BM20" s="195">
        <v>0</v>
      </c>
      <c r="BN20" s="195">
        <v>0</v>
      </c>
      <c r="BO20" s="195">
        <v>0</v>
      </c>
      <c r="BP20" s="195">
        <v>0</v>
      </c>
      <c r="BQ20" s="195">
        <v>1</v>
      </c>
      <c r="BR20" s="195" t="s">
        <v>448</v>
      </c>
      <c r="BS20" s="195">
        <v>0</v>
      </c>
      <c r="BT20" s="195">
        <v>1</v>
      </c>
      <c r="BU20" s="195">
        <v>0.5</v>
      </c>
      <c r="BV20" s="195">
        <v>0</v>
      </c>
      <c r="BW20" s="195">
        <v>10000</v>
      </c>
      <c r="BX20" s="195">
        <v>1</v>
      </c>
      <c r="BY20" s="195">
        <v>1.1000000000000001</v>
      </c>
      <c r="BZ20" s="195">
        <v>1.1000000000000001</v>
      </c>
      <c r="CA20" s="195">
        <v>0.4</v>
      </c>
      <c r="CB20" s="195">
        <v>1</v>
      </c>
      <c r="CC20" s="195">
        <v>0</v>
      </c>
      <c r="CD20" s="195">
        <v>0</v>
      </c>
      <c r="CE20" s="195">
        <v>0</v>
      </c>
      <c r="CF20" s="195">
        <v>0</v>
      </c>
      <c r="CG20" s="195">
        <v>0</v>
      </c>
      <c r="CH20" s="195">
        <v>0</v>
      </c>
      <c r="CI20" s="195">
        <v>0</v>
      </c>
      <c r="CJ20" s="195">
        <v>0.9</v>
      </c>
      <c r="CK20" s="195">
        <v>0.9</v>
      </c>
      <c r="CL20" s="195">
        <v>0</v>
      </c>
      <c r="CM20" s="195">
        <v>200</v>
      </c>
      <c r="CN20" s="195">
        <v>1</v>
      </c>
      <c r="CO20" s="195">
        <v>800</v>
      </c>
      <c r="CP20" s="195">
        <v>800</v>
      </c>
      <c r="CQ20" s="195">
        <v>800</v>
      </c>
      <c r="CR20" s="195">
        <v>800</v>
      </c>
      <c r="CS20" s="195">
        <v>800</v>
      </c>
      <c r="CT20" s="195" t="s">
        <v>448</v>
      </c>
      <c r="CU20" s="195" t="s">
        <v>448</v>
      </c>
      <c r="CV20" s="195" t="s">
        <v>448</v>
      </c>
      <c r="CW20" s="195" t="s">
        <v>448</v>
      </c>
      <c r="CX20" s="195" t="s">
        <v>448</v>
      </c>
      <c r="CY20" s="195">
        <v>1</v>
      </c>
      <c r="CZ20" s="195">
        <v>200</v>
      </c>
      <c r="DA20" s="195">
        <v>170</v>
      </c>
      <c r="DB20" s="195">
        <v>1</v>
      </c>
      <c r="DC20" s="195">
        <v>0.05</v>
      </c>
      <c r="DD20" s="195">
        <v>1.7</v>
      </c>
      <c r="DE20" s="195">
        <v>12</v>
      </c>
      <c r="DF20" s="195">
        <v>1</v>
      </c>
      <c r="DG20" s="195">
        <v>2.0000000000000001E-4</v>
      </c>
      <c r="DH20" s="195">
        <v>0.15</v>
      </c>
      <c r="DI20" s="195">
        <v>0.22</v>
      </c>
      <c r="DJ20" s="195">
        <v>3</v>
      </c>
      <c r="DK20" s="195">
        <v>3000</v>
      </c>
      <c r="DL20" s="195">
        <v>2.5000000000000001E-2</v>
      </c>
      <c r="DM20" s="195">
        <v>0</v>
      </c>
      <c r="DN20" s="195">
        <v>2</v>
      </c>
      <c r="DO20" s="195">
        <v>1.3</v>
      </c>
      <c r="DP20" s="195">
        <v>0.75</v>
      </c>
      <c r="DQ20" s="195">
        <v>50</v>
      </c>
      <c r="DR20" s="195">
        <v>1</v>
      </c>
      <c r="DS20" s="195">
        <v>200</v>
      </c>
      <c r="DT20" s="195">
        <v>230</v>
      </c>
      <c r="DU20" s="195">
        <v>20</v>
      </c>
      <c r="DV20" s="195">
        <v>30</v>
      </c>
      <c r="DW20" s="195">
        <v>30</v>
      </c>
      <c r="DX20" s="195">
        <v>0.2</v>
      </c>
      <c r="DY20" s="195">
        <v>1</v>
      </c>
      <c r="DZ20" s="195">
        <v>0</v>
      </c>
      <c r="EA20" s="195">
        <v>1</v>
      </c>
      <c r="EB20" s="195">
        <v>0</v>
      </c>
      <c r="EC20" s="195">
        <v>30</v>
      </c>
      <c r="ED20" s="195">
        <v>0.15</v>
      </c>
      <c r="EE20" s="195">
        <v>0.75</v>
      </c>
      <c r="EF20" s="195">
        <v>0.1</v>
      </c>
      <c r="EG20" s="195">
        <v>10</v>
      </c>
      <c r="EH20" s="195">
        <v>0.15</v>
      </c>
      <c r="EI20" s="195">
        <v>0.15</v>
      </c>
      <c r="EJ20" s="195">
        <v>0.15</v>
      </c>
      <c r="EK20" s="195">
        <v>0</v>
      </c>
      <c r="EL20" s="195">
        <v>100</v>
      </c>
      <c r="EM20" s="195">
        <v>21</v>
      </c>
      <c r="EN20" s="195">
        <v>17.100000000000001</v>
      </c>
      <c r="EO20" s="195">
        <v>1</v>
      </c>
      <c r="EP20" s="195">
        <v>0</v>
      </c>
      <c r="EQ20" s="195">
        <v>143</v>
      </c>
      <c r="ER20" s="245" t="s">
        <v>700</v>
      </c>
      <c r="ET20" s="195">
        <v>50</v>
      </c>
    </row>
    <row r="21" spans="1:171" ht="15.6">
      <c r="A21" s="219">
        <v>20</v>
      </c>
      <c r="B21" s="234" t="s">
        <v>783</v>
      </c>
      <c r="C21" s="195">
        <v>0</v>
      </c>
      <c r="D21" s="245" t="s">
        <v>697</v>
      </c>
      <c r="E21" s="195">
        <v>163</v>
      </c>
      <c r="F21" s="245" t="s">
        <v>801</v>
      </c>
      <c r="G21" s="195">
        <v>143</v>
      </c>
      <c r="H21" s="245" t="s">
        <v>801</v>
      </c>
      <c r="I21" s="195">
        <v>320</v>
      </c>
      <c r="J21" s="245" t="s">
        <v>802</v>
      </c>
      <c r="K21" s="195">
        <v>1</v>
      </c>
      <c r="L21" s="224" t="s">
        <v>758</v>
      </c>
      <c r="M21" s="195">
        <v>16</v>
      </c>
      <c r="N21" s="248" t="s">
        <v>758</v>
      </c>
      <c r="O21" s="195" t="s">
        <v>607</v>
      </c>
      <c r="P21" s="261">
        <v>1</v>
      </c>
      <c r="Q21" s="195" t="s">
        <v>606</v>
      </c>
      <c r="R21" s="288">
        <v>11</v>
      </c>
      <c r="S21" s="195" t="s">
        <v>445</v>
      </c>
      <c r="T21" s="195" t="s">
        <v>444</v>
      </c>
      <c r="U21" s="195">
        <v>1</v>
      </c>
      <c r="V21" s="195">
        <v>1</v>
      </c>
      <c r="W21" s="252" t="s">
        <v>962</v>
      </c>
      <c r="X21" s="258" t="s">
        <v>962</v>
      </c>
      <c r="Y21" s="246">
        <v>2</v>
      </c>
      <c r="Z21" s="246" t="s">
        <v>447</v>
      </c>
      <c r="AA21" s="246"/>
      <c r="AB21" s="195">
        <v>13</v>
      </c>
      <c r="AC21" s="195">
        <v>15</v>
      </c>
      <c r="AE21" s="154"/>
      <c r="AF21" s="195">
        <v>30</v>
      </c>
      <c r="AG21" s="195">
        <v>25</v>
      </c>
      <c r="AH21" s="195">
        <v>80</v>
      </c>
      <c r="AI21" s="195">
        <v>11</v>
      </c>
      <c r="AJ21" s="195">
        <v>26</v>
      </c>
      <c r="AK21" s="195">
        <v>0</v>
      </c>
      <c r="AL21" s="195">
        <v>0</v>
      </c>
      <c r="AM21" s="195">
        <v>0</v>
      </c>
      <c r="AN21" s="195">
        <v>309</v>
      </c>
      <c r="AO21" s="195">
        <v>0.15</v>
      </c>
      <c r="AP21" s="154">
        <v>1.1399999999999999</v>
      </c>
      <c r="AQ21" s="195">
        <v>0.4</v>
      </c>
      <c r="AR21" s="195">
        <v>0</v>
      </c>
      <c r="AS21" s="195">
        <v>0</v>
      </c>
      <c r="AT21" s="264">
        <v>30</v>
      </c>
      <c r="AU21" s="195">
        <v>20</v>
      </c>
      <c r="AV21" s="154"/>
      <c r="AW21" s="154"/>
      <c r="AX21" s="195">
        <v>0.9</v>
      </c>
      <c r="AY21" s="195">
        <v>0.06</v>
      </c>
      <c r="AZ21" s="195">
        <v>0.03</v>
      </c>
      <c r="BA21" s="195">
        <v>50</v>
      </c>
      <c r="BB21" s="195">
        <v>0.1</v>
      </c>
      <c r="BC21" s="195">
        <v>0.83</v>
      </c>
      <c r="BD21" s="195">
        <v>1.25</v>
      </c>
      <c r="BE21" s="195">
        <v>0.2</v>
      </c>
      <c r="BF21" s="195">
        <v>1.1000000000000001</v>
      </c>
      <c r="BG21" s="195">
        <v>0.85</v>
      </c>
      <c r="BH21" s="195">
        <v>0.95</v>
      </c>
      <c r="BI21" s="195">
        <v>0</v>
      </c>
      <c r="BJ21" s="195">
        <v>2</v>
      </c>
      <c r="BK21" s="195">
        <v>1</v>
      </c>
      <c r="BL21" s="195">
        <v>0</v>
      </c>
      <c r="BM21" s="195">
        <v>0</v>
      </c>
      <c r="BN21" s="195">
        <v>0</v>
      </c>
      <c r="BO21" s="195">
        <v>0</v>
      </c>
      <c r="BP21" s="195">
        <v>0</v>
      </c>
      <c r="BQ21" s="195">
        <v>1</v>
      </c>
      <c r="BR21" s="195" t="s">
        <v>448</v>
      </c>
      <c r="BS21" s="195">
        <v>0</v>
      </c>
      <c r="BT21" s="195">
        <v>1</v>
      </c>
      <c r="BU21" s="195">
        <v>0.5</v>
      </c>
      <c r="BV21" s="195">
        <v>0</v>
      </c>
      <c r="BW21" s="195">
        <v>10000</v>
      </c>
      <c r="BX21" s="195">
        <v>1</v>
      </c>
      <c r="BY21" s="195">
        <v>1.1000000000000001</v>
      </c>
      <c r="BZ21" s="195">
        <v>1.1000000000000001</v>
      </c>
      <c r="CA21" s="195">
        <v>0.4</v>
      </c>
      <c r="CB21" s="195">
        <v>1</v>
      </c>
      <c r="CC21" s="195">
        <v>0</v>
      </c>
      <c r="CD21" s="195">
        <v>0</v>
      </c>
      <c r="CE21" s="195">
        <v>0</v>
      </c>
      <c r="CF21" s="195">
        <v>0</v>
      </c>
      <c r="CG21" s="195">
        <v>0</v>
      </c>
      <c r="CH21" s="195">
        <v>0</v>
      </c>
      <c r="CI21" s="195">
        <v>0</v>
      </c>
      <c r="CJ21" s="195">
        <v>0.9</v>
      </c>
      <c r="CK21" s="195">
        <v>0.9</v>
      </c>
      <c r="CL21" s="195">
        <v>0</v>
      </c>
      <c r="CM21" s="195">
        <v>200</v>
      </c>
      <c r="CN21" s="195">
        <v>1</v>
      </c>
      <c r="CO21" s="195">
        <v>800</v>
      </c>
      <c r="CP21" s="195">
        <v>800</v>
      </c>
      <c r="CQ21" s="195">
        <v>800</v>
      </c>
      <c r="CR21" s="195">
        <v>800</v>
      </c>
      <c r="CS21" s="195">
        <v>800</v>
      </c>
      <c r="CT21" s="195" t="s">
        <v>448</v>
      </c>
      <c r="CU21" s="195" t="s">
        <v>448</v>
      </c>
      <c r="CV21" s="195" t="s">
        <v>448</v>
      </c>
      <c r="CW21" s="195" t="s">
        <v>448</v>
      </c>
      <c r="CX21" s="195" t="s">
        <v>448</v>
      </c>
      <c r="CY21" s="195">
        <v>1</v>
      </c>
      <c r="CZ21" s="195">
        <v>200</v>
      </c>
      <c r="DA21" s="195">
        <v>170</v>
      </c>
      <c r="DB21" s="195">
        <v>1</v>
      </c>
      <c r="DC21" s="195">
        <v>0.05</v>
      </c>
      <c r="DD21" s="195">
        <v>1.7</v>
      </c>
      <c r="DE21" s="195">
        <v>12</v>
      </c>
      <c r="DF21" s="195">
        <v>1</v>
      </c>
      <c r="DG21" s="195">
        <v>2.0000000000000001E-4</v>
      </c>
      <c r="DH21" s="195">
        <v>0.15</v>
      </c>
      <c r="DI21" s="195">
        <v>0.22</v>
      </c>
      <c r="DJ21" s="195">
        <v>3</v>
      </c>
      <c r="DK21" s="195">
        <v>3000</v>
      </c>
      <c r="DL21" s="195">
        <v>2.5000000000000001E-2</v>
      </c>
      <c r="DM21" s="195">
        <v>0</v>
      </c>
      <c r="DN21" s="195">
        <v>2</v>
      </c>
      <c r="DO21" s="195">
        <v>1.3</v>
      </c>
      <c r="DP21" s="195">
        <v>0.75</v>
      </c>
      <c r="DQ21" s="195">
        <v>50</v>
      </c>
      <c r="DR21" s="195">
        <v>1</v>
      </c>
      <c r="DS21" s="195">
        <v>200</v>
      </c>
      <c r="DT21" s="195">
        <v>230</v>
      </c>
      <c r="DU21" s="195">
        <v>20</v>
      </c>
      <c r="DV21" s="195">
        <v>30</v>
      </c>
      <c r="DW21" s="195">
        <v>30</v>
      </c>
      <c r="DX21" s="195">
        <v>0.2</v>
      </c>
      <c r="DY21" s="195">
        <v>1</v>
      </c>
      <c r="DZ21" s="195">
        <v>0</v>
      </c>
      <c r="EA21" s="195">
        <v>1</v>
      </c>
      <c r="EB21" s="195">
        <v>0</v>
      </c>
      <c r="EC21" s="195">
        <v>30</v>
      </c>
      <c r="ED21" s="195">
        <v>0.15</v>
      </c>
      <c r="EE21" s="195">
        <v>0.75</v>
      </c>
      <c r="EF21" s="195">
        <v>0.1</v>
      </c>
      <c r="EG21" s="195">
        <v>10</v>
      </c>
      <c r="EH21" s="195">
        <v>0.15</v>
      </c>
      <c r="EI21" s="195">
        <v>0.15</v>
      </c>
      <c r="EJ21" s="195">
        <v>0.15</v>
      </c>
      <c r="EK21" s="195">
        <v>0</v>
      </c>
      <c r="EL21" s="195">
        <v>100</v>
      </c>
      <c r="EM21" s="195">
        <v>21</v>
      </c>
      <c r="EN21" s="195">
        <v>17.100000000000001</v>
      </c>
      <c r="EO21" s="195">
        <v>1</v>
      </c>
      <c r="EP21" s="195">
        <v>0</v>
      </c>
      <c r="EQ21" s="195">
        <v>143</v>
      </c>
      <c r="ER21" s="245" t="s">
        <v>700</v>
      </c>
      <c r="ET21" s="195">
        <v>50</v>
      </c>
    </row>
    <row r="22" spans="1:171" ht="15.6">
      <c r="A22" s="219">
        <v>21</v>
      </c>
      <c r="B22" s="234" t="s">
        <v>784</v>
      </c>
      <c r="C22" s="195">
        <v>0</v>
      </c>
      <c r="D22" s="245" t="s">
        <v>697</v>
      </c>
      <c r="E22" s="195">
        <v>163</v>
      </c>
      <c r="F22" s="245" t="s">
        <v>801</v>
      </c>
      <c r="G22" s="195">
        <v>143</v>
      </c>
      <c r="H22" s="245" t="s">
        <v>801</v>
      </c>
      <c r="I22" s="195">
        <v>320</v>
      </c>
      <c r="J22" s="245" t="s">
        <v>802</v>
      </c>
      <c r="K22" s="195">
        <v>1</v>
      </c>
      <c r="L22" s="224" t="s">
        <v>758</v>
      </c>
      <c r="M22" s="195">
        <v>10</v>
      </c>
      <c r="N22" s="248" t="s">
        <v>758</v>
      </c>
      <c r="O22" s="195" t="s">
        <v>607</v>
      </c>
      <c r="P22" s="260">
        <v>1</v>
      </c>
      <c r="Q22" s="195" t="s">
        <v>606</v>
      </c>
      <c r="R22" s="288">
        <v>11</v>
      </c>
      <c r="S22" s="195" t="s">
        <v>445</v>
      </c>
      <c r="T22" s="195" t="s">
        <v>444</v>
      </c>
      <c r="U22" s="195">
        <v>1</v>
      </c>
      <c r="V22" s="195">
        <v>1</v>
      </c>
      <c r="W22" s="252" t="s">
        <v>962</v>
      </c>
      <c r="X22" s="258" t="s">
        <v>962</v>
      </c>
      <c r="Y22" s="246">
        <v>2</v>
      </c>
      <c r="Z22" s="246" t="s">
        <v>447</v>
      </c>
      <c r="AA22" s="246"/>
      <c r="AB22" s="195">
        <v>13</v>
      </c>
      <c r="AC22" s="195">
        <v>15</v>
      </c>
      <c r="AE22" s="154"/>
      <c r="AF22" s="195">
        <v>30</v>
      </c>
      <c r="AG22" s="195">
        <v>30</v>
      </c>
      <c r="AH22" s="195">
        <v>40</v>
      </c>
      <c r="AI22" s="195">
        <v>10</v>
      </c>
      <c r="AJ22" s="195">
        <v>26</v>
      </c>
      <c r="AK22" s="195">
        <v>0</v>
      </c>
      <c r="AL22" s="195">
        <v>0</v>
      </c>
      <c r="AM22" s="195">
        <v>0</v>
      </c>
      <c r="AN22" s="195">
        <v>309</v>
      </c>
      <c r="AO22" s="195">
        <v>0.15</v>
      </c>
      <c r="AP22" s="154"/>
      <c r="AQ22" s="195">
        <v>0.2</v>
      </c>
      <c r="AR22" s="195">
        <v>0</v>
      </c>
      <c r="AS22" s="195">
        <v>0</v>
      </c>
      <c r="AT22" s="195">
        <v>30</v>
      </c>
      <c r="AU22" s="195">
        <v>20</v>
      </c>
      <c r="AV22" s="154"/>
      <c r="AW22" s="154"/>
      <c r="AX22" s="195">
        <v>0.9</v>
      </c>
      <c r="AY22" s="195">
        <v>0.06</v>
      </c>
      <c r="AZ22" s="195">
        <v>0.03</v>
      </c>
      <c r="BA22" s="195">
        <v>50</v>
      </c>
      <c r="BB22" s="195">
        <v>0.3</v>
      </c>
      <c r="BC22" s="195">
        <v>0.83</v>
      </c>
      <c r="BD22" s="195">
        <v>1.1000000000000001</v>
      </c>
      <c r="BE22" s="195">
        <v>0.2</v>
      </c>
      <c r="BF22" s="195">
        <v>0.8</v>
      </c>
      <c r="BG22" s="195">
        <v>0.85</v>
      </c>
      <c r="BH22" s="195">
        <v>0.95</v>
      </c>
      <c r="BI22" s="195">
        <v>0</v>
      </c>
      <c r="BJ22" s="195">
        <v>2</v>
      </c>
      <c r="BK22" s="195">
        <v>1</v>
      </c>
      <c r="BL22" s="195">
        <v>0</v>
      </c>
      <c r="BM22" s="195">
        <v>0</v>
      </c>
      <c r="BN22" s="195">
        <v>0</v>
      </c>
      <c r="BO22" s="195">
        <v>1</v>
      </c>
      <c r="BP22" s="195">
        <v>1</v>
      </c>
      <c r="BQ22" s="195">
        <v>1</v>
      </c>
      <c r="BR22" s="195" t="s">
        <v>448</v>
      </c>
      <c r="BS22" s="195">
        <v>0</v>
      </c>
      <c r="BT22" s="195">
        <v>1</v>
      </c>
      <c r="BU22" s="195">
        <v>0.5</v>
      </c>
      <c r="BV22" s="195">
        <v>0</v>
      </c>
      <c r="BW22" s="195">
        <v>10000</v>
      </c>
      <c r="BX22" s="195">
        <v>1</v>
      </c>
      <c r="BY22" s="195">
        <v>1.1000000000000001</v>
      </c>
      <c r="BZ22" s="195">
        <v>1.1000000000000001</v>
      </c>
      <c r="CA22" s="195">
        <v>0.4</v>
      </c>
      <c r="CB22" s="195">
        <v>1</v>
      </c>
      <c r="CC22" s="195">
        <v>0</v>
      </c>
      <c r="CD22" s="195">
        <v>0</v>
      </c>
      <c r="CE22" s="195">
        <v>0</v>
      </c>
      <c r="CF22" s="195">
        <v>0</v>
      </c>
      <c r="CG22" s="195">
        <v>0</v>
      </c>
      <c r="CH22" s="195">
        <v>0</v>
      </c>
      <c r="CI22" s="195">
        <v>0</v>
      </c>
      <c r="CJ22" s="195">
        <v>0.9</v>
      </c>
      <c r="CK22" s="195">
        <v>0.9</v>
      </c>
      <c r="CL22" s="195">
        <v>0</v>
      </c>
      <c r="CM22" s="195">
        <v>200</v>
      </c>
      <c r="CN22" s="195">
        <v>1</v>
      </c>
      <c r="CO22" s="195">
        <v>800</v>
      </c>
      <c r="CP22" s="195">
        <v>800</v>
      </c>
      <c r="CQ22" s="195">
        <v>800</v>
      </c>
      <c r="CR22" s="195">
        <v>800</v>
      </c>
      <c r="CS22" s="195">
        <v>800</v>
      </c>
      <c r="CT22" s="195" t="s">
        <v>448</v>
      </c>
      <c r="CU22" s="195" t="s">
        <v>448</v>
      </c>
      <c r="CV22" s="195" t="s">
        <v>448</v>
      </c>
      <c r="CW22" s="195" t="s">
        <v>448</v>
      </c>
      <c r="CX22" s="195" t="s">
        <v>448</v>
      </c>
      <c r="CY22" s="195">
        <v>1</v>
      </c>
      <c r="CZ22" s="195">
        <v>200</v>
      </c>
      <c r="DA22" s="195">
        <v>170</v>
      </c>
      <c r="DB22" s="195">
        <v>1</v>
      </c>
      <c r="DC22" s="195">
        <v>0.05</v>
      </c>
      <c r="DD22" s="195">
        <v>1.7</v>
      </c>
      <c r="DE22" s="195">
        <v>12</v>
      </c>
      <c r="DF22" s="195">
        <v>1</v>
      </c>
      <c r="DG22" s="195">
        <v>2.0000000000000001E-4</v>
      </c>
      <c r="DH22" s="195">
        <v>0.15</v>
      </c>
      <c r="DI22" s="195">
        <v>0.22</v>
      </c>
      <c r="DJ22" s="195">
        <v>3</v>
      </c>
      <c r="DK22" s="195">
        <v>3000</v>
      </c>
      <c r="DL22" s="195">
        <v>2.5000000000000001E-2</v>
      </c>
      <c r="DM22" s="195">
        <v>0</v>
      </c>
      <c r="DN22" s="195">
        <v>2</v>
      </c>
      <c r="DO22" s="195">
        <v>1.3</v>
      </c>
      <c r="DP22" s="195">
        <v>0.75</v>
      </c>
      <c r="DQ22" s="195">
        <v>50</v>
      </c>
      <c r="DR22" s="195">
        <v>1</v>
      </c>
      <c r="DS22" s="195">
        <v>200</v>
      </c>
      <c r="DT22" s="195">
        <v>230</v>
      </c>
      <c r="DU22" s="195">
        <v>20</v>
      </c>
      <c r="DV22" s="195">
        <v>30</v>
      </c>
      <c r="DW22" s="195">
        <v>30</v>
      </c>
      <c r="DX22" s="195">
        <v>0.2</v>
      </c>
      <c r="DY22" s="195">
        <v>1</v>
      </c>
      <c r="DZ22" s="195">
        <v>0</v>
      </c>
      <c r="EA22" s="195">
        <v>1</v>
      </c>
      <c r="EB22" s="195">
        <v>0</v>
      </c>
      <c r="EC22" s="195">
        <v>30</v>
      </c>
      <c r="ED22" s="195">
        <v>0.15</v>
      </c>
      <c r="EE22" s="195">
        <v>0.75</v>
      </c>
      <c r="EF22" s="195">
        <v>0.1</v>
      </c>
      <c r="EG22" s="195">
        <v>10</v>
      </c>
      <c r="EH22" s="195">
        <v>0.15</v>
      </c>
      <c r="EI22" s="195">
        <v>0.15</v>
      </c>
      <c r="EJ22" s="195">
        <v>0.15</v>
      </c>
      <c r="EK22" s="195">
        <v>0</v>
      </c>
      <c r="EL22" s="195">
        <v>100</v>
      </c>
      <c r="EM22" s="195">
        <v>21</v>
      </c>
      <c r="EN22" s="195">
        <v>17.100000000000001</v>
      </c>
      <c r="EO22" s="195">
        <v>1</v>
      </c>
      <c r="EP22" s="195">
        <v>0</v>
      </c>
      <c r="EQ22" s="195">
        <v>134</v>
      </c>
      <c r="ER22" s="245" t="s">
        <v>701</v>
      </c>
      <c r="ET22" s="195">
        <v>50</v>
      </c>
    </row>
    <row r="23" spans="1:171" ht="15.6">
      <c r="A23" s="219">
        <v>22</v>
      </c>
      <c r="B23" s="224" t="s">
        <v>785</v>
      </c>
      <c r="C23" s="195">
        <v>0</v>
      </c>
      <c r="D23" s="245" t="s">
        <v>697</v>
      </c>
      <c r="E23" s="195">
        <v>163</v>
      </c>
      <c r="F23" s="245" t="s">
        <v>801</v>
      </c>
      <c r="G23" s="195">
        <v>143</v>
      </c>
      <c r="H23" s="245" t="s">
        <v>801</v>
      </c>
      <c r="I23" s="195">
        <v>320</v>
      </c>
      <c r="J23" s="245" t="s">
        <v>802</v>
      </c>
      <c r="K23" s="195">
        <v>1</v>
      </c>
      <c r="L23" s="224" t="s">
        <v>758</v>
      </c>
      <c r="M23" s="195">
        <v>17</v>
      </c>
      <c r="N23" s="248" t="s">
        <v>758</v>
      </c>
      <c r="O23" s="195" t="s">
        <v>607</v>
      </c>
      <c r="P23" s="261">
        <v>1</v>
      </c>
      <c r="Q23" s="195" t="s">
        <v>606</v>
      </c>
      <c r="R23" s="288">
        <v>11</v>
      </c>
      <c r="S23" s="195" t="s">
        <v>445</v>
      </c>
      <c r="T23" s="195" t="s">
        <v>444</v>
      </c>
      <c r="U23" s="195">
        <v>1</v>
      </c>
      <c r="V23" s="195">
        <v>1</v>
      </c>
      <c r="W23" s="252" t="s">
        <v>962</v>
      </c>
      <c r="X23" s="258" t="s">
        <v>962</v>
      </c>
      <c r="Y23" s="246">
        <v>2</v>
      </c>
      <c r="Z23" s="246" t="s">
        <v>447</v>
      </c>
      <c r="AA23" s="246">
        <v>1</v>
      </c>
      <c r="AB23" s="195">
        <v>13</v>
      </c>
      <c r="AC23" s="195">
        <v>15</v>
      </c>
      <c r="AD23" s="195">
        <v>7</v>
      </c>
      <c r="AE23" s="195">
        <v>16</v>
      </c>
      <c r="AF23" s="195">
        <v>30</v>
      </c>
      <c r="AG23" s="195">
        <v>26</v>
      </c>
      <c r="AH23" s="195">
        <v>45</v>
      </c>
      <c r="AI23" s="195">
        <v>20</v>
      </c>
      <c r="AJ23" s="195">
        <v>25</v>
      </c>
      <c r="AK23" s="195">
        <v>0</v>
      </c>
      <c r="AL23" s="195">
        <v>0</v>
      </c>
      <c r="AM23" s="195">
        <v>0</v>
      </c>
      <c r="AN23" s="195">
        <v>309</v>
      </c>
      <c r="AO23" s="195">
        <v>0.15</v>
      </c>
      <c r="AP23" s="195">
        <v>0.4</v>
      </c>
      <c r="AQ23" s="195">
        <v>0.05</v>
      </c>
      <c r="AR23" s="195">
        <v>0</v>
      </c>
      <c r="AS23" s="195">
        <v>0</v>
      </c>
      <c r="AT23" s="195">
        <v>30</v>
      </c>
      <c r="AU23" s="195">
        <v>20</v>
      </c>
      <c r="AV23" s="195">
        <v>40</v>
      </c>
      <c r="AW23" s="195">
        <v>56</v>
      </c>
      <c r="AX23" s="195">
        <v>0.95</v>
      </c>
      <c r="AY23" s="195">
        <v>0.3</v>
      </c>
      <c r="AZ23" s="195">
        <v>0.02</v>
      </c>
      <c r="BA23" s="195">
        <v>56</v>
      </c>
      <c r="BB23" s="195">
        <v>0.2</v>
      </c>
      <c r="BC23" s="195">
        <v>0.2</v>
      </c>
      <c r="BD23" s="195">
        <v>0.6</v>
      </c>
      <c r="BE23" s="195">
        <v>0.05</v>
      </c>
      <c r="BF23" s="195">
        <v>0.6</v>
      </c>
      <c r="BG23" s="195">
        <v>0.5</v>
      </c>
      <c r="BH23" s="195">
        <v>0.6</v>
      </c>
      <c r="BI23" s="195">
        <v>0</v>
      </c>
      <c r="BJ23" s="195">
        <v>2</v>
      </c>
      <c r="BK23" s="195">
        <v>1</v>
      </c>
      <c r="BL23" s="195">
        <v>0</v>
      </c>
      <c r="BM23" s="195">
        <v>0</v>
      </c>
      <c r="BN23" s="195">
        <v>0</v>
      </c>
      <c r="BO23" s="195">
        <v>1</v>
      </c>
      <c r="BP23" s="195">
        <v>1</v>
      </c>
      <c r="BQ23" s="195">
        <v>1</v>
      </c>
      <c r="BR23" s="195" t="s">
        <v>448</v>
      </c>
      <c r="BS23" s="195">
        <v>0</v>
      </c>
      <c r="BT23" s="195">
        <v>1</v>
      </c>
      <c r="BU23" s="195">
        <v>0.5</v>
      </c>
      <c r="BV23" s="195">
        <v>0</v>
      </c>
      <c r="BW23" s="195">
        <v>10000</v>
      </c>
      <c r="BX23" s="195">
        <v>1</v>
      </c>
      <c r="BY23" s="195">
        <v>1.1000000000000001</v>
      </c>
      <c r="BZ23" s="195">
        <v>1.1000000000000001</v>
      </c>
      <c r="CA23" s="195">
        <v>0.4</v>
      </c>
      <c r="CB23" s="195">
        <v>1</v>
      </c>
      <c r="CC23" s="195">
        <v>0</v>
      </c>
      <c r="CD23" s="195">
        <v>0</v>
      </c>
      <c r="CE23" s="195">
        <v>0</v>
      </c>
      <c r="CF23" s="195">
        <v>0</v>
      </c>
      <c r="CG23" s="195">
        <v>0</v>
      </c>
      <c r="CH23" s="195">
        <v>0</v>
      </c>
      <c r="CI23" s="195">
        <v>0</v>
      </c>
      <c r="CJ23" s="195">
        <v>0.9</v>
      </c>
      <c r="CK23" s="195">
        <v>0.9</v>
      </c>
      <c r="CL23" s="195">
        <v>0</v>
      </c>
      <c r="CM23" s="195">
        <v>200</v>
      </c>
      <c r="CN23" s="195">
        <v>1</v>
      </c>
      <c r="CO23" s="195">
        <v>800</v>
      </c>
      <c r="CP23" s="195">
        <v>800</v>
      </c>
      <c r="CQ23" s="195">
        <v>800</v>
      </c>
      <c r="CR23" s="195">
        <v>800</v>
      </c>
      <c r="CS23" s="195">
        <v>800</v>
      </c>
      <c r="CT23" s="195" t="s">
        <v>448</v>
      </c>
      <c r="CU23" s="195" t="s">
        <v>448</v>
      </c>
      <c r="CV23" s="195" t="s">
        <v>448</v>
      </c>
      <c r="CW23" s="195" t="s">
        <v>448</v>
      </c>
      <c r="CX23" s="195" t="s">
        <v>448</v>
      </c>
      <c r="CY23" s="195">
        <v>1</v>
      </c>
      <c r="CZ23" s="195">
        <v>200</v>
      </c>
      <c r="DA23" s="195">
        <v>170</v>
      </c>
      <c r="DB23" s="195">
        <v>1</v>
      </c>
      <c r="DC23" s="195">
        <v>0.05</v>
      </c>
      <c r="DD23" s="195">
        <v>1.7</v>
      </c>
      <c r="DE23" s="195">
        <v>12</v>
      </c>
      <c r="DF23" s="195">
        <v>1</v>
      </c>
      <c r="DG23" s="195">
        <v>2.0000000000000001E-4</v>
      </c>
      <c r="DH23" s="195">
        <v>0.15</v>
      </c>
      <c r="DI23" s="195">
        <v>0.22</v>
      </c>
      <c r="DJ23" s="195">
        <v>3</v>
      </c>
      <c r="DK23" s="195">
        <v>3000</v>
      </c>
      <c r="DL23" s="195">
        <v>2.5000000000000001E-2</v>
      </c>
      <c r="DM23" s="195">
        <v>0</v>
      </c>
      <c r="DN23" s="195">
        <v>2</v>
      </c>
      <c r="DO23" s="195">
        <v>1.3</v>
      </c>
      <c r="DP23" s="195">
        <v>0.75</v>
      </c>
      <c r="DQ23" s="195">
        <v>50</v>
      </c>
      <c r="DR23" s="195">
        <v>1</v>
      </c>
      <c r="DS23" s="195">
        <v>200</v>
      </c>
      <c r="DT23" s="195">
        <v>230</v>
      </c>
      <c r="DU23" s="195">
        <v>20</v>
      </c>
      <c r="DV23" s="195">
        <v>30</v>
      </c>
      <c r="DW23" s="195">
        <v>30</v>
      </c>
      <c r="DX23" s="195">
        <v>0.2</v>
      </c>
      <c r="DY23" s="195">
        <v>1</v>
      </c>
      <c r="DZ23" s="195">
        <v>0</v>
      </c>
      <c r="EA23" s="195">
        <v>1</v>
      </c>
      <c r="EB23" s="195">
        <v>0</v>
      </c>
      <c r="EC23" s="195">
        <v>30</v>
      </c>
      <c r="ED23" s="195">
        <v>0.15</v>
      </c>
      <c r="EE23" s="195">
        <v>0.75</v>
      </c>
      <c r="EF23" s="195">
        <v>0.1</v>
      </c>
      <c r="EG23" s="195">
        <v>10</v>
      </c>
      <c r="EH23" s="195">
        <v>0.15</v>
      </c>
      <c r="EI23" s="195">
        <v>0.15</v>
      </c>
      <c r="EJ23" s="195">
        <v>0.15</v>
      </c>
      <c r="EK23" s="195">
        <v>0</v>
      </c>
      <c r="EL23" s="195">
        <v>100</v>
      </c>
      <c r="EM23" s="195">
        <v>21</v>
      </c>
      <c r="EN23" s="195">
        <v>17.100000000000001</v>
      </c>
      <c r="EO23" s="195">
        <v>1</v>
      </c>
      <c r="EP23" s="195">
        <v>0</v>
      </c>
      <c r="EQ23" s="195">
        <v>134</v>
      </c>
      <c r="ER23" s="245" t="s">
        <v>701</v>
      </c>
      <c r="ET23" s="195">
        <v>50</v>
      </c>
    </row>
    <row r="24" spans="1:171" ht="15.6">
      <c r="A24" s="219">
        <v>23</v>
      </c>
      <c r="B24" s="234" t="s">
        <v>786</v>
      </c>
      <c r="C24" s="195">
        <v>0</v>
      </c>
      <c r="D24" s="245" t="s">
        <v>697</v>
      </c>
      <c r="E24" s="195">
        <v>163</v>
      </c>
      <c r="F24" s="245" t="s">
        <v>801</v>
      </c>
      <c r="G24" s="195">
        <v>143</v>
      </c>
      <c r="H24" s="245" t="s">
        <v>801</v>
      </c>
      <c r="I24" s="195">
        <v>320</v>
      </c>
      <c r="J24" s="245" t="s">
        <v>802</v>
      </c>
      <c r="K24" s="195">
        <v>1</v>
      </c>
      <c r="L24" s="224" t="s">
        <v>758</v>
      </c>
      <c r="M24" s="195">
        <v>18</v>
      </c>
      <c r="N24" s="248" t="s">
        <v>758</v>
      </c>
      <c r="O24" s="195" t="s">
        <v>607</v>
      </c>
      <c r="P24" s="260">
        <v>1</v>
      </c>
      <c r="Q24" s="195" t="s">
        <v>606</v>
      </c>
      <c r="R24" s="288">
        <v>11</v>
      </c>
      <c r="S24" s="195" t="s">
        <v>445</v>
      </c>
      <c r="T24" s="195" t="s">
        <v>444</v>
      </c>
      <c r="U24" s="195">
        <v>1</v>
      </c>
      <c r="V24" s="195">
        <v>1</v>
      </c>
      <c r="W24" s="252" t="s">
        <v>962</v>
      </c>
      <c r="X24" s="258" t="s">
        <v>962</v>
      </c>
      <c r="Y24" s="246">
        <v>2</v>
      </c>
      <c r="Z24" s="246" t="s">
        <v>447</v>
      </c>
      <c r="AA24" s="246"/>
      <c r="AB24" s="195">
        <v>13</v>
      </c>
      <c r="AC24" s="195">
        <v>15</v>
      </c>
      <c r="AD24" s="195">
        <v>7</v>
      </c>
      <c r="AF24" s="195">
        <v>30</v>
      </c>
      <c r="AG24" s="195">
        <v>26</v>
      </c>
      <c r="AH24" s="195">
        <v>45</v>
      </c>
      <c r="AI24" s="195">
        <v>20</v>
      </c>
      <c r="AJ24" s="195">
        <v>25</v>
      </c>
      <c r="AK24" s="195">
        <v>0</v>
      </c>
      <c r="AL24" s="195">
        <v>0</v>
      </c>
      <c r="AM24" s="195">
        <v>0</v>
      </c>
      <c r="AN24" s="195">
        <v>309</v>
      </c>
      <c r="AO24" s="195">
        <v>0.15</v>
      </c>
      <c r="AP24" s="195">
        <v>0.4</v>
      </c>
      <c r="AQ24" s="195">
        <v>0.05</v>
      </c>
      <c r="AR24" s="195">
        <v>0</v>
      </c>
      <c r="AS24" s="195">
        <v>0</v>
      </c>
      <c r="AT24" s="195">
        <v>30</v>
      </c>
      <c r="AU24" s="195">
        <v>20</v>
      </c>
      <c r="AV24" s="195">
        <v>40</v>
      </c>
      <c r="AW24" s="195">
        <v>56</v>
      </c>
      <c r="AX24" s="195">
        <v>0.95</v>
      </c>
      <c r="AY24" s="195">
        <v>0.3</v>
      </c>
      <c r="AZ24" s="195">
        <v>0.02</v>
      </c>
      <c r="BA24" s="195">
        <v>56</v>
      </c>
      <c r="BB24" s="195">
        <v>0.2</v>
      </c>
      <c r="BC24" s="195">
        <v>0.2</v>
      </c>
      <c r="BD24" s="195">
        <v>0.6</v>
      </c>
      <c r="BE24" s="195">
        <v>0.05</v>
      </c>
      <c r="BF24" s="195">
        <v>0.6</v>
      </c>
      <c r="BG24" s="195">
        <v>0.5</v>
      </c>
      <c r="BH24" s="195">
        <v>0.6</v>
      </c>
      <c r="BI24" s="195">
        <v>0</v>
      </c>
      <c r="BJ24" s="195">
        <v>2</v>
      </c>
      <c r="BK24" s="195">
        <v>1</v>
      </c>
      <c r="BL24" s="195">
        <v>0</v>
      </c>
      <c r="BM24" s="195">
        <v>0</v>
      </c>
      <c r="BN24" s="195">
        <v>0</v>
      </c>
      <c r="BO24" s="195">
        <v>1</v>
      </c>
      <c r="BP24" s="195">
        <v>1</v>
      </c>
      <c r="BQ24" s="195">
        <v>1</v>
      </c>
      <c r="BR24" s="195" t="s">
        <v>448</v>
      </c>
      <c r="BS24" s="195">
        <v>0</v>
      </c>
      <c r="BT24" s="195">
        <v>1</v>
      </c>
      <c r="BU24" s="195">
        <v>0.5</v>
      </c>
      <c r="BV24" s="195">
        <v>0</v>
      </c>
      <c r="BW24" s="195">
        <v>10000</v>
      </c>
      <c r="BX24" s="195">
        <v>1</v>
      </c>
      <c r="BY24" s="195">
        <v>1.1000000000000001</v>
      </c>
      <c r="BZ24" s="195">
        <v>1.1000000000000001</v>
      </c>
      <c r="CA24" s="195">
        <v>0.4</v>
      </c>
      <c r="CB24" s="195">
        <v>1</v>
      </c>
      <c r="CC24" s="195">
        <v>0</v>
      </c>
      <c r="CD24" s="195">
        <v>0</v>
      </c>
      <c r="CE24" s="195">
        <v>0</v>
      </c>
      <c r="CF24" s="195">
        <v>0</v>
      </c>
      <c r="CG24" s="195">
        <v>0</v>
      </c>
      <c r="CH24" s="195">
        <v>0</v>
      </c>
      <c r="CI24" s="195">
        <v>0</v>
      </c>
      <c r="CJ24" s="195">
        <v>0.9</v>
      </c>
      <c r="CK24" s="195">
        <v>0.9</v>
      </c>
      <c r="CL24" s="195">
        <v>0</v>
      </c>
      <c r="CM24" s="195">
        <v>200</v>
      </c>
      <c r="CN24" s="195">
        <v>1</v>
      </c>
      <c r="CO24" s="195">
        <v>800</v>
      </c>
      <c r="CP24" s="195">
        <v>800</v>
      </c>
      <c r="CQ24" s="195">
        <v>800</v>
      </c>
      <c r="CR24" s="195">
        <v>800</v>
      </c>
      <c r="CS24" s="195">
        <v>800</v>
      </c>
      <c r="CT24" s="195" t="s">
        <v>448</v>
      </c>
      <c r="CU24" s="195" t="s">
        <v>448</v>
      </c>
      <c r="CV24" s="195" t="s">
        <v>448</v>
      </c>
      <c r="CW24" s="195" t="s">
        <v>448</v>
      </c>
      <c r="CX24" s="195" t="s">
        <v>448</v>
      </c>
      <c r="CY24" s="195">
        <v>1</v>
      </c>
      <c r="CZ24" s="195">
        <v>200</v>
      </c>
      <c r="DA24" s="195">
        <v>170</v>
      </c>
      <c r="DB24" s="195">
        <v>1</v>
      </c>
      <c r="DC24" s="195">
        <v>0.05</v>
      </c>
      <c r="DD24" s="195">
        <v>1.7</v>
      </c>
      <c r="DE24" s="195">
        <v>12</v>
      </c>
      <c r="DF24" s="195">
        <v>1</v>
      </c>
      <c r="DG24" s="195">
        <v>2.0000000000000001E-4</v>
      </c>
      <c r="DH24" s="195">
        <v>0.15</v>
      </c>
      <c r="DI24" s="195">
        <v>0.22</v>
      </c>
      <c r="DJ24" s="195">
        <v>3</v>
      </c>
      <c r="DK24" s="195">
        <v>3000</v>
      </c>
      <c r="DL24" s="195">
        <v>2.5000000000000001E-2</v>
      </c>
      <c r="DM24" s="195">
        <v>0</v>
      </c>
      <c r="DN24" s="195">
        <v>2</v>
      </c>
      <c r="DO24" s="195">
        <v>1.3</v>
      </c>
      <c r="DP24" s="195">
        <v>0.75</v>
      </c>
      <c r="DQ24" s="195">
        <v>50</v>
      </c>
      <c r="DR24" s="195">
        <v>1</v>
      </c>
      <c r="DS24" s="195">
        <v>200</v>
      </c>
      <c r="DT24" s="195">
        <v>230</v>
      </c>
      <c r="DU24" s="195">
        <v>20</v>
      </c>
      <c r="DV24" s="195">
        <v>30</v>
      </c>
      <c r="DW24" s="195">
        <v>30</v>
      </c>
      <c r="DX24" s="195">
        <v>0.2</v>
      </c>
      <c r="DY24" s="195">
        <v>1</v>
      </c>
      <c r="DZ24" s="195">
        <v>0</v>
      </c>
      <c r="EA24" s="195">
        <v>1</v>
      </c>
      <c r="EB24" s="195">
        <v>0</v>
      </c>
      <c r="EC24" s="195">
        <v>30</v>
      </c>
      <c r="ED24" s="195">
        <v>0.15</v>
      </c>
      <c r="EE24" s="195">
        <v>0.75</v>
      </c>
      <c r="EF24" s="195">
        <v>0.1</v>
      </c>
      <c r="EG24" s="195">
        <v>10</v>
      </c>
      <c r="EH24" s="195">
        <v>0.15</v>
      </c>
      <c r="EI24" s="195">
        <v>0.15</v>
      </c>
      <c r="EJ24" s="195">
        <v>0.15</v>
      </c>
      <c r="EK24" s="195">
        <v>0</v>
      </c>
      <c r="EL24" s="195">
        <v>100</v>
      </c>
      <c r="EM24" s="195">
        <v>21</v>
      </c>
      <c r="EN24" s="195">
        <v>17.100000000000001</v>
      </c>
      <c r="EO24" s="195">
        <v>1</v>
      </c>
      <c r="EP24" s="195">
        <v>0</v>
      </c>
      <c r="EQ24" s="195">
        <v>134</v>
      </c>
      <c r="ER24" s="245" t="s">
        <v>701</v>
      </c>
      <c r="ET24" s="195">
        <v>50</v>
      </c>
    </row>
    <row r="25" spans="1:171" ht="15.6">
      <c r="A25" s="219">
        <v>24</v>
      </c>
      <c r="B25" s="234" t="s">
        <v>787</v>
      </c>
      <c r="C25" s="195">
        <v>0</v>
      </c>
      <c r="D25" s="245" t="s">
        <v>697</v>
      </c>
      <c r="E25" s="195">
        <v>163</v>
      </c>
      <c r="F25" s="245" t="s">
        <v>801</v>
      </c>
      <c r="G25" s="195">
        <v>143</v>
      </c>
      <c r="H25" s="245" t="s">
        <v>801</v>
      </c>
      <c r="I25" s="195">
        <v>320</v>
      </c>
      <c r="J25" s="245" t="s">
        <v>802</v>
      </c>
      <c r="K25" s="195">
        <v>1</v>
      </c>
      <c r="L25" s="224" t="s">
        <v>758</v>
      </c>
      <c r="M25" s="195">
        <v>19</v>
      </c>
      <c r="N25" s="248" t="s">
        <v>758</v>
      </c>
      <c r="O25" s="195" t="s">
        <v>607</v>
      </c>
      <c r="P25" s="261">
        <v>1</v>
      </c>
      <c r="Q25" s="195" t="s">
        <v>606</v>
      </c>
      <c r="R25" s="288">
        <v>11</v>
      </c>
      <c r="S25" s="195" t="s">
        <v>445</v>
      </c>
      <c r="T25" s="195" t="s">
        <v>444</v>
      </c>
      <c r="U25" s="195">
        <v>1</v>
      </c>
      <c r="V25" s="195">
        <v>1</v>
      </c>
      <c r="W25" s="252" t="s">
        <v>962</v>
      </c>
      <c r="X25" s="258" t="s">
        <v>962</v>
      </c>
      <c r="Y25" s="246">
        <v>2</v>
      </c>
      <c r="Z25" s="246" t="s">
        <v>447</v>
      </c>
      <c r="AA25" s="246"/>
      <c r="AB25" s="195">
        <v>13</v>
      </c>
      <c r="AC25" s="195">
        <v>15</v>
      </c>
      <c r="AD25" s="195">
        <v>7</v>
      </c>
      <c r="AF25" s="195">
        <v>30</v>
      </c>
      <c r="AG25" s="195">
        <v>26</v>
      </c>
      <c r="AH25" s="195">
        <v>45</v>
      </c>
      <c r="AI25" s="195">
        <v>20</v>
      </c>
      <c r="AJ25" s="195">
        <v>25</v>
      </c>
      <c r="AK25" s="195">
        <v>0</v>
      </c>
      <c r="AL25" s="195">
        <v>0</v>
      </c>
      <c r="AM25" s="195">
        <v>0</v>
      </c>
      <c r="AN25" s="195">
        <v>309</v>
      </c>
      <c r="AO25" s="195">
        <v>0.15</v>
      </c>
      <c r="AP25" s="195">
        <v>0.4</v>
      </c>
      <c r="AQ25" s="195">
        <v>0.05</v>
      </c>
      <c r="AR25" s="195">
        <v>0</v>
      </c>
      <c r="AS25" s="195">
        <v>0</v>
      </c>
      <c r="AT25" s="195">
        <v>30</v>
      </c>
      <c r="AU25" s="195">
        <v>20</v>
      </c>
      <c r="AV25" s="195">
        <v>40</v>
      </c>
      <c r="AW25" s="195">
        <v>56</v>
      </c>
      <c r="AX25" s="195">
        <v>0.95</v>
      </c>
      <c r="AY25" s="195">
        <v>0.3</v>
      </c>
      <c r="AZ25" s="195">
        <v>0.02</v>
      </c>
      <c r="BA25" s="195">
        <v>56</v>
      </c>
      <c r="BB25" s="195">
        <v>0.2</v>
      </c>
      <c r="BC25" s="195">
        <v>0.2</v>
      </c>
      <c r="BD25" s="195">
        <v>0.6</v>
      </c>
      <c r="BE25" s="195">
        <v>0.05</v>
      </c>
      <c r="BF25" s="195">
        <v>0.6</v>
      </c>
      <c r="BG25" s="195">
        <v>0.5</v>
      </c>
      <c r="BH25" s="195">
        <v>0.6</v>
      </c>
      <c r="BI25" s="195">
        <v>0</v>
      </c>
      <c r="BJ25" s="195">
        <v>2</v>
      </c>
      <c r="BK25" s="195">
        <v>1</v>
      </c>
      <c r="BL25" s="195">
        <v>0</v>
      </c>
      <c r="BM25" s="195">
        <v>0</v>
      </c>
      <c r="BN25" s="195">
        <v>0</v>
      </c>
      <c r="BO25" s="195">
        <v>1</v>
      </c>
      <c r="BP25" s="195">
        <v>1</v>
      </c>
      <c r="BQ25" s="195">
        <v>1</v>
      </c>
      <c r="BR25" s="195" t="s">
        <v>448</v>
      </c>
      <c r="BS25" s="195">
        <v>0</v>
      </c>
      <c r="BT25" s="195">
        <v>1</v>
      </c>
      <c r="BU25" s="195">
        <v>0.5</v>
      </c>
      <c r="BV25" s="195">
        <v>0</v>
      </c>
      <c r="BW25" s="195">
        <v>10000</v>
      </c>
      <c r="BX25" s="195">
        <v>1</v>
      </c>
      <c r="BY25" s="195">
        <v>1.1000000000000001</v>
      </c>
      <c r="BZ25" s="195">
        <v>1.1000000000000001</v>
      </c>
      <c r="CA25" s="195">
        <v>0.4</v>
      </c>
      <c r="CB25" s="195">
        <v>1</v>
      </c>
      <c r="CC25" s="195">
        <v>0</v>
      </c>
      <c r="CD25" s="195">
        <v>0</v>
      </c>
      <c r="CE25" s="195">
        <v>0</v>
      </c>
      <c r="CF25" s="195">
        <v>0</v>
      </c>
      <c r="CG25" s="195">
        <v>0</v>
      </c>
      <c r="CH25" s="195">
        <v>0</v>
      </c>
      <c r="CI25" s="195">
        <v>0</v>
      </c>
      <c r="CJ25" s="195">
        <v>0.9</v>
      </c>
      <c r="CK25" s="195">
        <v>0.9</v>
      </c>
      <c r="CL25" s="195">
        <v>0</v>
      </c>
      <c r="CM25" s="195">
        <v>200</v>
      </c>
      <c r="CN25" s="195">
        <v>1</v>
      </c>
      <c r="CO25" s="195">
        <v>800</v>
      </c>
      <c r="CP25" s="195">
        <v>800</v>
      </c>
      <c r="CQ25" s="195">
        <v>800</v>
      </c>
      <c r="CR25" s="195">
        <v>800</v>
      </c>
      <c r="CS25" s="195">
        <v>800</v>
      </c>
      <c r="CT25" s="195" t="s">
        <v>448</v>
      </c>
      <c r="CU25" s="195" t="s">
        <v>448</v>
      </c>
      <c r="CV25" s="195" t="s">
        <v>448</v>
      </c>
      <c r="CW25" s="195" t="s">
        <v>448</v>
      </c>
      <c r="CX25" s="195" t="s">
        <v>448</v>
      </c>
      <c r="CY25" s="195">
        <v>1</v>
      </c>
      <c r="CZ25" s="195">
        <v>200</v>
      </c>
      <c r="DA25" s="195">
        <v>170</v>
      </c>
      <c r="DB25" s="195">
        <v>1</v>
      </c>
      <c r="DC25" s="195">
        <v>0.05</v>
      </c>
      <c r="DD25" s="195">
        <v>1.7</v>
      </c>
      <c r="DE25" s="195">
        <v>12</v>
      </c>
      <c r="DF25" s="195">
        <v>1</v>
      </c>
      <c r="DG25" s="195">
        <v>2.0000000000000001E-4</v>
      </c>
      <c r="DH25" s="195">
        <v>0.15</v>
      </c>
      <c r="DI25" s="195">
        <v>0.22</v>
      </c>
      <c r="DJ25" s="195">
        <v>3</v>
      </c>
      <c r="DK25" s="195">
        <v>3000</v>
      </c>
      <c r="DL25" s="195">
        <v>2.5000000000000001E-2</v>
      </c>
      <c r="DM25" s="195">
        <v>0</v>
      </c>
      <c r="DN25" s="195">
        <v>2</v>
      </c>
      <c r="DO25" s="195">
        <v>1.3</v>
      </c>
      <c r="DP25" s="195">
        <v>0.75</v>
      </c>
      <c r="DQ25" s="195">
        <v>50</v>
      </c>
      <c r="DR25" s="195">
        <v>1</v>
      </c>
      <c r="DS25" s="195">
        <v>200</v>
      </c>
      <c r="DT25" s="195">
        <v>230</v>
      </c>
      <c r="DU25" s="195">
        <v>20</v>
      </c>
      <c r="DV25" s="195">
        <v>30</v>
      </c>
      <c r="DW25" s="195">
        <v>30</v>
      </c>
      <c r="DX25" s="195">
        <v>0.2</v>
      </c>
      <c r="DY25" s="195">
        <v>1</v>
      </c>
      <c r="DZ25" s="195">
        <v>0</v>
      </c>
      <c r="EA25" s="195">
        <v>1</v>
      </c>
      <c r="EB25" s="195">
        <v>0</v>
      </c>
      <c r="EC25" s="195">
        <v>30</v>
      </c>
      <c r="ED25" s="195">
        <v>0.15</v>
      </c>
      <c r="EE25" s="195">
        <v>0.75</v>
      </c>
      <c r="EF25" s="195">
        <v>0.1</v>
      </c>
      <c r="EG25" s="195">
        <v>10</v>
      </c>
      <c r="EH25" s="195">
        <v>0.15</v>
      </c>
      <c r="EI25" s="195">
        <v>0.15</v>
      </c>
      <c r="EJ25" s="195">
        <v>0.15</v>
      </c>
      <c r="EK25" s="195">
        <v>0</v>
      </c>
      <c r="EL25" s="195">
        <v>100</v>
      </c>
      <c r="EM25" s="195">
        <v>21</v>
      </c>
      <c r="EN25" s="195">
        <v>17.100000000000001</v>
      </c>
      <c r="EO25" s="195">
        <v>1</v>
      </c>
      <c r="EP25" s="195">
        <v>0</v>
      </c>
      <c r="EQ25" s="195">
        <v>134</v>
      </c>
      <c r="ER25" s="245" t="s">
        <v>701</v>
      </c>
      <c r="ET25" s="195">
        <v>50</v>
      </c>
    </row>
    <row r="26" spans="1:171" ht="14.25" customHeight="1">
      <c r="A26" s="219">
        <v>25</v>
      </c>
      <c r="B26" s="233" t="s">
        <v>788</v>
      </c>
      <c r="C26" s="195">
        <v>0</v>
      </c>
      <c r="D26" s="245" t="s">
        <v>698</v>
      </c>
      <c r="E26" s="195">
        <v>154</v>
      </c>
      <c r="F26" s="245" t="s">
        <v>803</v>
      </c>
      <c r="G26" s="195">
        <v>134</v>
      </c>
      <c r="H26" s="245" t="s">
        <v>701</v>
      </c>
      <c r="I26" s="195">
        <v>320</v>
      </c>
      <c r="J26" s="245" t="s">
        <v>714</v>
      </c>
      <c r="K26" s="195">
        <v>1</v>
      </c>
      <c r="L26" s="224" t="s">
        <v>758</v>
      </c>
      <c r="M26" s="195">
        <v>19</v>
      </c>
      <c r="N26" s="248" t="s">
        <v>758</v>
      </c>
      <c r="O26" s="195" t="s">
        <v>607</v>
      </c>
      <c r="P26" s="260">
        <v>1</v>
      </c>
      <c r="Q26" s="195" t="s">
        <v>606</v>
      </c>
      <c r="R26" s="288">
        <v>11</v>
      </c>
      <c r="S26" s="195" t="s">
        <v>445</v>
      </c>
      <c r="T26" s="195" t="s">
        <v>493</v>
      </c>
      <c r="U26" s="195">
        <v>1</v>
      </c>
      <c r="V26" s="195">
        <v>1</v>
      </c>
      <c r="W26" s="252" t="s">
        <v>962</v>
      </c>
      <c r="X26" s="258" t="s">
        <v>962</v>
      </c>
      <c r="Y26" s="246">
        <v>3</v>
      </c>
      <c r="Z26" s="246" t="s">
        <v>458</v>
      </c>
      <c r="AA26" s="246">
        <v>1</v>
      </c>
      <c r="AB26" s="195">
        <v>28</v>
      </c>
      <c r="AC26" s="195">
        <v>13</v>
      </c>
      <c r="AD26" s="195">
        <v>7</v>
      </c>
      <c r="AE26" s="195">
        <v>23</v>
      </c>
      <c r="AF26" s="195">
        <v>30</v>
      </c>
      <c r="AG26" s="195">
        <v>26</v>
      </c>
      <c r="AH26" s="195">
        <v>45</v>
      </c>
      <c r="AI26" s="195">
        <v>20</v>
      </c>
      <c r="AJ26" s="195">
        <v>25</v>
      </c>
      <c r="AK26" s="195">
        <v>0</v>
      </c>
      <c r="AL26" s="195">
        <v>0</v>
      </c>
      <c r="AM26" s="195">
        <v>0</v>
      </c>
      <c r="AN26" s="195">
        <v>309</v>
      </c>
      <c r="AO26" s="195">
        <v>0.15</v>
      </c>
      <c r="AP26" s="195">
        <v>0.4</v>
      </c>
      <c r="AQ26" s="195">
        <v>0.05</v>
      </c>
      <c r="AR26" s="195">
        <v>0</v>
      </c>
      <c r="AS26" s="195">
        <v>0</v>
      </c>
      <c r="AT26" s="195">
        <v>30</v>
      </c>
      <c r="AU26" s="195">
        <v>20</v>
      </c>
      <c r="AV26" s="195">
        <v>40</v>
      </c>
      <c r="AW26" s="195">
        <v>56</v>
      </c>
      <c r="AX26" s="195">
        <v>0.95</v>
      </c>
      <c r="AY26" s="195">
        <v>0.3</v>
      </c>
      <c r="AZ26" s="195">
        <v>0.02</v>
      </c>
      <c r="BA26" s="195">
        <v>56</v>
      </c>
      <c r="BB26" s="195">
        <v>0.2</v>
      </c>
      <c r="BC26" s="195">
        <v>0.2</v>
      </c>
      <c r="BD26" s="195">
        <v>0.6</v>
      </c>
      <c r="BE26" s="195">
        <v>0.05</v>
      </c>
      <c r="BF26" s="195">
        <v>0.6</v>
      </c>
      <c r="BG26" s="195">
        <v>0.5</v>
      </c>
      <c r="BH26" s="195">
        <v>0.6</v>
      </c>
      <c r="BI26" s="247">
        <v>0</v>
      </c>
      <c r="BJ26" s="247">
        <v>2</v>
      </c>
      <c r="BK26" s="195">
        <v>1</v>
      </c>
      <c r="BL26" s="195">
        <v>0</v>
      </c>
      <c r="BM26" s="195">
        <v>0</v>
      </c>
      <c r="BN26" s="195">
        <v>0</v>
      </c>
      <c r="BO26" s="195">
        <v>0</v>
      </c>
      <c r="BP26" s="195">
        <v>0</v>
      </c>
      <c r="BQ26" s="195">
        <v>1</v>
      </c>
      <c r="BR26" s="195" t="s">
        <v>448</v>
      </c>
      <c r="BS26" s="195">
        <v>0</v>
      </c>
      <c r="BT26" s="195">
        <v>1</v>
      </c>
      <c r="BU26" s="195">
        <v>0.5</v>
      </c>
      <c r="BV26" s="195">
        <v>0</v>
      </c>
      <c r="BW26" s="195">
        <v>10000</v>
      </c>
      <c r="BX26" s="195">
        <v>1</v>
      </c>
      <c r="BY26" s="195">
        <v>1.1000000000000001</v>
      </c>
      <c r="BZ26" s="195">
        <v>1.1000000000000001</v>
      </c>
      <c r="CA26" s="195">
        <v>0.4</v>
      </c>
      <c r="CB26" s="195">
        <v>1</v>
      </c>
      <c r="CC26" s="195">
        <v>0</v>
      </c>
      <c r="CD26" s="195">
        <v>0</v>
      </c>
      <c r="CE26" s="195">
        <v>0</v>
      </c>
      <c r="CF26" s="195">
        <v>0</v>
      </c>
      <c r="CG26" s="195">
        <v>0</v>
      </c>
      <c r="CH26" s="195">
        <v>0</v>
      </c>
      <c r="CI26" s="195">
        <v>0</v>
      </c>
      <c r="CJ26" s="195">
        <v>0.9</v>
      </c>
      <c r="CK26" s="195">
        <v>0.9</v>
      </c>
      <c r="CL26" s="195">
        <v>0</v>
      </c>
      <c r="CM26" s="195">
        <v>200</v>
      </c>
      <c r="CN26" s="195">
        <v>1</v>
      </c>
      <c r="CO26" s="195">
        <v>800</v>
      </c>
      <c r="CP26" s="195">
        <v>800</v>
      </c>
      <c r="CQ26" s="195">
        <v>800</v>
      </c>
      <c r="CR26" s="195">
        <v>800</v>
      </c>
      <c r="CS26" s="195">
        <v>800</v>
      </c>
      <c r="CT26" s="195" t="s">
        <v>448</v>
      </c>
      <c r="CU26" s="195" t="s">
        <v>448</v>
      </c>
      <c r="CV26" s="195" t="s">
        <v>448</v>
      </c>
      <c r="CW26" s="195" t="s">
        <v>448</v>
      </c>
      <c r="CX26" s="195" t="s">
        <v>448</v>
      </c>
      <c r="CY26" s="195">
        <v>1</v>
      </c>
      <c r="CZ26" s="195">
        <v>200</v>
      </c>
      <c r="DA26" s="195">
        <v>170</v>
      </c>
      <c r="DB26" s="195">
        <v>1</v>
      </c>
      <c r="DC26" s="195">
        <v>0.05</v>
      </c>
      <c r="DD26" s="195">
        <v>1.7</v>
      </c>
      <c r="DE26" s="195">
        <v>12</v>
      </c>
      <c r="DF26" s="195">
        <v>1</v>
      </c>
      <c r="DG26" s="195">
        <v>2.0000000000000001E-4</v>
      </c>
      <c r="DH26" s="195">
        <v>0.15</v>
      </c>
      <c r="DI26" s="195">
        <v>0.22</v>
      </c>
      <c r="DJ26" s="195">
        <v>3</v>
      </c>
      <c r="DK26" s="195">
        <v>3000</v>
      </c>
      <c r="DL26" s="195">
        <v>2.5000000000000001E-2</v>
      </c>
      <c r="DM26" s="195">
        <v>0</v>
      </c>
      <c r="DN26" s="195">
        <v>2</v>
      </c>
      <c r="DO26" s="195">
        <v>1.3</v>
      </c>
      <c r="DP26" s="195">
        <v>0.75</v>
      </c>
      <c r="DQ26" s="195">
        <v>50</v>
      </c>
      <c r="DR26" s="195">
        <v>1</v>
      </c>
      <c r="DS26" s="195">
        <v>200</v>
      </c>
      <c r="DT26" s="195">
        <v>230</v>
      </c>
      <c r="DU26" s="195">
        <v>20</v>
      </c>
      <c r="DV26" s="195">
        <v>30</v>
      </c>
      <c r="DW26" s="195">
        <v>30</v>
      </c>
      <c r="DX26" s="195">
        <v>0.2</v>
      </c>
      <c r="DY26" s="195">
        <v>1</v>
      </c>
      <c r="DZ26" s="195">
        <v>0</v>
      </c>
      <c r="EA26" s="195">
        <v>1</v>
      </c>
      <c r="EB26" s="195">
        <v>0</v>
      </c>
      <c r="EC26" s="195">
        <v>30</v>
      </c>
      <c r="ED26" s="195">
        <v>0.15</v>
      </c>
      <c r="EE26" s="195">
        <v>0.75</v>
      </c>
      <c r="EF26" s="195">
        <v>0.1</v>
      </c>
      <c r="EG26" s="195">
        <v>10</v>
      </c>
      <c r="EH26" s="195">
        <v>0.15</v>
      </c>
      <c r="EI26" s="195">
        <v>0.15</v>
      </c>
      <c r="EJ26" s="195">
        <v>0.15</v>
      </c>
      <c r="EK26" s="195">
        <v>0</v>
      </c>
      <c r="EL26" s="195">
        <v>100</v>
      </c>
      <c r="EM26" s="195">
        <v>21</v>
      </c>
      <c r="EN26" s="195">
        <v>17.100000000000001</v>
      </c>
      <c r="EO26" s="195">
        <v>1</v>
      </c>
      <c r="EP26" s="195">
        <v>0</v>
      </c>
      <c r="EQ26" s="195">
        <v>134</v>
      </c>
      <c r="ER26" s="245" t="s">
        <v>701</v>
      </c>
      <c r="ET26" s="195">
        <v>50</v>
      </c>
    </row>
    <row r="27" spans="1:171" ht="16.2" customHeight="1">
      <c r="A27" s="219">
        <v>26</v>
      </c>
      <c r="B27" s="233" t="s">
        <v>789</v>
      </c>
      <c r="C27" s="195">
        <v>0</v>
      </c>
      <c r="D27" s="245" t="s">
        <v>698</v>
      </c>
      <c r="E27" s="195">
        <v>154</v>
      </c>
      <c r="F27" s="245" t="s">
        <v>803</v>
      </c>
      <c r="G27" s="195">
        <v>134</v>
      </c>
      <c r="H27" s="245" t="s">
        <v>701</v>
      </c>
      <c r="I27" s="195">
        <v>320</v>
      </c>
      <c r="J27" s="245" t="s">
        <v>714</v>
      </c>
      <c r="K27" s="195">
        <v>1</v>
      </c>
      <c r="L27" s="224" t="s">
        <v>758</v>
      </c>
      <c r="M27" s="195">
        <v>20</v>
      </c>
      <c r="N27" s="248" t="s">
        <v>758</v>
      </c>
      <c r="O27" s="195" t="s">
        <v>607</v>
      </c>
      <c r="P27" s="261">
        <v>1</v>
      </c>
      <c r="Q27" s="195" t="s">
        <v>606</v>
      </c>
      <c r="R27" s="288">
        <v>11</v>
      </c>
      <c r="S27" s="195" t="s">
        <v>445</v>
      </c>
      <c r="T27" s="195" t="s">
        <v>493</v>
      </c>
      <c r="U27" s="195">
        <v>1</v>
      </c>
      <c r="V27" s="195">
        <v>1</v>
      </c>
      <c r="W27" s="252" t="s">
        <v>962</v>
      </c>
      <c r="X27" s="258" t="s">
        <v>962</v>
      </c>
      <c r="Y27" s="246">
        <v>3</v>
      </c>
      <c r="Z27" s="246" t="s">
        <v>458</v>
      </c>
      <c r="AB27" s="195">
        <v>28</v>
      </c>
      <c r="AC27" s="195">
        <v>13</v>
      </c>
      <c r="AF27" s="247">
        <v>20</v>
      </c>
      <c r="AG27" s="247">
        <v>30</v>
      </c>
      <c r="AH27" s="247">
        <v>45</v>
      </c>
      <c r="AI27" s="247">
        <v>25</v>
      </c>
      <c r="AJ27" s="247">
        <v>21</v>
      </c>
      <c r="AK27" s="195">
        <v>0</v>
      </c>
      <c r="AL27" s="195">
        <v>0</v>
      </c>
      <c r="AM27" s="195">
        <v>0</v>
      </c>
      <c r="AN27" s="247">
        <v>295</v>
      </c>
      <c r="AO27" s="247">
        <v>0.4</v>
      </c>
      <c r="AQ27" s="247">
        <v>0.5</v>
      </c>
      <c r="AR27" s="195">
        <v>0</v>
      </c>
      <c r="AS27" s="195">
        <v>0</v>
      </c>
      <c r="AX27" s="195">
        <v>0.9</v>
      </c>
      <c r="AY27" s="247">
        <v>0.15</v>
      </c>
      <c r="AZ27" s="195">
        <v>0.03</v>
      </c>
      <c r="BA27" s="247">
        <v>46</v>
      </c>
      <c r="BB27" s="247">
        <v>0.45</v>
      </c>
      <c r="BC27" s="247">
        <v>0.85</v>
      </c>
      <c r="BD27" s="247">
        <v>1</v>
      </c>
      <c r="BE27" s="247">
        <v>0.3</v>
      </c>
      <c r="BF27" s="247">
        <v>1</v>
      </c>
      <c r="BG27" s="247">
        <v>0.85</v>
      </c>
      <c r="BH27" s="247">
        <v>0.7</v>
      </c>
      <c r="BI27" s="247">
        <v>0</v>
      </c>
      <c r="BJ27" s="247">
        <v>2</v>
      </c>
      <c r="BK27" s="195">
        <v>1</v>
      </c>
      <c r="BL27" s="195">
        <v>0</v>
      </c>
      <c r="BM27" s="195">
        <v>0</v>
      </c>
      <c r="BN27" s="195">
        <v>0</v>
      </c>
      <c r="BO27" s="195">
        <v>0</v>
      </c>
      <c r="BP27" s="195">
        <v>0</v>
      </c>
      <c r="BQ27" s="195">
        <v>1</v>
      </c>
      <c r="BR27" s="195" t="s">
        <v>448</v>
      </c>
      <c r="BS27" s="195">
        <v>0</v>
      </c>
      <c r="BT27" s="195">
        <v>1</v>
      </c>
      <c r="BU27" s="195">
        <v>0.5</v>
      </c>
      <c r="BV27" s="195">
        <v>0</v>
      </c>
      <c r="BW27" s="195">
        <v>10000</v>
      </c>
      <c r="BX27" s="195">
        <v>1</v>
      </c>
      <c r="BY27" s="195">
        <v>1.1000000000000001</v>
      </c>
      <c r="BZ27" s="195">
        <v>1.1000000000000001</v>
      </c>
      <c r="CA27" s="195">
        <v>0.4</v>
      </c>
      <c r="CB27" s="195">
        <v>1</v>
      </c>
      <c r="CC27" s="195">
        <v>0</v>
      </c>
      <c r="CD27" s="195">
        <v>0</v>
      </c>
      <c r="CE27" s="195">
        <v>0</v>
      </c>
      <c r="CF27" s="195">
        <v>0</v>
      </c>
      <c r="CG27" s="195">
        <v>0</v>
      </c>
      <c r="CH27" s="195">
        <v>0</v>
      </c>
      <c r="CI27" s="195">
        <v>0</v>
      </c>
      <c r="CJ27" s="195">
        <v>0.9</v>
      </c>
      <c r="CK27" s="195">
        <v>0.9</v>
      </c>
      <c r="CL27" s="195">
        <v>0</v>
      </c>
      <c r="CM27" s="195">
        <v>200</v>
      </c>
      <c r="CN27" s="195">
        <v>1</v>
      </c>
      <c r="CO27" s="195">
        <v>800</v>
      </c>
      <c r="CP27" s="195">
        <v>800</v>
      </c>
      <c r="CQ27" s="195">
        <v>800</v>
      </c>
      <c r="CR27" s="195">
        <v>800</v>
      </c>
      <c r="CS27" s="195">
        <v>800</v>
      </c>
      <c r="CT27" s="195" t="s">
        <v>448</v>
      </c>
      <c r="CU27" s="195" t="s">
        <v>448</v>
      </c>
      <c r="CV27" s="195" t="s">
        <v>448</v>
      </c>
      <c r="CW27" s="195" t="s">
        <v>448</v>
      </c>
      <c r="CX27" s="195" t="s">
        <v>448</v>
      </c>
      <c r="CY27" s="195">
        <v>1</v>
      </c>
      <c r="CZ27" s="195">
        <v>200</v>
      </c>
      <c r="DA27" s="195">
        <v>200</v>
      </c>
      <c r="DB27" s="195">
        <v>1</v>
      </c>
      <c r="DC27" s="195">
        <v>0.05</v>
      </c>
      <c r="DD27" s="195">
        <v>1.7</v>
      </c>
      <c r="DE27" s="195">
        <v>12</v>
      </c>
      <c r="DF27" s="195">
        <v>1</v>
      </c>
      <c r="DG27" s="195">
        <v>2.0000000000000001E-4</v>
      </c>
      <c r="DH27" s="195">
        <v>0.15</v>
      </c>
      <c r="DI27" s="195">
        <v>0.22</v>
      </c>
      <c r="DJ27" s="195">
        <v>3</v>
      </c>
      <c r="DK27" s="195">
        <v>3000</v>
      </c>
      <c r="DL27" s="195">
        <v>2.5000000000000001E-2</v>
      </c>
      <c r="DM27" s="195">
        <v>0</v>
      </c>
      <c r="DN27" s="195">
        <v>2</v>
      </c>
      <c r="DO27" s="195">
        <v>1.3</v>
      </c>
      <c r="DP27" s="195">
        <v>0.75</v>
      </c>
      <c r="DQ27" s="195">
        <v>50</v>
      </c>
      <c r="DR27" s="195">
        <v>1</v>
      </c>
      <c r="DS27" s="195">
        <v>200</v>
      </c>
      <c r="DT27" s="195">
        <v>230</v>
      </c>
      <c r="DU27" s="195">
        <v>20</v>
      </c>
      <c r="DV27" s="195">
        <v>30</v>
      </c>
      <c r="DW27" s="195">
        <v>30</v>
      </c>
      <c r="DX27" s="195">
        <v>0.2</v>
      </c>
      <c r="DY27" s="195">
        <v>1</v>
      </c>
      <c r="DZ27" s="195">
        <v>0</v>
      </c>
      <c r="EA27" s="195">
        <v>1</v>
      </c>
      <c r="EB27" s="195">
        <v>0</v>
      </c>
      <c r="EC27" s="195">
        <v>30</v>
      </c>
      <c r="ED27" s="195">
        <v>0.15</v>
      </c>
      <c r="EE27" s="195">
        <v>0.75</v>
      </c>
      <c r="EF27" s="195">
        <v>0.1</v>
      </c>
      <c r="EG27" s="195">
        <v>10</v>
      </c>
      <c r="EH27" s="195">
        <v>0.15</v>
      </c>
      <c r="EI27" s="195">
        <v>0.15</v>
      </c>
      <c r="EJ27" s="195">
        <v>0.15</v>
      </c>
      <c r="EK27" s="195">
        <v>0</v>
      </c>
      <c r="EL27" s="195">
        <v>100</v>
      </c>
      <c r="EM27" s="195">
        <v>21</v>
      </c>
      <c r="EN27" s="195">
        <v>17.100000000000001</v>
      </c>
      <c r="EO27" s="195">
        <v>1</v>
      </c>
      <c r="EP27" s="195">
        <v>0</v>
      </c>
      <c r="EQ27" s="195">
        <v>134</v>
      </c>
      <c r="ER27" s="245" t="s">
        <v>701</v>
      </c>
      <c r="ET27" s="195">
        <v>50</v>
      </c>
    </row>
    <row r="28" spans="1:171" ht="17.399999999999999">
      <c r="A28" s="219">
        <v>27</v>
      </c>
      <c r="B28" s="195" t="s">
        <v>790</v>
      </c>
      <c r="C28" s="195">
        <v>0</v>
      </c>
      <c r="D28" s="245" t="s">
        <v>698</v>
      </c>
      <c r="E28" s="195">
        <v>154</v>
      </c>
      <c r="F28" s="245" t="s">
        <v>803</v>
      </c>
      <c r="G28" s="195">
        <v>134</v>
      </c>
      <c r="H28" s="245" t="s">
        <v>701</v>
      </c>
      <c r="I28" s="195">
        <v>320</v>
      </c>
      <c r="J28" s="245" t="s">
        <v>714</v>
      </c>
      <c r="K28" s="195">
        <v>1</v>
      </c>
      <c r="L28" s="224" t="s">
        <v>758</v>
      </c>
      <c r="M28" s="195">
        <v>21</v>
      </c>
      <c r="N28" s="248" t="s">
        <v>758</v>
      </c>
      <c r="O28" s="195" t="s">
        <v>607</v>
      </c>
      <c r="P28" s="260">
        <v>1</v>
      </c>
      <c r="Q28" s="195" t="s">
        <v>606</v>
      </c>
      <c r="R28" s="288">
        <v>11</v>
      </c>
      <c r="S28" s="195" t="s">
        <v>445</v>
      </c>
      <c r="T28" s="195" t="s">
        <v>493</v>
      </c>
      <c r="U28" s="195">
        <v>1</v>
      </c>
      <c r="V28" s="195">
        <v>1</v>
      </c>
      <c r="W28" s="252" t="s">
        <v>962</v>
      </c>
      <c r="X28" s="258" t="s">
        <v>962</v>
      </c>
      <c r="Y28" s="246">
        <v>3</v>
      </c>
      <c r="Z28" s="246" t="s">
        <v>458</v>
      </c>
      <c r="AB28" s="195">
        <v>28</v>
      </c>
      <c r="AC28" s="195">
        <v>13</v>
      </c>
      <c r="AF28" s="247">
        <v>20</v>
      </c>
      <c r="AG28" s="247">
        <v>30</v>
      </c>
      <c r="AH28" s="247">
        <v>45</v>
      </c>
      <c r="AI28" s="247">
        <v>25</v>
      </c>
      <c r="AJ28" s="247">
        <v>21</v>
      </c>
      <c r="AK28" s="195">
        <v>0</v>
      </c>
      <c r="AL28" s="195">
        <v>0</v>
      </c>
      <c r="AM28" s="195">
        <v>0</v>
      </c>
      <c r="AN28" s="247">
        <v>295</v>
      </c>
      <c r="AO28" s="247">
        <v>0.4</v>
      </c>
      <c r="AQ28" s="247">
        <v>0.5</v>
      </c>
      <c r="AR28" s="195">
        <v>0</v>
      </c>
      <c r="AS28" s="195">
        <v>0</v>
      </c>
      <c r="AX28" s="195">
        <v>0.9</v>
      </c>
      <c r="AY28" s="247">
        <v>0.15</v>
      </c>
      <c r="AZ28" s="195">
        <v>0.03</v>
      </c>
      <c r="BA28" s="247">
        <v>46</v>
      </c>
      <c r="BB28" s="247">
        <v>0.45</v>
      </c>
      <c r="BC28" s="247">
        <v>0.85</v>
      </c>
      <c r="BD28" s="247">
        <v>1</v>
      </c>
      <c r="BE28" s="247">
        <v>0.3</v>
      </c>
      <c r="BF28" s="247">
        <v>1</v>
      </c>
      <c r="BG28" s="247">
        <v>0.85</v>
      </c>
      <c r="BH28" s="247">
        <v>0.7</v>
      </c>
      <c r="BI28" s="247">
        <v>0</v>
      </c>
      <c r="BJ28" s="247">
        <v>2</v>
      </c>
      <c r="BK28" s="195">
        <v>1</v>
      </c>
      <c r="BL28" s="195">
        <v>0</v>
      </c>
      <c r="BM28" s="195">
        <v>0</v>
      </c>
      <c r="BN28" s="195">
        <v>0</v>
      </c>
      <c r="BO28" s="195">
        <v>0</v>
      </c>
      <c r="BP28" s="195">
        <v>0</v>
      </c>
      <c r="BQ28" s="195">
        <v>1</v>
      </c>
      <c r="BR28" s="195" t="s">
        <v>448</v>
      </c>
      <c r="BS28" s="195">
        <v>0</v>
      </c>
      <c r="BT28" s="195">
        <v>1</v>
      </c>
      <c r="BU28" s="195">
        <v>0.5</v>
      </c>
      <c r="BV28" s="195">
        <v>0</v>
      </c>
      <c r="BW28" s="195">
        <v>10000</v>
      </c>
      <c r="BX28" s="195">
        <v>1</v>
      </c>
      <c r="BY28" s="195">
        <v>1.1000000000000001</v>
      </c>
      <c r="BZ28" s="195">
        <v>1.1000000000000001</v>
      </c>
      <c r="CA28" s="195">
        <v>0.4</v>
      </c>
      <c r="CB28" s="195">
        <v>1</v>
      </c>
      <c r="CC28" s="195">
        <v>0</v>
      </c>
      <c r="CD28" s="195">
        <v>0</v>
      </c>
      <c r="CE28" s="195">
        <v>0</v>
      </c>
      <c r="CF28" s="195">
        <v>0</v>
      </c>
      <c r="CG28" s="195">
        <v>0</v>
      </c>
      <c r="CH28" s="195">
        <v>0</v>
      </c>
      <c r="CI28" s="195">
        <v>0</v>
      </c>
      <c r="CJ28" s="195">
        <v>0.9</v>
      </c>
      <c r="CK28" s="195">
        <v>0.9</v>
      </c>
      <c r="CL28" s="195">
        <v>0</v>
      </c>
      <c r="CM28" s="195">
        <v>200</v>
      </c>
      <c r="CN28" s="195">
        <v>1</v>
      </c>
      <c r="CO28" s="195">
        <v>800</v>
      </c>
      <c r="CP28" s="195">
        <v>800</v>
      </c>
      <c r="CQ28" s="195">
        <v>800</v>
      </c>
      <c r="CR28" s="195">
        <v>800</v>
      </c>
      <c r="CS28" s="195">
        <v>800</v>
      </c>
      <c r="CT28" s="195" t="s">
        <v>448</v>
      </c>
      <c r="CU28" s="195" t="s">
        <v>448</v>
      </c>
      <c r="CV28" s="195" t="s">
        <v>448</v>
      </c>
      <c r="CW28" s="195" t="s">
        <v>448</v>
      </c>
      <c r="CX28" s="195" t="s">
        <v>448</v>
      </c>
      <c r="CY28" s="195">
        <v>1</v>
      </c>
      <c r="CZ28" s="195">
        <v>200</v>
      </c>
      <c r="DA28" s="195">
        <v>200</v>
      </c>
      <c r="DB28" s="195">
        <v>1</v>
      </c>
      <c r="DC28" s="195">
        <v>0.05</v>
      </c>
      <c r="DD28" s="195">
        <v>1.7</v>
      </c>
      <c r="DE28" s="195">
        <v>12</v>
      </c>
      <c r="DF28" s="195">
        <v>1</v>
      </c>
      <c r="DG28" s="195">
        <v>2.0000000000000001E-4</v>
      </c>
      <c r="DH28" s="195">
        <v>0.15</v>
      </c>
      <c r="DI28" s="195">
        <v>0.22</v>
      </c>
      <c r="DJ28" s="195">
        <v>3</v>
      </c>
      <c r="DK28" s="195">
        <v>3000</v>
      </c>
      <c r="DL28" s="195">
        <v>2.5000000000000001E-2</v>
      </c>
      <c r="DM28" s="195">
        <v>0</v>
      </c>
      <c r="DN28" s="195">
        <v>2</v>
      </c>
      <c r="DO28" s="195">
        <v>1.3</v>
      </c>
      <c r="DP28" s="195">
        <v>0.75</v>
      </c>
      <c r="DQ28" s="195">
        <v>50</v>
      </c>
      <c r="DR28" s="195">
        <v>1</v>
      </c>
      <c r="DS28" s="195">
        <v>200</v>
      </c>
      <c r="DT28" s="195">
        <v>230</v>
      </c>
      <c r="DU28" s="195">
        <v>20</v>
      </c>
      <c r="DV28" s="195">
        <v>30</v>
      </c>
      <c r="DW28" s="195">
        <v>30</v>
      </c>
      <c r="DX28" s="195">
        <v>0.2</v>
      </c>
      <c r="DY28" s="195">
        <v>1</v>
      </c>
      <c r="DZ28" s="195">
        <v>0</v>
      </c>
      <c r="EA28" s="195">
        <v>1</v>
      </c>
      <c r="EB28" s="195">
        <v>0</v>
      </c>
      <c r="EC28" s="195">
        <v>30</v>
      </c>
      <c r="ED28" s="195">
        <v>0.15</v>
      </c>
      <c r="EE28" s="195">
        <v>0.75</v>
      </c>
      <c r="EF28" s="195">
        <v>0.1</v>
      </c>
      <c r="EG28" s="195">
        <v>10</v>
      </c>
      <c r="EH28" s="195">
        <v>0.15</v>
      </c>
      <c r="EI28" s="195">
        <v>0.15</v>
      </c>
      <c r="EJ28" s="195">
        <v>0.15</v>
      </c>
      <c r="EK28" s="195">
        <v>0</v>
      </c>
      <c r="EL28" s="195">
        <v>100</v>
      </c>
      <c r="EM28" s="195">
        <v>21</v>
      </c>
      <c r="EN28" s="195">
        <v>17.100000000000001</v>
      </c>
      <c r="EO28" s="195">
        <v>1</v>
      </c>
      <c r="EP28" s="195">
        <v>0</v>
      </c>
      <c r="EQ28" s="195">
        <v>134</v>
      </c>
      <c r="ER28" s="245" t="s">
        <v>701</v>
      </c>
      <c r="ET28" s="195">
        <v>50</v>
      </c>
    </row>
    <row r="29" spans="1:171" ht="17.399999999999999">
      <c r="A29" s="219">
        <v>28</v>
      </c>
      <c r="B29" s="195" t="s">
        <v>799</v>
      </c>
      <c r="C29" s="195">
        <v>0</v>
      </c>
      <c r="D29" s="245" t="s">
        <v>698</v>
      </c>
      <c r="E29" s="195">
        <v>154</v>
      </c>
      <c r="F29" s="245" t="s">
        <v>803</v>
      </c>
      <c r="G29" s="195">
        <v>134</v>
      </c>
      <c r="H29" s="245" t="s">
        <v>701</v>
      </c>
      <c r="I29" s="195">
        <v>320</v>
      </c>
      <c r="J29" s="245" t="s">
        <v>714</v>
      </c>
      <c r="K29" s="195">
        <v>1</v>
      </c>
      <c r="L29" s="224" t="s">
        <v>758</v>
      </c>
      <c r="M29" s="195">
        <v>22</v>
      </c>
      <c r="N29" s="248" t="s">
        <v>758</v>
      </c>
      <c r="O29" s="195" t="s">
        <v>607</v>
      </c>
      <c r="P29" s="261">
        <v>1</v>
      </c>
      <c r="Q29" s="195" t="s">
        <v>606</v>
      </c>
      <c r="R29" s="288">
        <v>11</v>
      </c>
      <c r="S29" s="195" t="s">
        <v>445</v>
      </c>
      <c r="T29" s="195" t="s">
        <v>493</v>
      </c>
      <c r="U29" s="195">
        <v>1</v>
      </c>
      <c r="V29" s="195">
        <v>1</v>
      </c>
      <c r="W29" s="252" t="s">
        <v>962</v>
      </c>
      <c r="X29" s="258" t="s">
        <v>962</v>
      </c>
      <c r="Y29" s="246">
        <v>3</v>
      </c>
      <c r="Z29" s="246" t="s">
        <v>458</v>
      </c>
      <c r="AB29" s="195">
        <v>28</v>
      </c>
      <c r="AC29" s="195">
        <v>13</v>
      </c>
      <c r="AF29" s="247">
        <v>20</v>
      </c>
      <c r="AG29" s="247">
        <v>30</v>
      </c>
      <c r="AH29" s="247">
        <v>45</v>
      </c>
      <c r="AI29" s="247">
        <v>25</v>
      </c>
      <c r="AJ29" s="247">
        <v>21</v>
      </c>
      <c r="AK29" s="195">
        <v>0</v>
      </c>
      <c r="AL29" s="195">
        <v>0</v>
      </c>
      <c r="AM29" s="195">
        <v>0</v>
      </c>
      <c r="AN29" s="247">
        <v>295</v>
      </c>
      <c r="AO29" s="247">
        <v>0.4</v>
      </c>
      <c r="AQ29" s="247">
        <v>0.5</v>
      </c>
      <c r="AR29" s="195">
        <v>0</v>
      </c>
      <c r="AS29" s="195">
        <v>0</v>
      </c>
      <c r="AX29" s="195">
        <v>0.9</v>
      </c>
      <c r="AY29" s="247">
        <v>0.15</v>
      </c>
      <c r="AZ29" s="195">
        <v>0.03</v>
      </c>
      <c r="BA29" s="247">
        <v>46</v>
      </c>
      <c r="BB29" s="247">
        <v>0.45</v>
      </c>
      <c r="BC29" s="247">
        <v>0.85</v>
      </c>
      <c r="BD29" s="247">
        <v>1</v>
      </c>
      <c r="BE29" s="247">
        <v>0.3</v>
      </c>
      <c r="BF29" s="247">
        <v>1</v>
      </c>
      <c r="BG29" s="247">
        <v>0.85</v>
      </c>
      <c r="BH29" s="247">
        <v>0.7</v>
      </c>
      <c r="BI29" s="247">
        <v>0</v>
      </c>
      <c r="BJ29" s="247">
        <v>2</v>
      </c>
      <c r="BK29" s="195">
        <v>1</v>
      </c>
      <c r="BL29" s="195">
        <v>0</v>
      </c>
      <c r="BM29" s="195">
        <v>0</v>
      </c>
      <c r="BN29" s="195">
        <v>0</v>
      </c>
      <c r="BO29" s="195">
        <v>0</v>
      </c>
      <c r="BP29" s="195">
        <v>0</v>
      </c>
      <c r="BQ29" s="195">
        <v>1</v>
      </c>
      <c r="BR29" s="195" t="s">
        <v>448</v>
      </c>
      <c r="BS29" s="195">
        <v>0</v>
      </c>
      <c r="BT29" s="195">
        <v>1</v>
      </c>
      <c r="BU29" s="195">
        <v>0.5</v>
      </c>
      <c r="BV29" s="195">
        <v>0</v>
      </c>
      <c r="BW29" s="195">
        <v>10000</v>
      </c>
      <c r="BX29" s="195">
        <v>1</v>
      </c>
      <c r="BY29" s="195">
        <v>1.1000000000000001</v>
      </c>
      <c r="BZ29" s="195">
        <v>1.1000000000000001</v>
      </c>
      <c r="CA29" s="195">
        <v>0.4</v>
      </c>
      <c r="CB29" s="195">
        <v>1</v>
      </c>
      <c r="CC29" s="195">
        <v>0</v>
      </c>
      <c r="CD29" s="195">
        <v>0</v>
      </c>
      <c r="CE29" s="195">
        <v>0</v>
      </c>
      <c r="CF29" s="195">
        <v>0</v>
      </c>
      <c r="CG29" s="195">
        <v>0</v>
      </c>
      <c r="CH29" s="195">
        <v>0</v>
      </c>
      <c r="CI29" s="195">
        <v>0</v>
      </c>
      <c r="CJ29" s="195">
        <v>0.9</v>
      </c>
      <c r="CK29" s="195">
        <v>0.9</v>
      </c>
      <c r="CL29" s="195">
        <v>0</v>
      </c>
      <c r="CM29" s="195">
        <v>200</v>
      </c>
      <c r="CN29" s="195">
        <v>1</v>
      </c>
      <c r="CO29" s="195">
        <v>800</v>
      </c>
      <c r="CP29" s="195">
        <v>800</v>
      </c>
      <c r="CQ29" s="195">
        <v>800</v>
      </c>
      <c r="CR29" s="195">
        <v>800</v>
      </c>
      <c r="CS29" s="195">
        <v>800</v>
      </c>
      <c r="CT29" s="195" t="s">
        <v>448</v>
      </c>
      <c r="CU29" s="195" t="s">
        <v>448</v>
      </c>
      <c r="CV29" s="195" t="s">
        <v>448</v>
      </c>
      <c r="CW29" s="195" t="s">
        <v>448</v>
      </c>
      <c r="CX29" s="195" t="s">
        <v>448</v>
      </c>
      <c r="CY29" s="195">
        <v>1</v>
      </c>
      <c r="CZ29" s="195">
        <v>200</v>
      </c>
      <c r="DA29" s="195">
        <v>200</v>
      </c>
      <c r="DB29" s="195">
        <v>1</v>
      </c>
      <c r="DC29" s="195">
        <v>0.05</v>
      </c>
      <c r="DD29" s="195">
        <v>1.7</v>
      </c>
      <c r="DE29" s="195">
        <v>12</v>
      </c>
      <c r="DF29" s="195">
        <v>1</v>
      </c>
      <c r="DG29" s="195">
        <v>2.0000000000000001E-4</v>
      </c>
      <c r="DH29" s="195">
        <v>0.15</v>
      </c>
      <c r="DI29" s="195">
        <v>0.22</v>
      </c>
      <c r="DJ29" s="195">
        <v>3</v>
      </c>
      <c r="DK29" s="195">
        <v>3000</v>
      </c>
      <c r="DL29" s="195">
        <v>2.5000000000000001E-2</v>
      </c>
      <c r="DM29" s="195">
        <v>0</v>
      </c>
      <c r="DN29" s="195">
        <v>2</v>
      </c>
      <c r="DO29" s="195">
        <v>1.3</v>
      </c>
      <c r="DP29" s="195">
        <v>0.75</v>
      </c>
      <c r="DQ29" s="195">
        <v>50</v>
      </c>
      <c r="DR29" s="195">
        <v>1</v>
      </c>
      <c r="DS29" s="195">
        <v>200</v>
      </c>
      <c r="DT29" s="195">
        <v>230</v>
      </c>
      <c r="DU29" s="195">
        <v>20</v>
      </c>
      <c r="DV29" s="195">
        <v>30</v>
      </c>
      <c r="DW29" s="195">
        <v>30</v>
      </c>
      <c r="DX29" s="195">
        <v>0.2</v>
      </c>
      <c r="DY29" s="195">
        <v>1</v>
      </c>
      <c r="DZ29" s="195">
        <v>0</v>
      </c>
      <c r="EA29" s="195">
        <v>1</v>
      </c>
      <c r="EB29" s="195">
        <v>0</v>
      </c>
      <c r="EC29" s="195">
        <v>30</v>
      </c>
      <c r="ED29" s="195">
        <v>0.15</v>
      </c>
      <c r="EE29" s="195">
        <v>0.75</v>
      </c>
      <c r="EF29" s="195">
        <v>0.1</v>
      </c>
      <c r="EG29" s="195">
        <v>10</v>
      </c>
      <c r="EH29" s="195">
        <v>0.15</v>
      </c>
      <c r="EI29" s="195">
        <v>0.15</v>
      </c>
      <c r="EJ29" s="195">
        <v>0.15</v>
      </c>
      <c r="EK29" s="195">
        <v>0</v>
      </c>
      <c r="EL29" s="195">
        <v>100</v>
      </c>
      <c r="EM29" s="195">
        <v>21</v>
      </c>
      <c r="EN29" s="195">
        <v>17.100000000000001</v>
      </c>
      <c r="EO29" s="195">
        <v>1</v>
      </c>
      <c r="ET29" s="195">
        <v>50</v>
      </c>
      <c r="FO29" s="245"/>
    </row>
    <row r="30" spans="1:171" ht="17.399999999999999">
      <c r="A30" s="219">
        <v>29</v>
      </c>
      <c r="B30" s="195" t="s">
        <v>800</v>
      </c>
      <c r="C30" s="195">
        <v>0</v>
      </c>
      <c r="D30" s="245" t="s">
        <v>698</v>
      </c>
      <c r="E30" s="195">
        <v>154</v>
      </c>
      <c r="F30" s="245" t="s">
        <v>803</v>
      </c>
      <c r="G30" s="195">
        <v>134</v>
      </c>
      <c r="H30" s="245" t="s">
        <v>701</v>
      </c>
      <c r="I30" s="195">
        <v>320</v>
      </c>
      <c r="J30" s="245" t="s">
        <v>714</v>
      </c>
      <c r="K30" s="195">
        <v>1</v>
      </c>
      <c r="L30" s="224" t="s">
        <v>758</v>
      </c>
      <c r="M30" s="195">
        <v>23</v>
      </c>
      <c r="N30" s="248" t="s">
        <v>758</v>
      </c>
      <c r="O30" s="195" t="s">
        <v>607</v>
      </c>
      <c r="P30" s="260">
        <v>1</v>
      </c>
      <c r="Q30" s="195" t="s">
        <v>606</v>
      </c>
      <c r="R30" s="288">
        <v>11</v>
      </c>
      <c r="S30" s="195" t="s">
        <v>445</v>
      </c>
      <c r="T30" s="195" t="s">
        <v>493</v>
      </c>
      <c r="U30" s="195">
        <v>1</v>
      </c>
      <c r="V30" s="195">
        <v>1</v>
      </c>
      <c r="W30" s="252" t="s">
        <v>962</v>
      </c>
      <c r="X30" s="258" t="s">
        <v>962</v>
      </c>
      <c r="Y30" s="246">
        <v>3</v>
      </c>
      <c r="Z30" s="246" t="s">
        <v>458</v>
      </c>
      <c r="AB30" s="195">
        <v>28</v>
      </c>
      <c r="AC30" s="195">
        <v>13</v>
      </c>
      <c r="AF30" s="247">
        <v>20</v>
      </c>
      <c r="AG30" s="247">
        <v>30</v>
      </c>
      <c r="AH30" s="247">
        <v>45</v>
      </c>
      <c r="AI30" s="247">
        <v>25</v>
      </c>
      <c r="AJ30" s="247">
        <v>21</v>
      </c>
      <c r="AK30" s="195">
        <v>0</v>
      </c>
      <c r="AL30" s="195">
        <v>0</v>
      </c>
      <c r="AM30" s="195">
        <v>0</v>
      </c>
      <c r="AN30" s="247">
        <v>295</v>
      </c>
      <c r="AO30" s="247">
        <v>0.4</v>
      </c>
      <c r="AQ30" s="247">
        <v>0.5</v>
      </c>
      <c r="AR30" s="195">
        <v>0</v>
      </c>
      <c r="AS30" s="195">
        <v>0</v>
      </c>
      <c r="AX30" s="195">
        <v>0.9</v>
      </c>
      <c r="AY30" s="247">
        <v>0.15</v>
      </c>
      <c r="AZ30" s="195">
        <v>0.03</v>
      </c>
      <c r="BA30" s="247">
        <v>46</v>
      </c>
      <c r="BB30" s="247">
        <v>0.45</v>
      </c>
      <c r="BC30" s="247">
        <v>0.85</v>
      </c>
      <c r="BD30" s="247">
        <v>1</v>
      </c>
      <c r="BE30" s="247">
        <v>0.3</v>
      </c>
      <c r="BF30" s="247">
        <v>1</v>
      </c>
      <c r="BG30" s="247">
        <v>0.85</v>
      </c>
      <c r="BH30" s="247">
        <v>0.7</v>
      </c>
      <c r="BI30" s="247">
        <v>0</v>
      </c>
      <c r="BJ30" s="247">
        <v>2</v>
      </c>
      <c r="BK30" s="195">
        <v>1</v>
      </c>
      <c r="BL30" s="195">
        <v>0</v>
      </c>
      <c r="BM30" s="195">
        <v>0</v>
      </c>
      <c r="BN30" s="195">
        <v>0</v>
      </c>
      <c r="BO30" s="195">
        <v>0</v>
      </c>
      <c r="BP30" s="195">
        <v>0</v>
      </c>
      <c r="BQ30" s="195">
        <v>1</v>
      </c>
      <c r="BR30" s="195" t="s">
        <v>448</v>
      </c>
      <c r="BS30" s="195">
        <v>0</v>
      </c>
      <c r="BT30" s="195">
        <v>1</v>
      </c>
      <c r="BU30" s="195">
        <v>0.5</v>
      </c>
      <c r="BV30" s="195">
        <v>0</v>
      </c>
      <c r="BW30" s="195">
        <v>10000</v>
      </c>
      <c r="BX30" s="195">
        <v>1</v>
      </c>
      <c r="BY30" s="195">
        <v>1.1000000000000001</v>
      </c>
      <c r="BZ30" s="195">
        <v>1.1000000000000001</v>
      </c>
      <c r="CA30" s="195">
        <v>0.4</v>
      </c>
      <c r="CB30" s="195">
        <v>1</v>
      </c>
      <c r="CC30" s="195">
        <v>0</v>
      </c>
      <c r="CD30" s="195">
        <v>0</v>
      </c>
      <c r="CE30" s="195">
        <v>0</v>
      </c>
      <c r="CF30" s="195">
        <v>0</v>
      </c>
      <c r="CG30" s="195">
        <v>0</v>
      </c>
      <c r="CH30" s="195">
        <v>0</v>
      </c>
      <c r="CI30" s="195">
        <v>0</v>
      </c>
      <c r="CJ30" s="195">
        <v>0.9</v>
      </c>
      <c r="CK30" s="195">
        <v>0.9</v>
      </c>
      <c r="CL30" s="195">
        <v>0</v>
      </c>
      <c r="CM30" s="195">
        <v>200</v>
      </c>
      <c r="CN30" s="195">
        <v>1</v>
      </c>
      <c r="CO30" s="195">
        <v>800</v>
      </c>
      <c r="CP30" s="195">
        <v>800</v>
      </c>
      <c r="CQ30" s="195">
        <v>800</v>
      </c>
      <c r="CR30" s="195">
        <v>800</v>
      </c>
      <c r="CS30" s="195">
        <v>800</v>
      </c>
      <c r="CT30" s="195" t="s">
        <v>448</v>
      </c>
      <c r="CU30" s="195" t="s">
        <v>448</v>
      </c>
      <c r="CV30" s="195" t="s">
        <v>448</v>
      </c>
      <c r="CW30" s="195" t="s">
        <v>448</v>
      </c>
      <c r="CX30" s="195" t="s">
        <v>448</v>
      </c>
      <c r="CY30" s="195">
        <v>1</v>
      </c>
      <c r="CZ30" s="195">
        <v>200</v>
      </c>
      <c r="DA30" s="195">
        <v>200</v>
      </c>
      <c r="DB30" s="195">
        <v>1</v>
      </c>
      <c r="DC30" s="195">
        <v>0.05</v>
      </c>
      <c r="DD30" s="195">
        <v>1.7</v>
      </c>
      <c r="DE30" s="195">
        <v>12</v>
      </c>
      <c r="DF30" s="195">
        <v>1</v>
      </c>
      <c r="DG30" s="195">
        <v>2.0000000000000001E-4</v>
      </c>
      <c r="DH30" s="195">
        <v>0.15</v>
      </c>
      <c r="DI30" s="195">
        <v>0.22</v>
      </c>
      <c r="DJ30" s="195">
        <v>3</v>
      </c>
      <c r="DK30" s="195">
        <v>3000</v>
      </c>
      <c r="DL30" s="195">
        <v>2.5000000000000001E-2</v>
      </c>
      <c r="DM30" s="195">
        <v>0</v>
      </c>
      <c r="DN30" s="195">
        <v>2</v>
      </c>
      <c r="DO30" s="195">
        <v>1.3</v>
      </c>
      <c r="DP30" s="195">
        <v>0.75</v>
      </c>
      <c r="DQ30" s="195">
        <v>50</v>
      </c>
      <c r="DR30" s="195">
        <v>1</v>
      </c>
      <c r="DS30" s="195">
        <v>200</v>
      </c>
      <c r="DT30" s="195">
        <v>230</v>
      </c>
      <c r="DU30" s="195">
        <v>20</v>
      </c>
      <c r="DV30" s="195">
        <v>30</v>
      </c>
      <c r="DW30" s="195">
        <v>30</v>
      </c>
      <c r="DX30" s="195">
        <v>0.2</v>
      </c>
      <c r="DY30" s="195">
        <v>1</v>
      </c>
      <c r="DZ30" s="195">
        <v>0</v>
      </c>
      <c r="EA30" s="195">
        <v>1</v>
      </c>
      <c r="EB30" s="195">
        <v>0</v>
      </c>
      <c r="EC30" s="195">
        <v>30</v>
      </c>
      <c r="ED30" s="195">
        <v>0.15</v>
      </c>
      <c r="EE30" s="195">
        <v>0.75</v>
      </c>
      <c r="EF30" s="195">
        <v>0.1</v>
      </c>
      <c r="EG30" s="195">
        <v>10</v>
      </c>
      <c r="EH30" s="195">
        <v>0.15</v>
      </c>
      <c r="EI30" s="195">
        <v>0.15</v>
      </c>
      <c r="EJ30" s="195">
        <v>0.15</v>
      </c>
      <c r="EK30" s="195">
        <v>0</v>
      </c>
      <c r="EL30" s="195">
        <v>100</v>
      </c>
      <c r="EM30" s="195">
        <v>21</v>
      </c>
      <c r="EN30" s="195">
        <v>17.100000000000001</v>
      </c>
      <c r="EO30" s="195">
        <v>1</v>
      </c>
      <c r="ET30" s="195">
        <v>50</v>
      </c>
      <c r="FO30" s="245"/>
    </row>
    <row r="31" spans="1:171" ht="17.399999999999999">
      <c r="A31" s="219">
        <v>30</v>
      </c>
      <c r="B31" s="195" t="s">
        <v>462</v>
      </c>
      <c r="C31" s="195">
        <v>0</v>
      </c>
      <c r="D31" s="245" t="s">
        <v>698</v>
      </c>
      <c r="E31" s="195">
        <v>154</v>
      </c>
      <c r="F31" s="245" t="s">
        <v>803</v>
      </c>
      <c r="G31" s="195">
        <v>134</v>
      </c>
      <c r="H31" s="245" t="s">
        <v>701</v>
      </c>
      <c r="I31" s="195">
        <v>320</v>
      </c>
      <c r="J31" s="245" t="s">
        <v>714</v>
      </c>
      <c r="K31" s="195">
        <v>1</v>
      </c>
      <c r="L31" s="224" t="s">
        <v>758</v>
      </c>
      <c r="M31" s="195">
        <v>24</v>
      </c>
      <c r="N31" s="248" t="s">
        <v>758</v>
      </c>
      <c r="O31" s="195" t="s">
        <v>607</v>
      </c>
      <c r="P31" s="261">
        <v>1</v>
      </c>
      <c r="Q31" s="195" t="s">
        <v>606</v>
      </c>
      <c r="R31" s="288">
        <v>11</v>
      </c>
      <c r="S31" s="195" t="s">
        <v>445</v>
      </c>
      <c r="T31" s="195" t="s">
        <v>493</v>
      </c>
      <c r="U31" s="195">
        <v>1</v>
      </c>
      <c r="V31" s="195">
        <v>1</v>
      </c>
      <c r="W31" s="252" t="s">
        <v>962</v>
      </c>
      <c r="X31" s="258" t="s">
        <v>962</v>
      </c>
      <c r="Y31" s="246">
        <v>3</v>
      </c>
      <c r="Z31" s="246" t="s">
        <v>458</v>
      </c>
      <c r="AB31" s="195">
        <v>28</v>
      </c>
      <c r="AC31" s="195">
        <v>13</v>
      </c>
      <c r="AF31" s="247">
        <v>20</v>
      </c>
      <c r="AG31" s="247">
        <v>30</v>
      </c>
      <c r="AH31" s="247">
        <v>45</v>
      </c>
      <c r="AI31" s="247">
        <v>25</v>
      </c>
      <c r="AJ31" s="247">
        <v>21</v>
      </c>
      <c r="AK31" s="195">
        <v>0</v>
      </c>
      <c r="AL31" s="195">
        <v>0</v>
      </c>
      <c r="AM31" s="195">
        <v>0</v>
      </c>
      <c r="AN31" s="247">
        <v>295</v>
      </c>
      <c r="AO31" s="247">
        <v>0.4</v>
      </c>
      <c r="AQ31" s="247">
        <v>0.5</v>
      </c>
      <c r="AR31" s="195">
        <v>0</v>
      </c>
      <c r="AS31" s="195">
        <v>0</v>
      </c>
      <c r="AX31" s="195">
        <v>0.9</v>
      </c>
      <c r="AY31" s="247">
        <v>0.15</v>
      </c>
      <c r="AZ31" s="195">
        <v>0.03</v>
      </c>
      <c r="BA31" s="247">
        <v>46</v>
      </c>
      <c r="BB31" s="247">
        <v>0.45</v>
      </c>
      <c r="BC31" s="247">
        <v>0.85</v>
      </c>
      <c r="BD31" s="247">
        <v>1</v>
      </c>
      <c r="BE31" s="247">
        <v>0.3</v>
      </c>
      <c r="BF31" s="247">
        <v>1</v>
      </c>
      <c r="BG31" s="247">
        <v>0.85</v>
      </c>
      <c r="BH31" s="247">
        <v>0.7</v>
      </c>
      <c r="BI31" s="247">
        <v>0</v>
      </c>
      <c r="BJ31" s="247">
        <v>2</v>
      </c>
      <c r="BK31" s="195">
        <v>1</v>
      </c>
      <c r="BL31" s="195">
        <v>0</v>
      </c>
      <c r="BM31" s="195">
        <v>0</v>
      </c>
      <c r="BN31" s="195">
        <v>0</v>
      </c>
      <c r="BO31" s="195">
        <v>0</v>
      </c>
      <c r="BP31" s="195">
        <v>0</v>
      </c>
      <c r="BQ31" s="195">
        <v>1</v>
      </c>
      <c r="BR31" s="195" t="s">
        <v>448</v>
      </c>
      <c r="BS31" s="195">
        <v>0</v>
      </c>
      <c r="BT31" s="195">
        <v>1</v>
      </c>
      <c r="BU31" s="195">
        <v>0.5</v>
      </c>
      <c r="BV31" s="195">
        <v>0</v>
      </c>
      <c r="BW31" s="195">
        <v>10000</v>
      </c>
      <c r="BX31" s="195">
        <v>1</v>
      </c>
      <c r="BY31" s="195">
        <v>1.1000000000000001</v>
      </c>
      <c r="BZ31" s="195">
        <v>1.1000000000000001</v>
      </c>
      <c r="CA31" s="195">
        <v>0.4</v>
      </c>
      <c r="CB31" s="195">
        <v>1</v>
      </c>
      <c r="CC31" s="195">
        <v>0</v>
      </c>
      <c r="CD31" s="195">
        <v>0</v>
      </c>
      <c r="CE31" s="195">
        <v>0</v>
      </c>
      <c r="CF31" s="195">
        <v>0</v>
      </c>
      <c r="CG31" s="195">
        <v>0</v>
      </c>
      <c r="CH31" s="195">
        <v>0</v>
      </c>
      <c r="CI31" s="195">
        <v>0</v>
      </c>
      <c r="CJ31" s="195">
        <v>0.9</v>
      </c>
      <c r="CK31" s="195">
        <v>0.9</v>
      </c>
      <c r="CL31" s="195">
        <v>0</v>
      </c>
      <c r="CM31" s="195">
        <v>200</v>
      </c>
      <c r="CN31" s="195">
        <v>1</v>
      </c>
      <c r="CO31" s="195">
        <v>800</v>
      </c>
      <c r="CP31" s="195">
        <v>800</v>
      </c>
      <c r="CQ31" s="195">
        <v>800</v>
      </c>
      <c r="CR31" s="195">
        <v>800</v>
      </c>
      <c r="CS31" s="195">
        <v>800</v>
      </c>
      <c r="CT31" s="195" t="s">
        <v>448</v>
      </c>
      <c r="CU31" s="195" t="s">
        <v>448</v>
      </c>
      <c r="CV31" s="195" t="s">
        <v>448</v>
      </c>
      <c r="CW31" s="195" t="s">
        <v>448</v>
      </c>
      <c r="CX31" s="195" t="s">
        <v>448</v>
      </c>
      <c r="CY31" s="195">
        <v>1</v>
      </c>
      <c r="CZ31" s="195">
        <v>200</v>
      </c>
      <c r="DA31" s="195">
        <v>200</v>
      </c>
      <c r="DB31" s="195">
        <v>1</v>
      </c>
      <c r="DC31" s="195">
        <v>0.05</v>
      </c>
      <c r="DD31" s="195">
        <v>1.7</v>
      </c>
      <c r="DE31" s="195">
        <v>12</v>
      </c>
      <c r="DF31" s="195">
        <v>1</v>
      </c>
      <c r="DG31" s="195">
        <v>2.0000000000000001E-4</v>
      </c>
      <c r="DH31" s="195">
        <v>0.15</v>
      </c>
      <c r="DI31" s="195">
        <v>0.22</v>
      </c>
      <c r="DJ31" s="195">
        <v>3</v>
      </c>
      <c r="DK31" s="195">
        <v>3000</v>
      </c>
      <c r="DL31" s="195">
        <v>2.5000000000000001E-2</v>
      </c>
      <c r="DM31" s="195">
        <v>0</v>
      </c>
      <c r="DN31" s="195">
        <v>2</v>
      </c>
      <c r="DO31" s="195">
        <v>1.3</v>
      </c>
      <c r="DP31" s="195">
        <v>0.75</v>
      </c>
      <c r="DQ31" s="195">
        <v>50</v>
      </c>
      <c r="DR31" s="195">
        <v>1</v>
      </c>
      <c r="DS31" s="195">
        <v>200</v>
      </c>
      <c r="DT31" s="195">
        <v>230</v>
      </c>
      <c r="DU31" s="195">
        <v>20</v>
      </c>
      <c r="DV31" s="195">
        <v>30</v>
      </c>
      <c r="DW31" s="195">
        <v>30</v>
      </c>
      <c r="DX31" s="195">
        <v>0.2</v>
      </c>
      <c r="DY31" s="195">
        <v>1</v>
      </c>
      <c r="DZ31" s="195">
        <v>0</v>
      </c>
      <c r="EA31" s="195">
        <v>1</v>
      </c>
      <c r="EB31" s="195">
        <v>0</v>
      </c>
      <c r="EC31" s="195">
        <v>30</v>
      </c>
      <c r="ED31" s="195">
        <v>0.15</v>
      </c>
      <c r="EE31" s="195">
        <v>0.75</v>
      </c>
      <c r="EF31" s="195">
        <v>0.1</v>
      </c>
      <c r="EG31" s="195">
        <v>10</v>
      </c>
      <c r="EH31" s="195">
        <v>0.15</v>
      </c>
      <c r="EI31" s="195">
        <v>0.15</v>
      </c>
      <c r="EJ31" s="195">
        <v>0.15</v>
      </c>
      <c r="EK31" s="195">
        <v>0</v>
      </c>
      <c r="EL31" s="195">
        <v>100</v>
      </c>
      <c r="EM31" s="195">
        <v>21</v>
      </c>
      <c r="EN31" s="195">
        <v>17.100000000000001</v>
      </c>
      <c r="EO31" s="195">
        <v>1</v>
      </c>
      <c r="ET31" s="195">
        <v>50</v>
      </c>
      <c r="FO31" s="245"/>
    </row>
    <row r="32" spans="1:171" ht="17.399999999999999">
      <c r="A32" s="219">
        <v>31</v>
      </c>
      <c r="B32" s="195" t="s">
        <v>461</v>
      </c>
      <c r="C32" s="195">
        <v>0</v>
      </c>
      <c r="D32" s="245" t="s">
        <v>698</v>
      </c>
      <c r="E32" s="195">
        <v>154</v>
      </c>
      <c r="F32" s="245" t="s">
        <v>803</v>
      </c>
      <c r="G32" s="195">
        <v>134</v>
      </c>
      <c r="H32" s="245" t="s">
        <v>701</v>
      </c>
      <c r="I32" s="195">
        <v>320</v>
      </c>
      <c r="J32" s="245" t="s">
        <v>714</v>
      </c>
      <c r="K32" s="195">
        <v>1</v>
      </c>
      <c r="L32" s="224" t="s">
        <v>758</v>
      </c>
      <c r="M32" s="195">
        <v>25</v>
      </c>
      <c r="N32" s="248" t="s">
        <v>758</v>
      </c>
      <c r="O32" s="195" t="s">
        <v>607</v>
      </c>
      <c r="P32" s="260">
        <v>1</v>
      </c>
      <c r="Q32" s="195" t="s">
        <v>606</v>
      </c>
      <c r="R32" s="288">
        <v>11</v>
      </c>
      <c r="S32" s="195" t="s">
        <v>445</v>
      </c>
      <c r="T32" s="195" t="s">
        <v>493</v>
      </c>
      <c r="U32" s="195">
        <v>1</v>
      </c>
      <c r="V32" s="195">
        <v>1</v>
      </c>
      <c r="W32" s="252" t="s">
        <v>962</v>
      </c>
      <c r="X32" s="258" t="s">
        <v>962</v>
      </c>
      <c r="Y32" s="246">
        <v>3</v>
      </c>
      <c r="Z32" s="246" t="s">
        <v>458</v>
      </c>
      <c r="AB32" s="195">
        <v>28</v>
      </c>
      <c r="AC32" s="195">
        <v>13</v>
      </c>
      <c r="AF32" s="247">
        <v>20</v>
      </c>
      <c r="AG32" s="247">
        <v>30</v>
      </c>
      <c r="AH32" s="247">
        <v>45</v>
      </c>
      <c r="AI32" s="247">
        <v>25</v>
      </c>
      <c r="AJ32" s="247">
        <v>21</v>
      </c>
      <c r="AK32" s="195">
        <v>0</v>
      </c>
      <c r="AL32" s="195">
        <v>0</v>
      </c>
      <c r="AM32" s="195">
        <v>0</v>
      </c>
      <c r="AN32" s="247">
        <v>295</v>
      </c>
      <c r="AO32" s="247">
        <v>0.4</v>
      </c>
      <c r="AQ32" s="247">
        <v>0.5</v>
      </c>
      <c r="AR32" s="195">
        <v>0</v>
      </c>
      <c r="AS32" s="195">
        <v>0</v>
      </c>
      <c r="AX32" s="195">
        <v>0.9</v>
      </c>
      <c r="AY32" s="247">
        <v>0.15</v>
      </c>
      <c r="AZ32" s="195">
        <v>0.03</v>
      </c>
      <c r="BA32" s="247">
        <v>46</v>
      </c>
      <c r="BB32" s="247">
        <v>0.45</v>
      </c>
      <c r="BC32" s="247">
        <v>0.85</v>
      </c>
      <c r="BD32" s="247">
        <v>1</v>
      </c>
      <c r="BE32" s="247">
        <v>0.3</v>
      </c>
      <c r="BF32" s="247">
        <v>1</v>
      </c>
      <c r="BG32" s="247">
        <v>0.85</v>
      </c>
      <c r="BH32" s="247">
        <v>0.7</v>
      </c>
      <c r="BI32" s="247">
        <v>0</v>
      </c>
      <c r="BJ32" s="247">
        <v>2</v>
      </c>
      <c r="BK32" s="195">
        <v>1</v>
      </c>
      <c r="BL32" s="195">
        <v>0</v>
      </c>
      <c r="BM32" s="195">
        <v>0</v>
      </c>
      <c r="BN32" s="195">
        <v>0</v>
      </c>
      <c r="BO32" s="195">
        <v>0</v>
      </c>
      <c r="BP32" s="195">
        <v>0</v>
      </c>
      <c r="BQ32" s="195">
        <v>1</v>
      </c>
      <c r="BR32" s="195" t="s">
        <v>448</v>
      </c>
      <c r="BS32" s="195">
        <v>0</v>
      </c>
      <c r="BT32" s="195">
        <v>1</v>
      </c>
      <c r="BU32" s="195">
        <v>0.5</v>
      </c>
      <c r="BV32" s="195">
        <v>0</v>
      </c>
      <c r="BW32" s="195">
        <v>10000</v>
      </c>
      <c r="BX32" s="195">
        <v>1</v>
      </c>
      <c r="BY32" s="195">
        <v>1.1000000000000001</v>
      </c>
      <c r="BZ32" s="195">
        <v>1.1000000000000001</v>
      </c>
      <c r="CA32" s="195">
        <v>0.4</v>
      </c>
      <c r="CB32" s="195">
        <v>1</v>
      </c>
      <c r="CC32" s="195">
        <v>0</v>
      </c>
      <c r="CD32" s="195">
        <v>0</v>
      </c>
      <c r="CE32" s="195">
        <v>0</v>
      </c>
      <c r="CF32" s="195">
        <v>0</v>
      </c>
      <c r="CG32" s="195">
        <v>0</v>
      </c>
      <c r="CH32" s="195">
        <v>0</v>
      </c>
      <c r="CI32" s="195">
        <v>0</v>
      </c>
      <c r="CJ32" s="195">
        <v>0.9</v>
      </c>
      <c r="CK32" s="195">
        <v>0.9</v>
      </c>
      <c r="CL32" s="195">
        <v>0</v>
      </c>
      <c r="CM32" s="195">
        <v>200</v>
      </c>
      <c r="CN32" s="195">
        <v>1</v>
      </c>
      <c r="CO32" s="195">
        <v>800</v>
      </c>
      <c r="CP32" s="195">
        <v>800</v>
      </c>
      <c r="CQ32" s="195">
        <v>800</v>
      </c>
      <c r="CR32" s="195">
        <v>800</v>
      </c>
      <c r="CS32" s="195">
        <v>800</v>
      </c>
      <c r="CT32" s="195" t="s">
        <v>448</v>
      </c>
      <c r="CU32" s="195" t="s">
        <v>448</v>
      </c>
      <c r="CV32" s="195" t="s">
        <v>448</v>
      </c>
      <c r="CW32" s="195" t="s">
        <v>448</v>
      </c>
      <c r="CX32" s="195" t="s">
        <v>448</v>
      </c>
      <c r="CY32" s="195">
        <v>1</v>
      </c>
      <c r="CZ32" s="195">
        <v>200</v>
      </c>
      <c r="DA32" s="195">
        <v>200</v>
      </c>
      <c r="DB32" s="195">
        <v>1</v>
      </c>
      <c r="DC32" s="195">
        <v>0.05</v>
      </c>
      <c r="DD32" s="195">
        <v>1.7</v>
      </c>
      <c r="DE32" s="195">
        <v>12</v>
      </c>
      <c r="DF32" s="195">
        <v>1</v>
      </c>
      <c r="DG32" s="195">
        <v>2.0000000000000001E-4</v>
      </c>
      <c r="DH32" s="195">
        <v>0.15</v>
      </c>
      <c r="DI32" s="195">
        <v>0.22</v>
      </c>
      <c r="DJ32" s="195">
        <v>3</v>
      </c>
      <c r="DK32" s="195">
        <v>3000</v>
      </c>
      <c r="DL32" s="195">
        <v>2.5000000000000001E-2</v>
      </c>
      <c r="DM32" s="195">
        <v>0</v>
      </c>
      <c r="DN32" s="195">
        <v>2</v>
      </c>
      <c r="DO32" s="195">
        <v>1.3</v>
      </c>
      <c r="DP32" s="195">
        <v>0.75</v>
      </c>
      <c r="DQ32" s="195">
        <v>50</v>
      </c>
      <c r="DR32" s="195">
        <v>1</v>
      </c>
      <c r="DS32" s="195">
        <v>200</v>
      </c>
      <c r="DT32" s="195">
        <v>230</v>
      </c>
      <c r="DU32" s="195">
        <v>20</v>
      </c>
      <c r="DV32" s="195">
        <v>30</v>
      </c>
      <c r="DW32" s="195">
        <v>30</v>
      </c>
      <c r="DX32" s="195">
        <v>0.2</v>
      </c>
      <c r="DY32" s="195">
        <v>1</v>
      </c>
      <c r="DZ32" s="195">
        <v>0</v>
      </c>
      <c r="EA32" s="195">
        <v>1</v>
      </c>
      <c r="EB32" s="195">
        <v>0</v>
      </c>
      <c r="EC32" s="195">
        <v>30</v>
      </c>
      <c r="ED32" s="195">
        <v>0.15</v>
      </c>
      <c r="EE32" s="195">
        <v>0.75</v>
      </c>
      <c r="EF32" s="195">
        <v>0.1</v>
      </c>
      <c r="EG32" s="195">
        <v>10</v>
      </c>
      <c r="EH32" s="195">
        <v>0.15</v>
      </c>
      <c r="EI32" s="195">
        <v>0.15</v>
      </c>
      <c r="EJ32" s="195">
        <v>0.15</v>
      </c>
      <c r="EK32" s="195">
        <v>0</v>
      </c>
      <c r="EL32" s="195">
        <v>100</v>
      </c>
      <c r="EM32" s="195">
        <v>21</v>
      </c>
      <c r="EN32" s="195">
        <v>17.100000000000001</v>
      </c>
      <c r="EO32" s="195">
        <v>1</v>
      </c>
      <c r="ET32" s="195">
        <v>50</v>
      </c>
      <c r="FO32" s="245"/>
    </row>
    <row r="33" spans="1:171" ht="15.6">
      <c r="A33" s="251">
        <v>32</v>
      </c>
      <c r="B33" s="259" t="s">
        <v>805</v>
      </c>
      <c r="C33" s="195">
        <v>0</v>
      </c>
      <c r="D33" s="251">
        <v>2007</v>
      </c>
      <c r="E33" s="251">
        <v>122</v>
      </c>
      <c r="F33" s="287" t="s">
        <v>959</v>
      </c>
      <c r="G33" s="251">
        <v>122</v>
      </c>
      <c r="H33" s="287" t="s">
        <v>959</v>
      </c>
      <c r="I33" s="251">
        <v>280</v>
      </c>
      <c r="J33" s="287" t="s">
        <v>960</v>
      </c>
      <c r="K33" s="251">
        <v>2</v>
      </c>
      <c r="L33" s="251" t="s">
        <v>818</v>
      </c>
      <c r="M33" s="195">
        <v>26</v>
      </c>
      <c r="N33" s="251" t="s">
        <v>832</v>
      </c>
      <c r="O33" s="251" t="s">
        <v>607</v>
      </c>
      <c r="P33" s="261">
        <v>2</v>
      </c>
      <c r="Q33" s="251" t="s">
        <v>231</v>
      </c>
      <c r="R33" s="289" t="s">
        <v>961</v>
      </c>
      <c r="S33" s="251" t="s">
        <v>41</v>
      </c>
      <c r="T33" s="259" t="s">
        <v>813</v>
      </c>
      <c r="U33" s="259">
        <v>2</v>
      </c>
      <c r="V33" s="259">
        <v>2</v>
      </c>
      <c r="W33" s="252" t="s">
        <v>962</v>
      </c>
      <c r="X33" s="258" t="s">
        <v>962</v>
      </c>
      <c r="Y33" s="252">
        <v>4</v>
      </c>
      <c r="Z33" s="252" t="s">
        <v>963</v>
      </c>
      <c r="AA33" s="252"/>
      <c r="AB33" s="252"/>
      <c r="AC33" s="252"/>
      <c r="AD33" s="251">
        <v>26</v>
      </c>
      <c r="AE33" s="252"/>
      <c r="AF33" s="251">
        <v>30</v>
      </c>
      <c r="AG33" s="251">
        <v>50</v>
      </c>
      <c r="AH33" s="251">
        <v>45</v>
      </c>
      <c r="AI33" s="251">
        <v>34</v>
      </c>
      <c r="AJ33" s="251">
        <v>0</v>
      </c>
      <c r="AK33" s="251">
        <v>0</v>
      </c>
      <c r="AL33" s="251">
        <v>0</v>
      </c>
      <c r="AM33" s="251">
        <v>0</v>
      </c>
      <c r="AN33" s="251">
        <v>280</v>
      </c>
      <c r="AO33" s="251">
        <v>0.15</v>
      </c>
      <c r="AP33" s="251">
        <v>1.19</v>
      </c>
      <c r="AQ33" s="251">
        <v>0.51300000000000001</v>
      </c>
      <c r="AR33" s="251">
        <v>0</v>
      </c>
      <c r="AS33" s="251">
        <v>0</v>
      </c>
      <c r="AT33" s="251">
        <v>30</v>
      </c>
      <c r="AU33" s="251">
        <v>60</v>
      </c>
      <c r="AV33" s="251">
        <v>45</v>
      </c>
      <c r="AW33" s="251">
        <v>45</v>
      </c>
      <c r="AX33" s="251">
        <v>0.9</v>
      </c>
      <c r="AY33" s="251">
        <v>0.1</v>
      </c>
      <c r="AZ33" s="251">
        <v>0.02</v>
      </c>
      <c r="BA33" s="251">
        <v>45</v>
      </c>
      <c r="BB33" s="251">
        <v>0.4</v>
      </c>
      <c r="BC33" s="251">
        <v>1.8</v>
      </c>
      <c r="BD33" s="251">
        <v>1.7</v>
      </c>
      <c r="BE33" s="251">
        <v>0.05</v>
      </c>
      <c r="BF33" s="251">
        <v>1.1579999999999999</v>
      </c>
      <c r="BG33" s="251">
        <v>0.9</v>
      </c>
      <c r="BH33" s="251">
        <v>1.115</v>
      </c>
      <c r="BI33" s="251" t="b">
        <v>0</v>
      </c>
      <c r="BJ33" s="251">
        <v>2</v>
      </c>
      <c r="BK33" s="251">
        <v>1</v>
      </c>
      <c r="BL33" s="251">
        <v>0</v>
      </c>
      <c r="BM33" s="251">
        <v>0</v>
      </c>
      <c r="BN33" s="251">
        <v>0</v>
      </c>
      <c r="BO33" s="251" t="b">
        <v>0</v>
      </c>
      <c r="BP33" s="251" t="b">
        <v>0</v>
      </c>
      <c r="BQ33" s="251" t="b">
        <v>1</v>
      </c>
      <c r="BR33" s="251" t="s">
        <v>814</v>
      </c>
      <c r="BS33" s="251" t="b">
        <v>0</v>
      </c>
      <c r="BT33" s="251" t="b">
        <v>1</v>
      </c>
      <c r="BU33" s="251">
        <v>0.45</v>
      </c>
      <c r="BV33" s="251" t="b">
        <v>0</v>
      </c>
      <c r="BW33" s="251">
        <v>10000</v>
      </c>
      <c r="BX33" s="251">
        <v>1</v>
      </c>
      <c r="BY33" s="251">
        <v>1.1000000000000001</v>
      </c>
      <c r="BZ33" s="251">
        <v>1.1000000000000001</v>
      </c>
      <c r="CA33" s="251">
        <v>0.4</v>
      </c>
      <c r="CB33" s="251">
        <v>1</v>
      </c>
      <c r="CC33" s="251" t="b">
        <v>0</v>
      </c>
      <c r="CD33" s="251" t="b">
        <v>0</v>
      </c>
      <c r="CE33" s="251" t="b">
        <v>0</v>
      </c>
      <c r="CF33" s="251" t="b">
        <v>0</v>
      </c>
      <c r="CG33" s="251" t="b">
        <v>0</v>
      </c>
      <c r="CH33" s="251" t="b">
        <v>0</v>
      </c>
      <c r="CI33" s="251" t="b">
        <v>0</v>
      </c>
      <c r="CJ33" s="251">
        <v>0.9</v>
      </c>
      <c r="CK33" s="251">
        <v>0.9</v>
      </c>
      <c r="CL33" s="251" t="b">
        <v>0</v>
      </c>
      <c r="CM33" s="251">
        <v>400</v>
      </c>
      <c r="CN33" s="251">
        <v>2</v>
      </c>
      <c r="CO33" s="251">
        <v>50</v>
      </c>
      <c r="CP33" s="251">
        <v>800</v>
      </c>
      <c r="CQ33" s="251">
        <v>800</v>
      </c>
      <c r="CR33" s="251">
        <v>800</v>
      </c>
      <c r="CS33" s="251">
        <v>800</v>
      </c>
      <c r="CT33" s="251" t="s">
        <v>814</v>
      </c>
      <c r="CU33" s="251" t="s">
        <v>814</v>
      </c>
      <c r="CV33" s="251" t="s">
        <v>814</v>
      </c>
      <c r="CW33" s="251" t="s">
        <v>814</v>
      </c>
      <c r="CX33" s="251" t="s">
        <v>814</v>
      </c>
      <c r="FO33" s="245"/>
    </row>
    <row r="34" spans="1:171" ht="15.6">
      <c r="A34" s="260">
        <v>33</v>
      </c>
      <c r="B34" s="259" t="s">
        <v>806</v>
      </c>
      <c r="C34" s="195">
        <v>0</v>
      </c>
      <c r="D34" s="251">
        <v>2007</v>
      </c>
      <c r="E34" s="251">
        <v>122</v>
      </c>
      <c r="F34" s="287" t="s">
        <v>959</v>
      </c>
      <c r="G34" s="251">
        <v>122</v>
      </c>
      <c r="H34" s="287" t="s">
        <v>959</v>
      </c>
      <c r="I34" s="251">
        <v>280</v>
      </c>
      <c r="J34" s="287" t="s">
        <v>960</v>
      </c>
      <c r="K34" s="251">
        <v>2</v>
      </c>
      <c r="L34" s="251" t="s">
        <v>818</v>
      </c>
      <c r="M34" s="195">
        <v>27</v>
      </c>
      <c r="N34" s="251" t="s">
        <v>832</v>
      </c>
      <c r="O34" s="251" t="s">
        <v>607</v>
      </c>
      <c r="P34" s="260">
        <v>2</v>
      </c>
      <c r="Q34" s="251" t="s">
        <v>231</v>
      </c>
      <c r="R34" s="289" t="s">
        <v>961</v>
      </c>
      <c r="S34" s="251" t="s">
        <v>41</v>
      </c>
      <c r="T34" s="259" t="s">
        <v>813</v>
      </c>
      <c r="U34" s="259">
        <v>2</v>
      </c>
      <c r="V34" s="259">
        <v>2</v>
      </c>
      <c r="W34" s="252" t="s">
        <v>962</v>
      </c>
      <c r="X34" s="258" t="s">
        <v>962</v>
      </c>
      <c r="Y34" s="252">
        <v>4</v>
      </c>
      <c r="Z34" s="252" t="s">
        <v>963</v>
      </c>
      <c r="AA34" s="252"/>
      <c r="AB34" s="252"/>
      <c r="AC34" s="252"/>
      <c r="AD34" s="251">
        <v>26</v>
      </c>
      <c r="AE34" s="252"/>
      <c r="AF34" s="251">
        <v>30</v>
      </c>
      <c r="AG34" s="251">
        <v>50</v>
      </c>
      <c r="AH34" s="251">
        <v>45</v>
      </c>
      <c r="AI34" s="251">
        <v>34</v>
      </c>
      <c r="AJ34" s="251">
        <v>0</v>
      </c>
      <c r="AK34" s="251">
        <v>0</v>
      </c>
      <c r="AL34" s="251">
        <v>0</v>
      </c>
      <c r="AM34" s="251">
        <v>0</v>
      </c>
      <c r="AN34" s="251">
        <v>280</v>
      </c>
      <c r="AO34" s="251">
        <v>0.15</v>
      </c>
      <c r="AP34" s="251">
        <v>1.19</v>
      </c>
      <c r="AQ34" s="251">
        <v>0.51300000000000001</v>
      </c>
      <c r="AR34" s="251">
        <v>0</v>
      </c>
      <c r="AS34" s="251">
        <v>0</v>
      </c>
      <c r="AT34" s="251">
        <v>30</v>
      </c>
      <c r="AU34" s="251">
        <v>50</v>
      </c>
      <c r="AV34" s="251">
        <v>45</v>
      </c>
      <c r="AW34" s="251">
        <v>34</v>
      </c>
      <c r="AX34" s="251">
        <v>0.9</v>
      </c>
      <c r="AY34" s="251">
        <v>0.1</v>
      </c>
      <c r="AZ34" s="251">
        <v>0.02</v>
      </c>
      <c r="BA34" s="251">
        <v>34</v>
      </c>
      <c r="BB34" s="251">
        <v>0.4</v>
      </c>
      <c r="BC34" s="251">
        <v>1.8</v>
      </c>
      <c r="BD34" s="251">
        <v>1.8</v>
      </c>
      <c r="BE34" s="251">
        <v>0.05</v>
      </c>
      <c r="BF34" s="251">
        <v>1.23</v>
      </c>
      <c r="BG34" s="251">
        <v>1.1000000000000001</v>
      </c>
      <c r="BH34" s="251">
        <v>1.23</v>
      </c>
      <c r="BI34" s="251" t="b">
        <v>0</v>
      </c>
      <c r="BJ34" s="251">
        <v>2</v>
      </c>
      <c r="BK34" s="251">
        <v>1</v>
      </c>
      <c r="BL34" s="251">
        <v>0</v>
      </c>
      <c r="BM34" s="251">
        <v>0</v>
      </c>
      <c r="BN34" s="251">
        <v>0</v>
      </c>
      <c r="BO34" s="251" t="b">
        <v>0</v>
      </c>
      <c r="BP34" s="251" t="b">
        <v>0</v>
      </c>
      <c r="BQ34" s="251" t="b">
        <v>1</v>
      </c>
      <c r="BR34" s="251" t="s">
        <v>814</v>
      </c>
      <c r="BS34" s="251" t="b">
        <v>0</v>
      </c>
      <c r="BT34" s="251" t="b">
        <v>1</v>
      </c>
      <c r="BU34" s="251">
        <v>0.45</v>
      </c>
      <c r="BV34" s="251" t="b">
        <v>0</v>
      </c>
      <c r="BW34" s="251">
        <v>10000</v>
      </c>
      <c r="BX34" s="251">
        <v>1</v>
      </c>
      <c r="BY34" s="251">
        <v>1.1000000000000001</v>
      </c>
      <c r="BZ34" s="251">
        <v>1.1000000000000001</v>
      </c>
      <c r="CA34" s="251">
        <v>0.4</v>
      </c>
      <c r="CB34" s="251">
        <v>1</v>
      </c>
      <c r="CC34" s="251" t="b">
        <v>0</v>
      </c>
      <c r="CD34" s="251" t="b">
        <v>0</v>
      </c>
      <c r="CE34" s="251" t="b">
        <v>0</v>
      </c>
      <c r="CF34" s="251" t="b">
        <v>0</v>
      </c>
      <c r="CG34" s="251" t="b">
        <v>0</v>
      </c>
      <c r="CH34" s="251" t="b">
        <v>0</v>
      </c>
      <c r="CI34" s="251" t="b">
        <v>0</v>
      </c>
      <c r="CJ34" s="251">
        <v>0.9</v>
      </c>
      <c r="CK34" s="251">
        <v>0.9</v>
      </c>
      <c r="CL34" s="251" t="b">
        <v>0</v>
      </c>
      <c r="CM34" s="251">
        <v>400</v>
      </c>
      <c r="CN34" s="251">
        <v>2</v>
      </c>
      <c r="CO34" s="251">
        <v>50</v>
      </c>
      <c r="CP34" s="251">
        <v>800</v>
      </c>
      <c r="CQ34" s="251">
        <v>800</v>
      </c>
      <c r="CR34" s="251">
        <v>800</v>
      </c>
      <c r="CS34" s="251">
        <v>800</v>
      </c>
      <c r="CT34" s="251" t="s">
        <v>814</v>
      </c>
      <c r="CU34" s="251" t="s">
        <v>814</v>
      </c>
      <c r="CV34" s="251" t="s">
        <v>814</v>
      </c>
      <c r="CW34" s="251" t="s">
        <v>814</v>
      </c>
      <c r="CX34" s="251" t="s">
        <v>814</v>
      </c>
      <c r="FO34" s="245"/>
    </row>
    <row r="35" spans="1:171" ht="15.6">
      <c r="A35" s="251">
        <v>34</v>
      </c>
      <c r="B35" s="259" t="s">
        <v>807</v>
      </c>
      <c r="C35" s="195">
        <v>0</v>
      </c>
      <c r="D35" s="251">
        <v>2007</v>
      </c>
      <c r="E35" s="251">
        <v>122</v>
      </c>
      <c r="F35" s="287" t="s">
        <v>959</v>
      </c>
      <c r="G35" s="251">
        <v>122</v>
      </c>
      <c r="H35" s="287" t="s">
        <v>959</v>
      </c>
      <c r="I35" s="251">
        <v>280</v>
      </c>
      <c r="J35" s="287" t="s">
        <v>960</v>
      </c>
      <c r="K35" s="251">
        <v>2</v>
      </c>
      <c r="L35" s="251" t="s">
        <v>818</v>
      </c>
      <c r="M35" s="195">
        <v>28</v>
      </c>
      <c r="N35" s="251" t="s">
        <v>832</v>
      </c>
      <c r="O35" s="251" t="s">
        <v>607</v>
      </c>
      <c r="P35" s="261">
        <v>2</v>
      </c>
      <c r="Q35" s="251" t="s">
        <v>231</v>
      </c>
      <c r="R35" s="289" t="s">
        <v>961</v>
      </c>
      <c r="S35" s="251" t="s">
        <v>41</v>
      </c>
      <c r="T35" s="259" t="s">
        <v>813</v>
      </c>
      <c r="U35" s="259">
        <v>2</v>
      </c>
      <c r="V35" s="259">
        <v>2</v>
      </c>
      <c r="W35" s="252" t="s">
        <v>962</v>
      </c>
      <c r="X35" s="258" t="s">
        <v>962</v>
      </c>
      <c r="Y35" s="252">
        <v>4</v>
      </c>
      <c r="Z35" s="252" t="s">
        <v>963</v>
      </c>
      <c r="AA35" s="252"/>
      <c r="AB35" s="252"/>
      <c r="AC35" s="252"/>
      <c r="AD35" s="251">
        <v>26</v>
      </c>
      <c r="AE35" s="252"/>
      <c r="AF35" s="251">
        <v>30</v>
      </c>
      <c r="AG35" s="251">
        <v>50</v>
      </c>
      <c r="AH35" s="251">
        <v>45</v>
      </c>
      <c r="AI35" s="251">
        <v>34</v>
      </c>
      <c r="AJ35" s="251">
        <v>0</v>
      </c>
      <c r="AK35" s="251">
        <v>0</v>
      </c>
      <c r="AL35" s="251">
        <v>0</v>
      </c>
      <c r="AM35" s="251">
        <v>0</v>
      </c>
      <c r="AN35" s="251">
        <v>280</v>
      </c>
      <c r="AO35" s="251">
        <v>0.15</v>
      </c>
      <c r="AP35" s="251">
        <v>1.19</v>
      </c>
      <c r="AQ35" s="251">
        <v>0.51300000000000001</v>
      </c>
      <c r="AR35" s="251">
        <v>0</v>
      </c>
      <c r="AS35" s="251">
        <v>0</v>
      </c>
      <c r="AT35" s="251">
        <v>30</v>
      </c>
      <c r="AU35" s="251">
        <v>50</v>
      </c>
      <c r="AV35" s="251">
        <v>45</v>
      </c>
      <c r="AW35" s="251">
        <v>34</v>
      </c>
      <c r="AX35" s="251">
        <v>0.9</v>
      </c>
      <c r="AY35" s="251">
        <v>0.1</v>
      </c>
      <c r="AZ35" s="251">
        <v>0.06</v>
      </c>
      <c r="BA35" s="251">
        <v>34</v>
      </c>
      <c r="BB35" s="251">
        <v>0.4</v>
      </c>
      <c r="BC35" s="251">
        <v>1.5</v>
      </c>
      <c r="BD35" s="251">
        <v>1.5</v>
      </c>
      <c r="BE35" s="251">
        <v>0.05</v>
      </c>
      <c r="BF35" s="251">
        <v>1.19</v>
      </c>
      <c r="BG35" s="251">
        <v>1.1000000000000001</v>
      </c>
      <c r="BH35" s="251">
        <v>1.19</v>
      </c>
      <c r="BI35" s="251" t="b">
        <v>0</v>
      </c>
      <c r="BJ35" s="251">
        <v>2</v>
      </c>
      <c r="BK35" s="251">
        <v>1</v>
      </c>
      <c r="BL35" s="251">
        <v>0</v>
      </c>
      <c r="BM35" s="251">
        <v>0</v>
      </c>
      <c r="BN35" s="251">
        <v>0</v>
      </c>
      <c r="BO35" s="251" t="b">
        <v>0</v>
      </c>
      <c r="BP35" s="251" t="b">
        <v>0</v>
      </c>
      <c r="BQ35" s="251" t="b">
        <v>1</v>
      </c>
      <c r="BR35" s="251" t="s">
        <v>814</v>
      </c>
      <c r="BS35" s="251" t="b">
        <v>0</v>
      </c>
      <c r="BT35" s="251" t="b">
        <v>1</v>
      </c>
      <c r="BU35" s="251">
        <v>0.45</v>
      </c>
      <c r="BV35" s="251" t="b">
        <v>0</v>
      </c>
      <c r="BW35" s="251">
        <v>10000</v>
      </c>
      <c r="BX35" s="251">
        <v>1</v>
      </c>
      <c r="BY35" s="251">
        <v>1.1000000000000001</v>
      </c>
      <c r="BZ35" s="251">
        <v>1.1000000000000001</v>
      </c>
      <c r="CA35" s="251">
        <v>0.4</v>
      </c>
      <c r="CB35" s="251">
        <v>1</v>
      </c>
      <c r="CC35" s="251" t="b">
        <v>0</v>
      </c>
      <c r="CD35" s="251" t="b">
        <v>0</v>
      </c>
      <c r="CE35" s="251" t="b">
        <v>0</v>
      </c>
      <c r="CF35" s="251" t="b">
        <v>0</v>
      </c>
      <c r="CG35" s="251" t="b">
        <v>0</v>
      </c>
      <c r="CH35" s="251" t="b">
        <v>0</v>
      </c>
      <c r="CI35" s="251" t="b">
        <v>0</v>
      </c>
      <c r="CJ35" s="251">
        <v>0.9</v>
      </c>
      <c r="CK35" s="251">
        <v>0.9</v>
      </c>
      <c r="CL35" s="251" t="b">
        <v>0</v>
      </c>
      <c r="CM35" s="251">
        <v>400</v>
      </c>
      <c r="CN35" s="251">
        <v>2</v>
      </c>
      <c r="CO35" s="251">
        <v>50</v>
      </c>
      <c r="CP35" s="251">
        <v>800</v>
      </c>
      <c r="CQ35" s="251">
        <v>800</v>
      </c>
      <c r="CR35" s="251">
        <v>800</v>
      </c>
      <c r="CS35" s="251">
        <v>800</v>
      </c>
      <c r="CT35" s="251" t="s">
        <v>814</v>
      </c>
      <c r="CU35" s="251" t="s">
        <v>814</v>
      </c>
      <c r="CV35" s="251" t="s">
        <v>814</v>
      </c>
      <c r="CW35" s="251" t="s">
        <v>814</v>
      </c>
      <c r="CX35" s="251" t="s">
        <v>814</v>
      </c>
      <c r="FO35" s="245"/>
    </row>
    <row r="36" spans="1:171" ht="15.6">
      <c r="A36" s="260">
        <v>35</v>
      </c>
      <c r="B36" s="259" t="s">
        <v>808</v>
      </c>
      <c r="C36" s="195">
        <v>0</v>
      </c>
      <c r="D36" s="251">
        <v>2007</v>
      </c>
      <c r="E36" s="251">
        <v>122</v>
      </c>
      <c r="F36" s="287" t="s">
        <v>959</v>
      </c>
      <c r="G36" s="251">
        <v>122</v>
      </c>
      <c r="H36" s="287" t="s">
        <v>959</v>
      </c>
      <c r="I36" s="251">
        <v>280</v>
      </c>
      <c r="J36" s="287" t="s">
        <v>960</v>
      </c>
      <c r="K36" s="251">
        <v>3</v>
      </c>
      <c r="L36" s="251" t="s">
        <v>819</v>
      </c>
      <c r="M36" s="195">
        <v>29</v>
      </c>
      <c r="N36" s="251" t="s">
        <v>832</v>
      </c>
      <c r="O36" s="251" t="s">
        <v>607</v>
      </c>
      <c r="P36" s="260">
        <v>2</v>
      </c>
      <c r="Q36" s="251" t="s">
        <v>231</v>
      </c>
      <c r="R36" s="289" t="s">
        <v>961</v>
      </c>
      <c r="S36" s="251" t="s">
        <v>41</v>
      </c>
      <c r="T36" s="255" t="s">
        <v>813</v>
      </c>
      <c r="U36" s="259">
        <v>2</v>
      </c>
      <c r="V36" s="259">
        <v>2</v>
      </c>
      <c r="W36" s="252" t="s">
        <v>962</v>
      </c>
      <c r="X36" s="258" t="s">
        <v>962</v>
      </c>
      <c r="Y36" s="252">
        <v>4</v>
      </c>
      <c r="Z36" s="252" t="s">
        <v>963</v>
      </c>
      <c r="AA36" s="252"/>
      <c r="AB36" s="252"/>
      <c r="AC36" s="252"/>
      <c r="AD36" s="251">
        <v>26</v>
      </c>
      <c r="AE36" s="252"/>
      <c r="AF36" s="251">
        <v>30</v>
      </c>
      <c r="AG36" s="251">
        <v>50</v>
      </c>
      <c r="AH36" s="251">
        <v>45</v>
      </c>
      <c r="AI36" s="251">
        <v>34</v>
      </c>
      <c r="AJ36" s="251">
        <v>0</v>
      </c>
      <c r="AK36" s="251">
        <v>0</v>
      </c>
      <c r="AL36" s="251">
        <v>0</v>
      </c>
      <c r="AM36" s="251">
        <v>0</v>
      </c>
      <c r="AN36" s="251">
        <v>280</v>
      </c>
      <c r="AO36" s="252">
        <v>0.152</v>
      </c>
      <c r="AP36" s="252">
        <v>1.216</v>
      </c>
      <c r="AQ36" s="252">
        <v>0.51300000000000001</v>
      </c>
      <c r="AR36" s="251">
        <v>0</v>
      </c>
      <c r="AS36" s="251">
        <v>0</v>
      </c>
      <c r="AT36" s="251">
        <v>30</v>
      </c>
      <c r="AU36" s="251">
        <v>50</v>
      </c>
      <c r="AV36" s="251">
        <v>45</v>
      </c>
      <c r="AW36" s="251">
        <v>34</v>
      </c>
      <c r="AX36" s="251">
        <v>0.9</v>
      </c>
      <c r="AY36" s="251">
        <v>0.1</v>
      </c>
      <c r="AZ36" s="251">
        <v>0.02</v>
      </c>
      <c r="BA36" s="251">
        <v>34</v>
      </c>
      <c r="BB36" s="251">
        <v>0.4</v>
      </c>
      <c r="BC36" s="251">
        <v>1.8</v>
      </c>
      <c r="BD36" s="251">
        <v>1.8</v>
      </c>
      <c r="BE36" s="252">
        <v>0.05</v>
      </c>
      <c r="BF36" s="252">
        <v>1.1919999999999999</v>
      </c>
      <c r="BG36" s="252">
        <v>1.05</v>
      </c>
      <c r="BH36" s="252">
        <v>1.173</v>
      </c>
      <c r="BI36" s="251" t="b">
        <v>0</v>
      </c>
      <c r="BJ36" s="251">
        <v>2</v>
      </c>
      <c r="BK36" s="251">
        <v>1</v>
      </c>
      <c r="BL36" s="251">
        <v>0</v>
      </c>
      <c r="BM36" s="251">
        <v>0</v>
      </c>
      <c r="BN36" s="251">
        <v>0</v>
      </c>
      <c r="BO36" s="251" t="b">
        <v>0</v>
      </c>
      <c r="BP36" s="251" t="b">
        <v>0</v>
      </c>
      <c r="BQ36" s="251" t="b">
        <v>1</v>
      </c>
      <c r="BR36" s="251" t="s">
        <v>814</v>
      </c>
      <c r="BS36" s="251" t="b">
        <v>0</v>
      </c>
      <c r="BT36" s="251" t="b">
        <v>1</v>
      </c>
      <c r="BU36" s="251">
        <v>0.45</v>
      </c>
      <c r="BV36" s="251" t="b">
        <v>0</v>
      </c>
      <c r="BW36" s="251">
        <v>10000</v>
      </c>
      <c r="BX36" s="251">
        <v>1</v>
      </c>
      <c r="BY36" s="251">
        <v>1.1000000000000001</v>
      </c>
      <c r="BZ36" s="251">
        <v>1.1000000000000001</v>
      </c>
      <c r="CA36" s="251">
        <v>0.4</v>
      </c>
      <c r="CB36" s="251">
        <v>1</v>
      </c>
      <c r="CC36" s="251" t="b">
        <v>0</v>
      </c>
      <c r="CD36" s="251" t="b">
        <v>0</v>
      </c>
      <c r="CE36" s="251" t="b">
        <v>0</v>
      </c>
      <c r="CF36" s="251" t="b">
        <v>0</v>
      </c>
      <c r="CG36" s="251" t="b">
        <v>0</v>
      </c>
      <c r="CH36" s="251" t="b">
        <v>0</v>
      </c>
      <c r="CI36" s="251" t="b">
        <v>0</v>
      </c>
      <c r="CJ36" s="251">
        <v>0.9</v>
      </c>
      <c r="CK36" s="251">
        <v>0.9</v>
      </c>
      <c r="CL36" s="251" t="b">
        <v>0</v>
      </c>
      <c r="CM36" s="251">
        <v>400</v>
      </c>
      <c r="CN36" s="251">
        <v>2</v>
      </c>
      <c r="CO36" s="251">
        <v>50</v>
      </c>
      <c r="CP36" s="251">
        <v>800</v>
      </c>
      <c r="CQ36" s="251">
        <v>800</v>
      </c>
      <c r="CR36" s="251">
        <v>800</v>
      </c>
      <c r="CS36" s="251">
        <v>800</v>
      </c>
      <c r="CT36" s="251" t="s">
        <v>814</v>
      </c>
      <c r="CU36" s="251" t="s">
        <v>814</v>
      </c>
      <c r="CV36" s="251" t="s">
        <v>814</v>
      </c>
      <c r="CW36" s="251" t="s">
        <v>814</v>
      </c>
      <c r="CX36" s="251" t="s">
        <v>814</v>
      </c>
      <c r="FO36" s="245"/>
    </row>
    <row r="37" spans="1:171" ht="15.6">
      <c r="A37" s="251">
        <v>36</v>
      </c>
      <c r="B37" s="259" t="s">
        <v>809</v>
      </c>
      <c r="C37" s="195">
        <v>0</v>
      </c>
      <c r="D37" s="251">
        <v>2007</v>
      </c>
      <c r="E37" s="251">
        <v>122</v>
      </c>
      <c r="F37" s="287" t="s">
        <v>959</v>
      </c>
      <c r="G37" s="251">
        <v>122</v>
      </c>
      <c r="H37" s="287" t="s">
        <v>959</v>
      </c>
      <c r="I37" s="251">
        <v>280</v>
      </c>
      <c r="J37" s="287" t="s">
        <v>960</v>
      </c>
      <c r="K37" s="251">
        <v>3</v>
      </c>
      <c r="L37" s="251" t="s">
        <v>819</v>
      </c>
      <c r="M37" s="195">
        <v>30</v>
      </c>
      <c r="N37" s="251" t="s">
        <v>832</v>
      </c>
      <c r="O37" s="251" t="s">
        <v>607</v>
      </c>
      <c r="P37" s="261">
        <v>2</v>
      </c>
      <c r="Q37" s="251" t="s">
        <v>231</v>
      </c>
      <c r="R37" s="289" t="s">
        <v>961</v>
      </c>
      <c r="S37" s="251" t="s">
        <v>41</v>
      </c>
      <c r="T37" s="255" t="s">
        <v>813</v>
      </c>
      <c r="U37" s="259">
        <v>2</v>
      </c>
      <c r="V37" s="259">
        <v>2</v>
      </c>
      <c r="W37" s="252" t="s">
        <v>962</v>
      </c>
      <c r="X37" s="258" t="s">
        <v>962</v>
      </c>
      <c r="Y37" s="252">
        <v>4</v>
      </c>
      <c r="Z37" s="252" t="s">
        <v>963</v>
      </c>
      <c r="AA37" s="255"/>
      <c r="AB37" s="255"/>
      <c r="AC37" s="255"/>
      <c r="AD37" s="251">
        <v>26</v>
      </c>
      <c r="AE37" s="255"/>
      <c r="AF37" s="251">
        <v>30</v>
      </c>
      <c r="AG37" s="251">
        <v>50</v>
      </c>
      <c r="AH37" s="251">
        <v>45</v>
      </c>
      <c r="AI37" s="251">
        <v>34</v>
      </c>
      <c r="AJ37" s="251">
        <v>0</v>
      </c>
      <c r="AK37" s="251">
        <v>0</v>
      </c>
      <c r="AL37" s="251">
        <v>0</v>
      </c>
      <c r="AM37" s="251">
        <v>0</v>
      </c>
      <c r="AN37" s="251">
        <v>280</v>
      </c>
      <c r="AO37" s="251">
        <v>0.152</v>
      </c>
      <c r="AP37" s="251">
        <v>1.22</v>
      </c>
      <c r="AQ37" s="251">
        <v>0.86</v>
      </c>
      <c r="AR37" s="251">
        <v>0</v>
      </c>
      <c r="AS37" s="251">
        <v>0</v>
      </c>
      <c r="AT37" s="251">
        <v>30</v>
      </c>
      <c r="AU37" s="251">
        <v>50</v>
      </c>
      <c r="AV37" s="251">
        <v>45</v>
      </c>
      <c r="AW37" s="251">
        <v>34</v>
      </c>
      <c r="AX37" s="251">
        <v>0.9</v>
      </c>
      <c r="AY37" s="251">
        <v>0.1</v>
      </c>
      <c r="AZ37" s="251">
        <v>0.02</v>
      </c>
      <c r="BA37" s="251">
        <v>34</v>
      </c>
      <c r="BB37" s="251">
        <v>0.4</v>
      </c>
      <c r="BC37" s="251">
        <v>1.3</v>
      </c>
      <c r="BD37" s="251">
        <v>1.7</v>
      </c>
      <c r="BE37" s="255">
        <v>0.05</v>
      </c>
      <c r="BF37" s="255">
        <v>1.3</v>
      </c>
      <c r="BG37" s="255">
        <v>1.1499999999999999</v>
      </c>
      <c r="BH37" s="255">
        <v>1.3</v>
      </c>
      <c r="BI37" s="251" t="b">
        <v>0</v>
      </c>
      <c r="BJ37" s="251">
        <v>2</v>
      </c>
      <c r="BK37" s="251">
        <v>1</v>
      </c>
      <c r="BL37" s="251">
        <v>0</v>
      </c>
      <c r="BM37" s="251">
        <v>0</v>
      </c>
      <c r="BN37" s="251">
        <v>0</v>
      </c>
      <c r="BO37" s="251" t="b">
        <v>0</v>
      </c>
      <c r="BP37" s="251" t="b">
        <v>0</v>
      </c>
      <c r="BQ37" s="251" t="b">
        <v>1</v>
      </c>
      <c r="BR37" s="251" t="s">
        <v>814</v>
      </c>
      <c r="BS37" s="251" t="b">
        <v>0</v>
      </c>
      <c r="BT37" s="251" t="b">
        <v>1</v>
      </c>
      <c r="BU37" s="251">
        <v>0.45</v>
      </c>
      <c r="BV37" s="251" t="b">
        <v>0</v>
      </c>
      <c r="BW37" s="251">
        <v>10000</v>
      </c>
      <c r="BX37" s="251">
        <v>1</v>
      </c>
      <c r="BY37" s="251">
        <v>1.1000000000000001</v>
      </c>
      <c r="BZ37" s="251">
        <v>1.1000000000000001</v>
      </c>
      <c r="CA37" s="251">
        <v>0.4</v>
      </c>
      <c r="CB37" s="251">
        <v>1</v>
      </c>
      <c r="CC37" s="251" t="b">
        <v>0</v>
      </c>
      <c r="CD37" s="251" t="b">
        <v>0</v>
      </c>
      <c r="CE37" s="251" t="b">
        <v>0</v>
      </c>
      <c r="CF37" s="251" t="b">
        <v>0</v>
      </c>
      <c r="CG37" s="251" t="b">
        <v>0</v>
      </c>
      <c r="CH37" s="251" t="b">
        <v>0</v>
      </c>
      <c r="CI37" s="251" t="b">
        <v>0</v>
      </c>
      <c r="CJ37" s="251">
        <v>0.9</v>
      </c>
      <c r="CK37" s="251">
        <v>0.9</v>
      </c>
      <c r="CL37" s="251" t="b">
        <v>0</v>
      </c>
      <c r="CM37" s="251">
        <v>400</v>
      </c>
      <c r="CN37" s="251">
        <v>2</v>
      </c>
      <c r="CO37" s="251">
        <v>50</v>
      </c>
      <c r="CP37" s="251">
        <v>800</v>
      </c>
      <c r="CQ37" s="251">
        <v>800</v>
      </c>
      <c r="CR37" s="251">
        <v>800</v>
      </c>
      <c r="CS37" s="251">
        <v>800</v>
      </c>
      <c r="CT37" s="251" t="s">
        <v>814</v>
      </c>
      <c r="CU37" s="251" t="s">
        <v>814</v>
      </c>
      <c r="CV37" s="251" t="s">
        <v>814</v>
      </c>
      <c r="CW37" s="251" t="s">
        <v>814</v>
      </c>
      <c r="CX37" s="251" t="s">
        <v>814</v>
      </c>
    </row>
    <row r="38" spans="1:171" ht="15.6">
      <c r="A38" s="260">
        <v>37</v>
      </c>
      <c r="B38" s="255" t="s">
        <v>810</v>
      </c>
      <c r="C38" s="195">
        <v>0</v>
      </c>
      <c r="D38" s="251">
        <v>2007</v>
      </c>
      <c r="E38" s="251">
        <v>122</v>
      </c>
      <c r="F38" s="287" t="s">
        <v>959</v>
      </c>
      <c r="G38" s="251">
        <v>122</v>
      </c>
      <c r="H38" s="287" t="s">
        <v>959</v>
      </c>
      <c r="I38" s="251">
        <v>280</v>
      </c>
      <c r="J38" s="287" t="s">
        <v>960</v>
      </c>
      <c r="K38" s="251">
        <v>3</v>
      </c>
      <c r="L38" s="251" t="s">
        <v>819</v>
      </c>
      <c r="M38" s="195">
        <v>31</v>
      </c>
      <c r="N38" s="251" t="s">
        <v>832</v>
      </c>
      <c r="O38" s="251" t="s">
        <v>607</v>
      </c>
      <c r="P38" s="260">
        <v>2</v>
      </c>
      <c r="Q38" s="251" t="s">
        <v>231</v>
      </c>
      <c r="R38" s="289" t="s">
        <v>961</v>
      </c>
      <c r="S38" s="251" t="s">
        <v>41</v>
      </c>
      <c r="T38" s="255" t="s">
        <v>813</v>
      </c>
      <c r="U38" s="259">
        <v>2</v>
      </c>
      <c r="V38" s="259">
        <v>2</v>
      </c>
      <c r="W38" s="252" t="s">
        <v>962</v>
      </c>
      <c r="X38" s="258" t="s">
        <v>962</v>
      </c>
      <c r="Y38" s="252">
        <v>4</v>
      </c>
      <c r="Z38" s="252" t="s">
        <v>963</v>
      </c>
      <c r="AA38" s="252"/>
      <c r="AB38" s="252"/>
      <c r="AC38" s="252"/>
      <c r="AD38" s="251">
        <v>26</v>
      </c>
      <c r="AE38" s="252"/>
      <c r="AF38" s="251">
        <v>30</v>
      </c>
      <c r="AG38" s="251">
        <v>50</v>
      </c>
      <c r="AH38" s="251">
        <v>45</v>
      </c>
      <c r="AI38" s="251">
        <v>34</v>
      </c>
      <c r="AJ38" s="251">
        <v>0</v>
      </c>
      <c r="AK38" s="251">
        <v>0</v>
      </c>
      <c r="AL38" s="251">
        <v>0</v>
      </c>
      <c r="AM38" s="251">
        <v>0</v>
      </c>
      <c r="AN38" s="251">
        <v>280</v>
      </c>
      <c r="AO38" s="252">
        <v>0.152</v>
      </c>
      <c r="AP38" s="252">
        <v>1.216</v>
      </c>
      <c r="AQ38" s="252">
        <v>0.51300000000000001</v>
      </c>
      <c r="AR38" s="251">
        <v>0</v>
      </c>
      <c r="AS38" s="251">
        <v>0</v>
      </c>
      <c r="AT38" s="251">
        <v>30</v>
      </c>
      <c r="AU38" s="251">
        <v>50</v>
      </c>
      <c r="AV38" s="251">
        <v>45</v>
      </c>
      <c r="AW38" s="251">
        <v>34</v>
      </c>
      <c r="AX38" s="251">
        <v>0.9</v>
      </c>
      <c r="AY38" s="251">
        <v>0.1</v>
      </c>
      <c r="AZ38" s="251">
        <v>0.02</v>
      </c>
      <c r="BA38" s="251">
        <v>34</v>
      </c>
      <c r="BB38" s="251">
        <v>0.4</v>
      </c>
      <c r="BC38" s="251">
        <v>1.8</v>
      </c>
      <c r="BD38" s="251">
        <v>1.8</v>
      </c>
      <c r="BE38" s="252">
        <v>0.05</v>
      </c>
      <c r="BF38" s="252">
        <v>1.06</v>
      </c>
      <c r="BG38" s="252">
        <v>0.95</v>
      </c>
      <c r="BH38" s="252">
        <v>1.02</v>
      </c>
      <c r="BI38" s="251" t="b">
        <v>0</v>
      </c>
      <c r="BJ38" s="251">
        <v>2</v>
      </c>
      <c r="BK38" s="251">
        <v>1</v>
      </c>
      <c r="BL38" s="251">
        <v>0</v>
      </c>
      <c r="BM38" s="251">
        <v>0</v>
      </c>
      <c r="BN38" s="251">
        <v>0</v>
      </c>
      <c r="BO38" s="251" t="b">
        <v>0</v>
      </c>
      <c r="BP38" s="251" t="b">
        <v>0</v>
      </c>
      <c r="BQ38" s="251" t="b">
        <v>1</v>
      </c>
      <c r="BR38" s="251" t="s">
        <v>814</v>
      </c>
      <c r="BS38" s="251" t="b">
        <v>0</v>
      </c>
      <c r="BT38" s="251" t="b">
        <v>1</v>
      </c>
      <c r="BU38" s="251">
        <v>0.45</v>
      </c>
      <c r="BV38" s="251" t="b">
        <v>0</v>
      </c>
      <c r="BW38" s="251">
        <v>10000</v>
      </c>
      <c r="BX38" s="251">
        <v>1</v>
      </c>
      <c r="BY38" s="251">
        <v>1.1000000000000001</v>
      </c>
      <c r="BZ38" s="251">
        <v>1.1000000000000001</v>
      </c>
      <c r="CA38" s="251">
        <v>0.4</v>
      </c>
      <c r="CB38" s="251">
        <v>1</v>
      </c>
      <c r="CC38" s="251" t="b">
        <v>0</v>
      </c>
      <c r="CD38" s="251" t="b">
        <v>0</v>
      </c>
      <c r="CE38" s="251" t="b">
        <v>0</v>
      </c>
      <c r="CF38" s="251" t="b">
        <v>0</v>
      </c>
      <c r="CG38" s="251" t="b">
        <v>0</v>
      </c>
      <c r="CH38" s="251" t="b">
        <v>0</v>
      </c>
      <c r="CI38" s="251" t="b">
        <v>0</v>
      </c>
      <c r="CJ38" s="251">
        <v>0.9</v>
      </c>
      <c r="CK38" s="251">
        <v>0.9</v>
      </c>
      <c r="CL38" s="251" t="b">
        <v>0</v>
      </c>
      <c r="CM38" s="251">
        <v>400</v>
      </c>
      <c r="CN38" s="251">
        <v>2</v>
      </c>
      <c r="CO38" s="251">
        <v>50</v>
      </c>
      <c r="CP38" s="251">
        <v>800</v>
      </c>
      <c r="CQ38" s="251">
        <v>800</v>
      </c>
      <c r="CR38" s="251">
        <v>800</v>
      </c>
      <c r="CS38" s="251">
        <v>800</v>
      </c>
      <c r="CT38" s="251" t="s">
        <v>814</v>
      </c>
      <c r="CU38" s="251" t="s">
        <v>814</v>
      </c>
      <c r="CV38" s="251" t="s">
        <v>814</v>
      </c>
      <c r="CW38" s="251" t="s">
        <v>814</v>
      </c>
      <c r="CX38" s="251" t="s">
        <v>814</v>
      </c>
    </row>
    <row r="39" spans="1:171" ht="15.6">
      <c r="A39" s="251">
        <v>38</v>
      </c>
      <c r="B39" s="255" t="s">
        <v>811</v>
      </c>
      <c r="C39" s="195">
        <v>0</v>
      </c>
      <c r="D39" s="251">
        <v>2007</v>
      </c>
      <c r="E39" s="251">
        <v>122</v>
      </c>
      <c r="F39" s="287" t="s">
        <v>959</v>
      </c>
      <c r="G39" s="251">
        <v>122</v>
      </c>
      <c r="H39" s="287" t="s">
        <v>959</v>
      </c>
      <c r="I39" s="251">
        <v>280</v>
      </c>
      <c r="J39" s="287" t="s">
        <v>960</v>
      </c>
      <c r="K39" s="251">
        <v>3</v>
      </c>
      <c r="L39" s="251" t="s">
        <v>819</v>
      </c>
      <c r="M39" s="195">
        <v>32</v>
      </c>
      <c r="N39" s="251" t="s">
        <v>832</v>
      </c>
      <c r="O39" s="251" t="s">
        <v>607</v>
      </c>
      <c r="P39" s="261">
        <v>2</v>
      </c>
      <c r="Q39" s="251" t="s">
        <v>231</v>
      </c>
      <c r="R39" s="289" t="s">
        <v>961</v>
      </c>
      <c r="S39" s="251" t="s">
        <v>41</v>
      </c>
      <c r="T39" s="255" t="s">
        <v>813</v>
      </c>
      <c r="U39" s="259">
        <v>2</v>
      </c>
      <c r="V39" s="259">
        <v>2</v>
      </c>
      <c r="W39" s="252" t="s">
        <v>962</v>
      </c>
      <c r="X39" s="258" t="s">
        <v>962</v>
      </c>
      <c r="Y39" s="252">
        <v>4</v>
      </c>
      <c r="Z39" s="252" t="s">
        <v>963</v>
      </c>
      <c r="AA39" s="252"/>
      <c r="AB39" s="252"/>
      <c r="AC39" s="252"/>
      <c r="AD39" s="251">
        <v>26</v>
      </c>
      <c r="AE39" s="252"/>
      <c r="AF39" s="251">
        <v>30</v>
      </c>
      <c r="AG39" s="251">
        <v>50</v>
      </c>
      <c r="AH39" s="251">
        <v>45</v>
      </c>
      <c r="AI39" s="251">
        <v>34</v>
      </c>
      <c r="AJ39" s="251">
        <v>0</v>
      </c>
      <c r="AK39" s="251">
        <v>0</v>
      </c>
      <c r="AL39" s="251">
        <v>0</v>
      </c>
      <c r="AM39" s="251">
        <v>0</v>
      </c>
      <c r="AN39" s="251">
        <v>280</v>
      </c>
      <c r="AO39" s="252">
        <v>0.152</v>
      </c>
      <c r="AP39" s="252">
        <v>1.216</v>
      </c>
      <c r="AQ39" s="252">
        <v>0.9</v>
      </c>
      <c r="AR39" s="251">
        <v>0</v>
      </c>
      <c r="AS39" s="251">
        <v>0</v>
      </c>
      <c r="AT39" s="251">
        <v>30</v>
      </c>
      <c r="AU39" s="251">
        <v>50</v>
      </c>
      <c r="AV39" s="251">
        <v>45</v>
      </c>
      <c r="AW39" s="251">
        <v>34</v>
      </c>
      <c r="AX39" s="251">
        <v>0.9</v>
      </c>
      <c r="AY39" s="251">
        <v>0.1</v>
      </c>
      <c r="AZ39" s="251">
        <v>0.02</v>
      </c>
      <c r="BA39" s="251">
        <v>34</v>
      </c>
      <c r="BB39" s="251">
        <v>0.4</v>
      </c>
      <c r="BC39" s="251">
        <v>1.8</v>
      </c>
      <c r="BD39" s="251">
        <v>1.8</v>
      </c>
      <c r="BE39" s="252">
        <v>0.05</v>
      </c>
      <c r="BF39" s="252">
        <v>1.1200000000000001</v>
      </c>
      <c r="BG39" s="252">
        <v>0.94</v>
      </c>
      <c r="BH39" s="252">
        <v>1.1100000000000001</v>
      </c>
      <c r="BI39" s="251" t="b">
        <v>0</v>
      </c>
      <c r="BJ39" s="251">
        <v>2</v>
      </c>
      <c r="BK39" s="251">
        <v>1</v>
      </c>
      <c r="BL39" s="251">
        <v>0</v>
      </c>
      <c r="BM39" s="251">
        <v>0</v>
      </c>
      <c r="BN39" s="251">
        <v>0</v>
      </c>
      <c r="BO39" s="251" t="b">
        <v>0</v>
      </c>
      <c r="BP39" s="251" t="b">
        <v>0</v>
      </c>
      <c r="BQ39" s="251" t="b">
        <v>1</v>
      </c>
      <c r="BR39" s="251" t="s">
        <v>814</v>
      </c>
      <c r="BS39" s="251" t="b">
        <v>0</v>
      </c>
      <c r="BT39" s="251" t="b">
        <v>1</v>
      </c>
      <c r="BU39" s="251">
        <v>0.45</v>
      </c>
      <c r="BV39" s="251" t="b">
        <v>0</v>
      </c>
      <c r="BW39" s="251">
        <v>10000</v>
      </c>
      <c r="BX39" s="251">
        <v>1</v>
      </c>
      <c r="BY39" s="251">
        <v>1.1000000000000001</v>
      </c>
      <c r="BZ39" s="251">
        <v>1.1000000000000001</v>
      </c>
      <c r="CA39" s="251">
        <v>0.4</v>
      </c>
      <c r="CB39" s="251">
        <v>1</v>
      </c>
      <c r="CC39" s="251" t="b">
        <v>0</v>
      </c>
      <c r="CD39" s="251" t="b">
        <v>0</v>
      </c>
      <c r="CE39" s="251" t="b">
        <v>0</v>
      </c>
      <c r="CF39" s="251" t="b">
        <v>0</v>
      </c>
      <c r="CG39" s="251" t="b">
        <v>0</v>
      </c>
      <c r="CH39" s="251" t="b">
        <v>0</v>
      </c>
      <c r="CI39" s="251" t="b">
        <v>0</v>
      </c>
      <c r="CJ39" s="251">
        <v>0.9</v>
      </c>
      <c r="CK39" s="251">
        <v>0.9</v>
      </c>
      <c r="CL39" s="251" t="b">
        <v>0</v>
      </c>
      <c r="CM39" s="251">
        <v>400</v>
      </c>
      <c r="CN39" s="251">
        <v>2</v>
      </c>
      <c r="CO39" s="251">
        <v>50</v>
      </c>
      <c r="CP39" s="251">
        <v>800</v>
      </c>
      <c r="CQ39" s="251">
        <v>800</v>
      </c>
      <c r="CR39" s="251">
        <v>800</v>
      </c>
      <c r="CS39" s="251">
        <v>800</v>
      </c>
      <c r="CT39" s="251" t="s">
        <v>814</v>
      </c>
      <c r="CU39" s="251" t="s">
        <v>814</v>
      </c>
      <c r="CV39" s="251" t="s">
        <v>814</v>
      </c>
      <c r="CW39" s="251" t="s">
        <v>814</v>
      </c>
      <c r="CX39" s="251" t="s">
        <v>814</v>
      </c>
    </row>
    <row r="40" spans="1:171" ht="15.6">
      <c r="A40" s="260">
        <v>39</v>
      </c>
      <c r="B40" s="250" t="s">
        <v>812</v>
      </c>
      <c r="C40" s="195">
        <v>0</v>
      </c>
      <c r="D40" s="251">
        <v>2007</v>
      </c>
      <c r="E40" s="251">
        <v>122</v>
      </c>
      <c r="F40" s="287" t="s">
        <v>959</v>
      </c>
      <c r="G40" s="251">
        <v>122</v>
      </c>
      <c r="H40" s="287" t="s">
        <v>959</v>
      </c>
      <c r="I40" s="251">
        <v>280</v>
      </c>
      <c r="J40" s="287" t="s">
        <v>960</v>
      </c>
      <c r="K40" s="251">
        <v>3</v>
      </c>
      <c r="L40" s="251" t="s">
        <v>819</v>
      </c>
      <c r="M40" s="195">
        <v>33</v>
      </c>
      <c r="N40" s="251" t="s">
        <v>832</v>
      </c>
      <c r="O40" s="251" t="s">
        <v>607</v>
      </c>
      <c r="P40" s="260">
        <v>2</v>
      </c>
      <c r="Q40" s="251" t="s">
        <v>231</v>
      </c>
      <c r="R40" s="289" t="s">
        <v>961</v>
      </c>
      <c r="S40" s="251" t="s">
        <v>41</v>
      </c>
      <c r="T40" s="249" t="s">
        <v>813</v>
      </c>
      <c r="U40" s="259">
        <v>2</v>
      </c>
      <c r="V40" s="259">
        <v>2</v>
      </c>
      <c r="W40" s="252" t="s">
        <v>962</v>
      </c>
      <c r="X40" s="258" t="s">
        <v>962</v>
      </c>
      <c r="Y40" s="252">
        <v>4</v>
      </c>
      <c r="Z40" s="252" t="s">
        <v>963</v>
      </c>
      <c r="AA40" s="255"/>
      <c r="AB40" s="255"/>
      <c r="AC40" s="255"/>
      <c r="AD40" s="251">
        <v>26</v>
      </c>
      <c r="AE40" s="255"/>
      <c r="AF40" s="251">
        <v>30</v>
      </c>
      <c r="AG40" s="251">
        <v>55</v>
      </c>
      <c r="AH40" s="251">
        <v>40</v>
      </c>
      <c r="AI40" s="251">
        <v>34</v>
      </c>
      <c r="AJ40" s="251">
        <v>0</v>
      </c>
      <c r="AK40" s="251">
        <v>0</v>
      </c>
      <c r="AL40" s="251">
        <v>0</v>
      </c>
      <c r="AM40" s="251">
        <v>0</v>
      </c>
      <c r="AN40" s="251">
        <v>280</v>
      </c>
      <c r="AO40" s="251">
        <v>0.13</v>
      </c>
      <c r="AP40" s="251">
        <v>1.19</v>
      </c>
      <c r="AQ40" s="251">
        <v>0.51300000000000001</v>
      </c>
      <c r="AR40" s="251">
        <v>0</v>
      </c>
      <c r="AS40" s="251">
        <v>0</v>
      </c>
      <c r="AT40" s="251">
        <v>30</v>
      </c>
      <c r="AU40" s="251">
        <v>50</v>
      </c>
      <c r="AV40" s="251">
        <v>45</v>
      </c>
      <c r="AW40" s="251">
        <v>34</v>
      </c>
      <c r="AX40" s="251">
        <v>0.9</v>
      </c>
      <c r="AY40" s="251">
        <v>0.1</v>
      </c>
      <c r="AZ40" s="251">
        <v>0.02</v>
      </c>
      <c r="BA40" s="251">
        <v>34</v>
      </c>
      <c r="BB40" s="251">
        <v>0.4</v>
      </c>
      <c r="BC40" s="251">
        <v>1.5</v>
      </c>
      <c r="BD40" s="251">
        <v>1.6</v>
      </c>
      <c r="BE40" s="255">
        <v>0.05</v>
      </c>
      <c r="BF40" s="255">
        <v>1.29</v>
      </c>
      <c r="BG40" s="255">
        <v>1.1599999999999999</v>
      </c>
      <c r="BH40" s="255">
        <v>1.29</v>
      </c>
      <c r="BI40" s="251" t="b">
        <v>0</v>
      </c>
      <c r="BJ40" s="251">
        <v>2</v>
      </c>
      <c r="BK40" s="251">
        <v>1</v>
      </c>
      <c r="BL40" s="251">
        <v>0</v>
      </c>
      <c r="BM40" s="251">
        <v>0</v>
      </c>
      <c r="BN40" s="251">
        <v>0</v>
      </c>
      <c r="BO40" s="251" t="b">
        <v>0</v>
      </c>
      <c r="BP40" s="251" t="b">
        <v>0</v>
      </c>
      <c r="BQ40" s="251" t="b">
        <v>1</v>
      </c>
      <c r="BR40" s="251" t="s">
        <v>814</v>
      </c>
      <c r="BS40" s="251" t="b">
        <v>0</v>
      </c>
      <c r="BT40" s="251" t="b">
        <v>1</v>
      </c>
      <c r="BU40" s="251">
        <v>0.45</v>
      </c>
      <c r="BV40" s="251" t="b">
        <v>0</v>
      </c>
      <c r="BW40" s="251">
        <v>10000</v>
      </c>
      <c r="BX40" s="251">
        <v>1</v>
      </c>
      <c r="BY40" s="251">
        <v>1.1000000000000001</v>
      </c>
      <c r="BZ40" s="251">
        <v>1.1000000000000001</v>
      </c>
      <c r="CA40" s="251">
        <v>0.4</v>
      </c>
      <c r="CB40" s="251">
        <v>1</v>
      </c>
      <c r="CC40" s="251" t="b">
        <v>0</v>
      </c>
      <c r="CD40" s="251" t="b">
        <v>0</v>
      </c>
      <c r="CE40" s="251" t="b">
        <v>0</v>
      </c>
      <c r="CF40" s="251" t="b">
        <v>0</v>
      </c>
      <c r="CG40" s="251" t="b">
        <v>0</v>
      </c>
      <c r="CH40" s="251" t="b">
        <v>0</v>
      </c>
      <c r="CI40" s="251" t="b">
        <v>0</v>
      </c>
      <c r="CJ40" s="251">
        <v>0.9</v>
      </c>
      <c r="CK40" s="251">
        <v>0.9</v>
      </c>
      <c r="CL40" s="251" t="b">
        <v>0</v>
      </c>
      <c r="CM40" s="251">
        <v>400</v>
      </c>
      <c r="CN40" s="251">
        <v>2</v>
      </c>
      <c r="CO40" s="251">
        <v>50</v>
      </c>
      <c r="CP40" s="251">
        <v>800</v>
      </c>
      <c r="CQ40" s="251">
        <v>800</v>
      </c>
      <c r="CR40" s="251">
        <v>800</v>
      </c>
      <c r="CS40" s="251">
        <v>800</v>
      </c>
      <c r="CT40" s="251" t="s">
        <v>814</v>
      </c>
      <c r="CU40" s="251" t="s">
        <v>814</v>
      </c>
      <c r="CV40" s="251" t="s">
        <v>814</v>
      </c>
      <c r="CW40" s="251" t="s">
        <v>814</v>
      </c>
      <c r="CX40" s="251" t="s">
        <v>814</v>
      </c>
    </row>
  </sheetData>
  <phoneticPr fontId="47" type="noConversion"/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AE11"/>
  <sheetViews>
    <sheetView workbookViewId="0">
      <selection activeCell="A4" sqref="A4:XFD5"/>
    </sheetView>
  </sheetViews>
  <sheetFormatPr defaultColWidth="9.109375" defaultRowHeight="14.4"/>
  <cols>
    <col min="1" max="1" width="9.109375" style="197"/>
    <col min="2" max="2" width="17" style="197" customWidth="1"/>
    <col min="3" max="3" width="15.77734375" style="197" customWidth="1"/>
    <col min="4" max="4" width="23.109375" style="197" customWidth="1"/>
    <col min="5" max="10" width="9.109375" style="197"/>
    <col min="11" max="11" width="17.6640625" style="197" customWidth="1"/>
    <col min="12" max="12" width="14.44140625" style="197" customWidth="1"/>
    <col min="13" max="13" width="22.88671875" style="197" customWidth="1"/>
    <col min="14" max="14" width="12.6640625" style="197" customWidth="1"/>
    <col min="15" max="18" width="9.109375" style="197"/>
    <col min="19" max="20" width="16.109375" style="197" customWidth="1"/>
    <col min="21" max="21" width="11.109375" style="197" customWidth="1"/>
    <col min="22" max="22" width="15.5546875" style="197" customWidth="1"/>
    <col min="23" max="26" width="9.109375" style="197"/>
    <col min="27" max="27" width="15.109375" style="197" customWidth="1"/>
    <col min="28" max="28" width="21.44140625" style="197" customWidth="1"/>
    <col min="29" max="29" width="14.6640625" style="197" customWidth="1"/>
    <col min="30" max="30" width="16.33203125" style="197" customWidth="1"/>
    <col min="31" max="16384" width="9.109375" style="197"/>
  </cols>
  <sheetData>
    <row r="1" spans="1:31">
      <c r="A1" s="198" t="s">
        <v>715</v>
      </c>
      <c r="B1" s="198" t="s">
        <v>716</v>
      </c>
      <c r="C1" s="198" t="s">
        <v>746</v>
      </c>
      <c r="D1" s="198" t="s">
        <v>717</v>
      </c>
      <c r="E1" s="198" t="s">
        <v>283</v>
      </c>
      <c r="F1" s="198" t="s">
        <v>403</v>
      </c>
      <c r="G1" s="198" t="s">
        <v>637</v>
      </c>
      <c r="H1" s="198" t="s">
        <v>636</v>
      </c>
      <c r="I1" s="198" t="s">
        <v>635</v>
      </c>
      <c r="J1" s="198" t="s">
        <v>634</v>
      </c>
      <c r="K1" s="198" t="s">
        <v>633</v>
      </c>
      <c r="L1" s="198" t="s">
        <v>209</v>
      </c>
      <c r="M1" s="198" t="s">
        <v>632</v>
      </c>
      <c r="N1" s="198" t="s">
        <v>631</v>
      </c>
      <c r="O1" s="198" t="s">
        <v>630</v>
      </c>
      <c r="P1" s="198" t="s">
        <v>629</v>
      </c>
      <c r="Q1" s="198" t="s">
        <v>628</v>
      </c>
      <c r="R1" s="198" t="s">
        <v>627</v>
      </c>
      <c r="S1" s="198" t="s">
        <v>626</v>
      </c>
      <c r="T1" s="198" t="s">
        <v>625</v>
      </c>
      <c r="U1" s="198" t="s">
        <v>624</v>
      </c>
      <c r="V1" s="198" t="s">
        <v>623</v>
      </c>
      <c r="W1" s="198" t="s">
        <v>622</v>
      </c>
      <c r="X1" s="198" t="s">
        <v>621</v>
      </c>
      <c r="Y1" s="198" t="s">
        <v>620</v>
      </c>
      <c r="Z1" s="198" t="s">
        <v>619</v>
      </c>
      <c r="AA1" s="198" t="s">
        <v>618</v>
      </c>
      <c r="AB1" s="198" t="s">
        <v>617</v>
      </c>
      <c r="AC1" s="198" t="s">
        <v>616</v>
      </c>
      <c r="AD1" s="199" t="s">
        <v>654</v>
      </c>
      <c r="AE1" s="257" t="s">
        <v>817</v>
      </c>
    </row>
    <row r="2" spans="1:31">
      <c r="A2" s="197">
        <v>1</v>
      </c>
      <c r="B2" s="197" t="s">
        <v>615</v>
      </c>
      <c r="C2" s="215">
        <v>1</v>
      </c>
      <c r="D2" s="257" t="s">
        <v>607</v>
      </c>
      <c r="E2" s="197">
        <v>28</v>
      </c>
      <c r="F2" s="197">
        <v>0</v>
      </c>
      <c r="G2" s="197">
        <v>8</v>
      </c>
      <c r="H2" s="197">
        <v>20</v>
      </c>
      <c r="I2" s="197">
        <v>0.7</v>
      </c>
      <c r="J2" s="197">
        <v>0.5</v>
      </c>
      <c r="K2" s="197">
        <v>0</v>
      </c>
      <c r="L2" s="197">
        <v>7</v>
      </c>
      <c r="M2" s="197" t="s">
        <v>614</v>
      </c>
      <c r="N2" s="197">
        <v>1</v>
      </c>
      <c r="O2" s="197">
        <v>0.5</v>
      </c>
      <c r="P2" s="197">
        <v>0</v>
      </c>
      <c r="Q2" s="197">
        <v>0</v>
      </c>
      <c r="R2" s="197">
        <v>0.01</v>
      </c>
      <c r="S2" s="197">
        <v>3</v>
      </c>
      <c r="T2" s="197">
        <v>50</v>
      </c>
      <c r="U2" s="197">
        <v>2</v>
      </c>
      <c r="V2" s="197">
        <v>0.05</v>
      </c>
      <c r="W2" s="197">
        <v>0</v>
      </c>
      <c r="X2" s="197">
        <v>2.38</v>
      </c>
      <c r="Y2" s="197">
        <v>2</v>
      </c>
      <c r="Z2" s="197">
        <v>2</v>
      </c>
      <c r="AA2" s="197" t="s">
        <v>613</v>
      </c>
      <c r="AB2" s="197">
        <v>0.75</v>
      </c>
      <c r="AC2" s="197">
        <v>0</v>
      </c>
      <c r="AD2" s="197">
        <v>2</v>
      </c>
    </row>
    <row r="3" spans="1:31" ht="15.6">
      <c r="A3" s="197">
        <v>2</v>
      </c>
      <c r="B3" s="257" t="s">
        <v>818</v>
      </c>
      <c r="C3" s="215">
        <v>1</v>
      </c>
      <c r="D3" s="257" t="s">
        <v>607</v>
      </c>
      <c r="E3" s="254">
        <v>22</v>
      </c>
      <c r="F3" s="254">
        <v>10</v>
      </c>
      <c r="G3" s="251">
        <v>9</v>
      </c>
      <c r="H3" s="251">
        <v>15.8</v>
      </c>
      <c r="I3" s="197">
        <v>0.7</v>
      </c>
      <c r="J3" s="197">
        <v>0.5</v>
      </c>
      <c r="K3" s="197">
        <v>0</v>
      </c>
      <c r="L3" s="197">
        <v>12</v>
      </c>
      <c r="M3" s="197" t="s">
        <v>614</v>
      </c>
      <c r="N3" s="197">
        <v>1</v>
      </c>
      <c r="O3" s="197">
        <v>0.5</v>
      </c>
      <c r="P3" s="197">
        <v>0</v>
      </c>
      <c r="Q3" s="197">
        <v>0</v>
      </c>
      <c r="R3" s="197">
        <v>0.01</v>
      </c>
      <c r="S3" s="197">
        <v>3</v>
      </c>
      <c r="T3" s="197">
        <v>50</v>
      </c>
      <c r="U3" s="197">
        <v>2</v>
      </c>
      <c r="V3" s="197">
        <v>0.05</v>
      </c>
      <c r="W3" s="197">
        <v>0</v>
      </c>
      <c r="X3" s="197">
        <v>2.38</v>
      </c>
      <c r="Y3" s="197">
        <v>2</v>
      </c>
      <c r="Z3" s="197">
        <v>2</v>
      </c>
      <c r="AA3" s="197" t="s">
        <v>638</v>
      </c>
      <c r="AB3" s="197">
        <v>0.75</v>
      </c>
      <c r="AC3" s="197">
        <v>0</v>
      </c>
      <c r="AE3" s="278" t="s">
        <v>815</v>
      </c>
    </row>
    <row r="4" spans="1:31" ht="15.6">
      <c r="A4" s="197">
        <v>2</v>
      </c>
      <c r="B4" s="273" t="s">
        <v>818</v>
      </c>
      <c r="C4" s="215">
        <v>1</v>
      </c>
      <c r="D4" s="257" t="s">
        <v>607</v>
      </c>
      <c r="E4" s="254">
        <v>22</v>
      </c>
      <c r="F4" s="254">
        <v>10</v>
      </c>
      <c r="G4" s="251">
        <v>9</v>
      </c>
      <c r="H4" s="251">
        <v>15.8</v>
      </c>
      <c r="I4" s="197">
        <v>0.7</v>
      </c>
      <c r="J4" s="197">
        <v>0.5</v>
      </c>
      <c r="K4" s="197">
        <v>0</v>
      </c>
      <c r="L4" s="197">
        <v>12</v>
      </c>
      <c r="M4" s="197" t="s">
        <v>614</v>
      </c>
      <c r="N4" s="197">
        <v>1</v>
      </c>
      <c r="O4" s="197">
        <v>0.5</v>
      </c>
      <c r="P4" s="197">
        <v>0</v>
      </c>
      <c r="Q4" s="197">
        <v>0</v>
      </c>
      <c r="R4" s="197">
        <v>0.01</v>
      </c>
      <c r="S4" s="197">
        <v>3</v>
      </c>
      <c r="T4" s="197">
        <v>50</v>
      </c>
      <c r="U4" s="197">
        <v>2</v>
      </c>
      <c r="V4" s="197">
        <v>0.05</v>
      </c>
      <c r="W4" s="197">
        <v>0</v>
      </c>
      <c r="X4" s="197">
        <v>2.38</v>
      </c>
      <c r="Y4" s="197">
        <v>2</v>
      </c>
      <c r="Z4" s="197">
        <v>2</v>
      </c>
      <c r="AA4" s="197" t="s">
        <v>820</v>
      </c>
      <c r="AB4" s="197">
        <v>0.75</v>
      </c>
      <c r="AC4" s="197">
        <v>0</v>
      </c>
      <c r="AE4" s="278" t="s">
        <v>816</v>
      </c>
    </row>
    <row r="5" spans="1:31" ht="15.6">
      <c r="A5" s="197">
        <v>2</v>
      </c>
      <c r="B5" s="273" t="s">
        <v>818</v>
      </c>
      <c r="C5" s="215">
        <v>1</v>
      </c>
      <c r="D5" s="257" t="s">
        <v>607</v>
      </c>
      <c r="E5" s="254">
        <v>22</v>
      </c>
      <c r="F5" s="254">
        <v>10</v>
      </c>
      <c r="G5" s="251">
        <v>9</v>
      </c>
      <c r="H5" s="251">
        <v>15.8</v>
      </c>
      <c r="I5" s="197">
        <v>0.7</v>
      </c>
      <c r="J5" s="197">
        <v>0.5</v>
      </c>
      <c r="K5" s="197">
        <v>0</v>
      </c>
      <c r="L5" s="197">
        <v>12</v>
      </c>
      <c r="M5" s="197" t="s">
        <v>614</v>
      </c>
      <c r="N5" s="197">
        <v>1</v>
      </c>
      <c r="O5" s="197">
        <v>0.5</v>
      </c>
      <c r="P5" s="197">
        <v>0</v>
      </c>
      <c r="Q5" s="197">
        <v>0</v>
      </c>
      <c r="R5" s="197">
        <v>0.01</v>
      </c>
      <c r="S5" s="197">
        <v>3</v>
      </c>
      <c r="T5" s="197">
        <v>50</v>
      </c>
      <c r="U5" s="197">
        <v>2</v>
      </c>
      <c r="V5" s="197">
        <v>0.05</v>
      </c>
      <c r="W5" s="197">
        <v>0</v>
      </c>
      <c r="X5" s="197">
        <v>2.38</v>
      </c>
      <c r="Y5" s="197">
        <v>2</v>
      </c>
      <c r="Z5" s="197">
        <v>2</v>
      </c>
      <c r="AA5" s="197" t="s">
        <v>821</v>
      </c>
      <c r="AB5" s="197">
        <v>0.75</v>
      </c>
      <c r="AC5" s="197">
        <v>0</v>
      </c>
      <c r="AE5" s="278"/>
    </row>
    <row r="6" spans="1:31" ht="27" customHeight="1">
      <c r="A6" s="197">
        <v>3</v>
      </c>
      <c r="B6" s="273" t="s">
        <v>819</v>
      </c>
      <c r="C6" s="215">
        <v>1</v>
      </c>
      <c r="D6" s="257" t="s">
        <v>607</v>
      </c>
      <c r="E6" s="254">
        <v>22</v>
      </c>
      <c r="F6" s="254">
        <v>10</v>
      </c>
      <c r="G6" s="252">
        <v>9</v>
      </c>
      <c r="H6" s="252">
        <v>21.1</v>
      </c>
      <c r="I6" s="197">
        <v>0.7</v>
      </c>
      <c r="J6" s="197">
        <v>0.5</v>
      </c>
      <c r="K6" s="197">
        <v>0</v>
      </c>
      <c r="L6" s="197">
        <v>12</v>
      </c>
      <c r="M6" s="197" t="s">
        <v>614</v>
      </c>
      <c r="N6" s="197">
        <v>1</v>
      </c>
      <c r="O6" s="197">
        <v>0.5</v>
      </c>
      <c r="P6" s="197">
        <v>0</v>
      </c>
      <c r="Q6" s="197">
        <v>0</v>
      </c>
      <c r="R6" s="197">
        <v>0.01</v>
      </c>
      <c r="S6" s="197">
        <v>3</v>
      </c>
      <c r="T6" s="197">
        <v>50</v>
      </c>
      <c r="U6" s="197">
        <v>2</v>
      </c>
      <c r="V6" s="197">
        <v>0.05</v>
      </c>
      <c r="W6" s="197">
        <v>0</v>
      </c>
      <c r="X6" s="197">
        <v>2.38</v>
      </c>
      <c r="Y6" s="197">
        <v>2</v>
      </c>
      <c r="Z6" s="197">
        <v>2</v>
      </c>
      <c r="AA6" s="197" t="s">
        <v>822</v>
      </c>
      <c r="AB6" s="197">
        <v>0.75</v>
      </c>
      <c r="AC6" s="197">
        <v>0</v>
      </c>
      <c r="AE6" s="279" t="s">
        <v>815</v>
      </c>
    </row>
    <row r="7" spans="1:31" ht="17.399999999999999" customHeight="1">
      <c r="A7" s="197">
        <v>3</v>
      </c>
      <c r="B7" s="273" t="s">
        <v>819</v>
      </c>
      <c r="C7" s="215">
        <v>1</v>
      </c>
      <c r="D7" s="257" t="s">
        <v>607</v>
      </c>
      <c r="E7" s="254">
        <v>22</v>
      </c>
      <c r="F7" s="254">
        <v>10</v>
      </c>
      <c r="G7" s="252">
        <v>9</v>
      </c>
      <c r="H7" s="252">
        <v>21.1</v>
      </c>
      <c r="I7" s="197">
        <v>0.7</v>
      </c>
      <c r="J7" s="197">
        <v>0.5</v>
      </c>
      <c r="K7" s="197">
        <v>0</v>
      </c>
      <c r="L7" s="197">
        <v>12</v>
      </c>
      <c r="M7" s="197" t="s">
        <v>614</v>
      </c>
      <c r="N7" s="197">
        <v>1</v>
      </c>
      <c r="O7" s="197">
        <v>0.5</v>
      </c>
      <c r="P7" s="197">
        <v>0</v>
      </c>
      <c r="Q7" s="197">
        <v>0</v>
      </c>
      <c r="R7" s="197">
        <v>0.01</v>
      </c>
      <c r="S7" s="197">
        <v>3</v>
      </c>
      <c r="T7" s="197">
        <v>50</v>
      </c>
      <c r="U7" s="197">
        <v>2</v>
      </c>
      <c r="V7" s="197">
        <v>0.05</v>
      </c>
      <c r="W7" s="197">
        <v>0</v>
      </c>
      <c r="X7" s="197">
        <v>2.38</v>
      </c>
      <c r="Y7" s="197">
        <v>2</v>
      </c>
      <c r="Z7" s="197">
        <v>2</v>
      </c>
      <c r="AA7" s="197" t="s">
        <v>823</v>
      </c>
      <c r="AB7" s="197">
        <v>0.75</v>
      </c>
      <c r="AC7" s="197">
        <v>0</v>
      </c>
      <c r="AE7" s="279" t="s">
        <v>816</v>
      </c>
    </row>
    <row r="8" spans="1:31" ht="17.399999999999999" customHeight="1">
      <c r="A8" s="197">
        <v>3</v>
      </c>
      <c r="B8" s="273" t="s">
        <v>819</v>
      </c>
      <c r="C8" s="215">
        <v>1</v>
      </c>
      <c r="D8" s="257" t="s">
        <v>607</v>
      </c>
      <c r="E8" s="254">
        <v>22</v>
      </c>
      <c r="F8" s="254">
        <v>10</v>
      </c>
      <c r="G8" s="252">
        <v>9</v>
      </c>
      <c r="H8" s="252">
        <v>21.1</v>
      </c>
      <c r="I8" s="197">
        <v>0.7</v>
      </c>
      <c r="J8" s="197">
        <v>0.5</v>
      </c>
      <c r="K8" s="197">
        <v>0</v>
      </c>
      <c r="L8" s="197">
        <v>12</v>
      </c>
      <c r="M8" s="197" t="s">
        <v>614</v>
      </c>
      <c r="N8" s="197">
        <v>1</v>
      </c>
      <c r="O8" s="197">
        <v>0.5</v>
      </c>
      <c r="P8" s="197">
        <v>0</v>
      </c>
      <c r="Q8" s="197">
        <v>0</v>
      </c>
      <c r="R8" s="197">
        <v>0.01</v>
      </c>
      <c r="S8" s="197">
        <v>3</v>
      </c>
      <c r="T8" s="197">
        <v>50</v>
      </c>
      <c r="U8" s="197">
        <v>2</v>
      </c>
      <c r="V8" s="197">
        <v>0.05</v>
      </c>
      <c r="W8" s="197">
        <v>0</v>
      </c>
      <c r="X8" s="197">
        <v>2.38</v>
      </c>
      <c r="Y8" s="197">
        <v>2</v>
      </c>
      <c r="Z8" s="197">
        <v>2</v>
      </c>
      <c r="AA8" s="197" t="s">
        <v>824</v>
      </c>
      <c r="AB8" s="197">
        <v>0.75</v>
      </c>
      <c r="AC8" s="197">
        <v>0</v>
      </c>
      <c r="AE8" s="279" t="s">
        <v>815</v>
      </c>
    </row>
    <row r="9" spans="1:31" ht="15.6">
      <c r="A9" s="197">
        <v>3</v>
      </c>
      <c r="B9" s="273" t="s">
        <v>819</v>
      </c>
      <c r="C9" s="215">
        <v>1</v>
      </c>
      <c r="D9" s="257" t="s">
        <v>607</v>
      </c>
      <c r="E9" s="254">
        <v>22</v>
      </c>
      <c r="F9" s="254">
        <v>10</v>
      </c>
      <c r="G9" s="252">
        <v>9</v>
      </c>
      <c r="H9" s="252">
        <v>21.1</v>
      </c>
      <c r="I9" s="197">
        <v>0.7</v>
      </c>
      <c r="J9" s="197">
        <v>0.5</v>
      </c>
      <c r="K9" s="197">
        <v>0</v>
      </c>
      <c r="L9" s="197">
        <v>12</v>
      </c>
      <c r="M9" s="197" t="s">
        <v>614</v>
      </c>
      <c r="N9" s="197">
        <v>1</v>
      </c>
      <c r="O9" s="197">
        <v>0.5</v>
      </c>
      <c r="P9" s="197">
        <v>0</v>
      </c>
      <c r="Q9" s="197">
        <v>0</v>
      </c>
      <c r="R9" s="197">
        <v>0.01</v>
      </c>
      <c r="S9" s="197">
        <v>3</v>
      </c>
      <c r="T9" s="197">
        <v>50</v>
      </c>
      <c r="U9" s="197">
        <v>2</v>
      </c>
      <c r="V9" s="197">
        <v>0.05</v>
      </c>
      <c r="W9" s="197">
        <v>0</v>
      </c>
      <c r="X9" s="197">
        <v>2.38</v>
      </c>
      <c r="Y9" s="197">
        <v>2</v>
      </c>
      <c r="Z9" s="197">
        <v>2</v>
      </c>
      <c r="AA9" s="197" t="s">
        <v>825</v>
      </c>
      <c r="AB9" s="197">
        <v>0.75</v>
      </c>
      <c r="AC9" s="197">
        <v>0</v>
      </c>
      <c r="AE9" s="279"/>
    </row>
    <row r="10" spans="1:31" ht="17.399999999999999" customHeight="1">
      <c r="A10" s="197">
        <v>3</v>
      </c>
      <c r="B10" s="273" t="s">
        <v>819</v>
      </c>
      <c r="C10" s="215">
        <v>1</v>
      </c>
      <c r="D10" s="257" t="s">
        <v>607</v>
      </c>
      <c r="E10" s="254">
        <v>22</v>
      </c>
      <c r="F10" s="254">
        <v>10</v>
      </c>
      <c r="G10" s="252">
        <v>9</v>
      </c>
      <c r="H10" s="252">
        <v>21.1</v>
      </c>
      <c r="I10" s="197">
        <v>0.7</v>
      </c>
      <c r="J10" s="197">
        <v>0.5</v>
      </c>
      <c r="K10" s="197">
        <v>0</v>
      </c>
      <c r="L10" s="197">
        <v>12</v>
      </c>
      <c r="M10" s="197" t="s">
        <v>614</v>
      </c>
      <c r="N10" s="197">
        <v>1</v>
      </c>
      <c r="O10" s="197">
        <v>0.5</v>
      </c>
      <c r="P10" s="197">
        <v>0</v>
      </c>
      <c r="Q10" s="197">
        <v>0</v>
      </c>
      <c r="R10" s="197">
        <v>0.01</v>
      </c>
      <c r="S10" s="197">
        <v>3</v>
      </c>
      <c r="T10" s="197">
        <v>50</v>
      </c>
      <c r="U10" s="197">
        <v>2</v>
      </c>
      <c r="V10" s="197">
        <v>0.05</v>
      </c>
      <c r="W10" s="197">
        <v>0</v>
      </c>
      <c r="X10" s="197">
        <v>2.38</v>
      </c>
      <c r="Y10" s="197">
        <v>2</v>
      </c>
      <c r="Z10" s="197">
        <v>2</v>
      </c>
      <c r="AA10" s="197" t="s">
        <v>826</v>
      </c>
      <c r="AB10" s="197">
        <v>0.75</v>
      </c>
      <c r="AC10" s="197">
        <v>0</v>
      </c>
      <c r="AE10" s="279" t="s">
        <v>815</v>
      </c>
    </row>
    <row r="11" spans="1:31" ht="15.6">
      <c r="E11" s="195"/>
      <c r="F11" s="255"/>
    </row>
  </sheetData>
  <phoneticPr fontId="4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Z2542"/>
  <sheetViews>
    <sheetView tabSelected="1" zoomScaleNormal="100" workbookViewId="0">
      <selection activeCell="C2" sqref="C2:C28"/>
    </sheetView>
  </sheetViews>
  <sheetFormatPr defaultColWidth="9.109375" defaultRowHeight="13.2"/>
  <cols>
    <col min="1" max="1" width="7.109375" style="107" customWidth="1"/>
    <col min="2" max="2" width="30.44140625" customWidth="1"/>
    <col min="3" max="3" width="39.44140625" style="66" customWidth="1"/>
    <col min="4" max="4" width="5" style="107" customWidth="1"/>
    <col min="5" max="5" width="4.88671875" style="107" customWidth="1"/>
    <col min="6" max="6" width="4.5546875" style="107" customWidth="1"/>
    <col min="7" max="7" width="13.44140625" style="172" customWidth="1"/>
    <col min="8" max="8" width="8.109375" style="172" customWidth="1"/>
    <col min="9" max="9" width="7.109375" style="172" customWidth="1"/>
    <col min="10" max="10" width="9" style="172" customWidth="1"/>
    <col min="11" max="11" width="9.109375" style="172"/>
    <col min="12" max="13" width="12.33203125" style="174" customWidth="1"/>
    <col min="14" max="14" width="9.109375" style="174" customWidth="1"/>
    <col min="15" max="15" width="16.109375" style="174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66"/>
  </cols>
  <sheetData>
    <row r="1" spans="1:21" ht="30" customHeight="1">
      <c r="A1" s="106" t="s">
        <v>352</v>
      </c>
      <c r="B1" s="62" t="s">
        <v>432</v>
      </c>
      <c r="C1" s="62" t="s">
        <v>398</v>
      </c>
      <c r="D1" s="71"/>
      <c r="E1" s="71"/>
      <c r="F1" s="71"/>
      <c r="G1" s="175" t="s">
        <v>411</v>
      </c>
      <c r="H1" s="139">
        <f>MAX(A2:A158)</f>
        <v>27</v>
      </c>
      <c r="I1" s="173"/>
      <c r="J1" s="173"/>
      <c r="L1" s="172"/>
      <c r="M1" s="172"/>
      <c r="N1" s="172"/>
      <c r="O1" s="172"/>
      <c r="P1" s="172"/>
      <c r="Q1" s="172"/>
      <c r="R1" s="172"/>
      <c r="S1" s="172"/>
      <c r="T1" s="172"/>
      <c r="U1" s="71"/>
    </row>
    <row r="2" spans="1:21" ht="14.4">
      <c r="A2" s="195">
        <v>1</v>
      </c>
      <c r="B2" s="224" t="s">
        <v>756</v>
      </c>
      <c r="C2" s="146" t="s">
        <v>450</v>
      </c>
      <c r="D2" s="71"/>
      <c r="E2" s="71"/>
      <c r="F2" s="71"/>
      <c r="L2" s="172"/>
      <c r="M2" s="172"/>
      <c r="N2" s="172"/>
      <c r="O2" s="172"/>
      <c r="P2" s="172"/>
      <c r="Q2" s="172"/>
      <c r="R2" s="172"/>
      <c r="S2" s="172"/>
      <c r="T2" s="172"/>
      <c r="U2" s="71"/>
    </row>
    <row r="3" spans="1:21" ht="14.4">
      <c r="A3" s="195">
        <v>2</v>
      </c>
      <c r="B3" s="224" t="s">
        <v>827</v>
      </c>
      <c r="C3" s="146" t="s">
        <v>451</v>
      </c>
      <c r="D3" s="71"/>
      <c r="E3" s="71"/>
      <c r="F3" s="71"/>
      <c r="L3" s="172"/>
      <c r="M3" s="172"/>
      <c r="N3" s="172"/>
      <c r="O3" s="172"/>
      <c r="P3" s="172"/>
      <c r="Q3" s="172"/>
      <c r="R3" s="172"/>
      <c r="S3" s="172"/>
      <c r="T3" s="172"/>
      <c r="U3" s="71"/>
    </row>
    <row r="4" spans="1:21" ht="14.4">
      <c r="A4" s="195">
        <v>3</v>
      </c>
      <c r="B4" s="224" t="s">
        <v>760</v>
      </c>
      <c r="C4" s="146" t="s">
        <v>463</v>
      </c>
      <c r="D4" s="71"/>
      <c r="E4" s="71"/>
      <c r="F4" s="71"/>
      <c r="L4" s="172"/>
      <c r="M4" s="172"/>
      <c r="N4" s="172"/>
      <c r="O4" s="172"/>
      <c r="P4" s="172"/>
      <c r="Q4" s="172"/>
      <c r="R4" s="172"/>
      <c r="S4" s="172"/>
      <c r="T4" s="172"/>
      <c r="U4" s="71"/>
    </row>
    <row r="5" spans="1:21" ht="15" customHeight="1">
      <c r="A5" s="195">
        <v>4</v>
      </c>
      <c r="B5" s="224" t="s">
        <v>761</v>
      </c>
      <c r="C5" s="262" t="s">
        <v>964</v>
      </c>
      <c r="D5" s="71"/>
      <c r="E5" s="71"/>
      <c r="F5" s="71"/>
      <c r="G5" s="172">
        <v>2</v>
      </c>
      <c r="H5" s="172" t="b">
        <v>1</v>
      </c>
      <c r="J5" s="172" t="b">
        <v>0</v>
      </c>
      <c r="L5" s="172"/>
      <c r="M5" s="172"/>
      <c r="N5" s="172"/>
      <c r="O5" s="172"/>
      <c r="P5" s="172"/>
      <c r="Q5" s="172"/>
      <c r="R5" s="172"/>
      <c r="S5" s="172"/>
      <c r="T5" s="172"/>
      <c r="U5" s="71"/>
    </row>
    <row r="6" spans="1:21" ht="14.4">
      <c r="A6" s="260">
        <v>5</v>
      </c>
      <c r="B6" s="224" t="s">
        <v>750</v>
      </c>
      <c r="C6" s="262" t="s">
        <v>965</v>
      </c>
      <c r="D6" s="71"/>
      <c r="E6" s="71"/>
      <c r="F6" s="71"/>
      <c r="L6" s="172"/>
      <c r="M6" s="172"/>
      <c r="N6" s="172"/>
      <c r="O6" s="172"/>
      <c r="P6" s="172"/>
      <c r="Q6" s="172"/>
      <c r="R6" s="172"/>
      <c r="S6" s="172"/>
      <c r="T6" s="172"/>
      <c r="U6" s="71"/>
    </row>
    <row r="7" spans="1:21" ht="14.4">
      <c r="A7" s="260">
        <v>6</v>
      </c>
      <c r="B7" s="224" t="s">
        <v>751</v>
      </c>
      <c r="C7" s="262" t="s">
        <v>966</v>
      </c>
      <c r="D7" s="71"/>
      <c r="E7" s="71"/>
      <c r="F7" s="71"/>
      <c r="L7" s="172"/>
      <c r="M7" s="172"/>
      <c r="N7" s="172"/>
      <c r="O7" s="172"/>
      <c r="P7" s="172"/>
      <c r="Q7" s="172"/>
      <c r="R7" s="172"/>
      <c r="S7" s="172"/>
      <c r="T7" s="172"/>
      <c r="U7" s="71"/>
    </row>
    <row r="8" spans="1:21" ht="12.75" customHeight="1">
      <c r="A8" s="260">
        <v>7</v>
      </c>
      <c r="B8" s="224" t="s">
        <v>752</v>
      </c>
      <c r="C8" s="262" t="s">
        <v>967</v>
      </c>
      <c r="D8" s="71"/>
      <c r="E8" s="71"/>
      <c r="F8" s="71"/>
      <c r="L8" s="172"/>
      <c r="M8" s="172"/>
      <c r="N8" s="172"/>
      <c r="O8" s="172"/>
      <c r="P8" s="172"/>
      <c r="Q8" s="172"/>
      <c r="R8" s="172"/>
      <c r="S8" s="172"/>
      <c r="T8" s="172"/>
      <c r="U8" s="71"/>
    </row>
    <row r="9" spans="1:21" ht="14.25" customHeight="1">
      <c r="A9" s="260">
        <v>8</v>
      </c>
      <c r="B9" s="224" t="s">
        <v>766</v>
      </c>
      <c r="C9" s="262" t="s">
        <v>968</v>
      </c>
      <c r="D9" s="71"/>
      <c r="E9" s="71"/>
      <c r="F9" s="71"/>
      <c r="L9" s="172"/>
      <c r="M9" s="172"/>
      <c r="N9" s="172"/>
      <c r="O9" s="172"/>
      <c r="P9" s="172"/>
      <c r="Q9" s="172"/>
      <c r="R9" s="172"/>
      <c r="S9" s="172"/>
      <c r="T9" s="172"/>
      <c r="U9" s="71"/>
    </row>
    <row r="10" spans="1:21" ht="14.4">
      <c r="A10" s="260">
        <v>9</v>
      </c>
      <c r="B10" s="224" t="s">
        <v>767</v>
      </c>
      <c r="C10" s="262" t="s">
        <v>969</v>
      </c>
      <c r="D10" s="71"/>
      <c r="E10" s="71"/>
      <c r="F10" s="71"/>
      <c r="L10" s="172"/>
      <c r="M10" s="172"/>
      <c r="N10" s="172"/>
      <c r="O10" s="172"/>
      <c r="P10" s="172"/>
      <c r="Q10" s="172"/>
      <c r="R10" s="172"/>
      <c r="S10" s="172"/>
      <c r="T10" s="172"/>
      <c r="U10" s="71"/>
    </row>
    <row r="11" spans="1:21" ht="14.4">
      <c r="A11" s="260">
        <v>10</v>
      </c>
      <c r="B11" s="224" t="s">
        <v>753</v>
      </c>
      <c r="C11" s="262" t="s">
        <v>970</v>
      </c>
      <c r="D11" s="71"/>
      <c r="E11" s="71"/>
      <c r="F11" s="71"/>
      <c r="L11" s="172"/>
      <c r="M11" s="172"/>
      <c r="N11" s="172"/>
      <c r="O11" s="172"/>
      <c r="P11" s="172"/>
      <c r="Q11" s="172"/>
      <c r="R11" s="172"/>
      <c r="S11" s="172"/>
      <c r="T11" s="172"/>
      <c r="U11" s="71"/>
    </row>
    <row r="12" spans="1:21" ht="14.4">
      <c r="A12" s="260">
        <v>11</v>
      </c>
      <c r="B12" s="224" t="s">
        <v>754</v>
      </c>
      <c r="C12" s="262" t="s">
        <v>971</v>
      </c>
      <c r="D12" s="71"/>
      <c r="E12" s="71"/>
      <c r="F12" s="71"/>
      <c r="L12" s="172"/>
      <c r="M12" s="172"/>
      <c r="N12" s="172"/>
      <c r="O12" s="172"/>
      <c r="P12" s="172"/>
      <c r="Q12" s="172"/>
      <c r="R12" s="172"/>
      <c r="S12" s="172"/>
      <c r="T12" s="172"/>
      <c r="U12" s="71"/>
    </row>
    <row r="13" spans="1:21" ht="14.4">
      <c r="A13" s="260">
        <v>12</v>
      </c>
      <c r="B13" s="224" t="s">
        <v>755</v>
      </c>
      <c r="C13" s="262" t="s">
        <v>972</v>
      </c>
      <c r="D13" s="71"/>
      <c r="E13" s="71"/>
      <c r="F13" s="71"/>
      <c r="L13" s="172"/>
      <c r="M13" s="172"/>
      <c r="N13" s="172"/>
      <c r="O13" s="172"/>
      <c r="P13" s="172"/>
      <c r="Q13" s="172"/>
      <c r="R13" s="172"/>
      <c r="S13" s="172"/>
      <c r="T13" s="172"/>
      <c r="U13" s="71"/>
    </row>
    <row r="14" spans="1:21" ht="14.4">
      <c r="A14" s="260">
        <v>13</v>
      </c>
      <c r="B14" s="224" t="s">
        <v>770</v>
      </c>
      <c r="C14" s="262" t="s">
        <v>973</v>
      </c>
      <c r="D14" s="71"/>
      <c r="E14" s="71"/>
      <c r="F14" s="71"/>
      <c r="L14" s="172"/>
      <c r="M14" s="172"/>
      <c r="N14" s="172"/>
      <c r="O14" s="172"/>
      <c r="P14" s="172"/>
      <c r="Q14" s="172"/>
      <c r="R14" s="172"/>
      <c r="S14" s="172"/>
      <c r="T14" s="172"/>
      <c r="U14" s="71"/>
    </row>
    <row r="15" spans="1:21" ht="12.75" customHeight="1">
      <c r="A15" s="260">
        <v>14</v>
      </c>
      <c r="B15" s="224" t="s">
        <v>452</v>
      </c>
      <c r="C15" s="262" t="s">
        <v>974</v>
      </c>
      <c r="D15" s="71"/>
      <c r="E15" s="71"/>
      <c r="F15" s="71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71"/>
    </row>
    <row r="16" spans="1:21" ht="14.4">
      <c r="A16" s="260">
        <v>15</v>
      </c>
      <c r="B16" s="224" t="s">
        <v>778</v>
      </c>
      <c r="C16" s="262" t="s">
        <v>975</v>
      </c>
      <c r="D16" s="71"/>
      <c r="E16" s="71"/>
      <c r="F16" s="71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71"/>
    </row>
    <row r="17" spans="1:78" ht="14.4">
      <c r="A17" s="260">
        <v>16</v>
      </c>
      <c r="B17" s="224" t="s">
        <v>779</v>
      </c>
      <c r="C17" s="262" t="s">
        <v>976</v>
      </c>
      <c r="D17" s="71"/>
      <c r="E17" s="71"/>
      <c r="F17" s="71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71"/>
    </row>
    <row r="18" spans="1:78" ht="14.4">
      <c r="A18" s="260">
        <v>17</v>
      </c>
      <c r="B18" s="224" t="s">
        <v>780</v>
      </c>
      <c r="C18" s="262" t="s">
        <v>977</v>
      </c>
      <c r="D18" s="71"/>
      <c r="E18" s="71"/>
      <c r="F18" s="71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71"/>
      <c r="AH18" s="66">
        <v>0</v>
      </c>
      <c r="AI18" s="66">
        <v>0</v>
      </c>
      <c r="AJ18" s="66">
        <v>0</v>
      </c>
      <c r="AV18" s="66">
        <v>0</v>
      </c>
      <c r="AW18" s="66">
        <v>0</v>
      </c>
      <c r="AX18" s="66">
        <v>0</v>
      </c>
      <c r="BJ18" s="66">
        <v>0</v>
      </c>
      <c r="BK18" s="66">
        <v>0</v>
      </c>
      <c r="BL18" s="66">
        <v>0</v>
      </c>
      <c r="BX18" s="66">
        <v>0</v>
      </c>
      <c r="BY18" s="66">
        <v>0</v>
      </c>
      <c r="BZ18" s="66">
        <v>0</v>
      </c>
    </row>
    <row r="19" spans="1:78" ht="13.5" customHeight="1">
      <c r="A19" s="260">
        <v>18</v>
      </c>
      <c r="B19" s="234" t="s">
        <v>781</v>
      </c>
      <c r="C19" s="262" t="s">
        <v>978</v>
      </c>
      <c r="D19" s="71"/>
      <c r="E19" s="71"/>
      <c r="F19" s="71"/>
      <c r="J19" s="169"/>
      <c r="K19" s="170"/>
      <c r="L19" s="168"/>
      <c r="M19" s="168"/>
      <c r="N19" s="168"/>
      <c r="O19" s="168"/>
      <c r="P19" s="170"/>
      <c r="Q19" s="168"/>
      <c r="R19" s="168"/>
      <c r="S19" s="168"/>
      <c r="T19" s="168"/>
      <c r="U19" s="71"/>
    </row>
    <row r="20" spans="1:78" ht="14.25" customHeight="1">
      <c r="A20" s="260">
        <v>19</v>
      </c>
      <c r="B20" s="234" t="s">
        <v>782</v>
      </c>
      <c r="C20" s="262" t="s">
        <v>979</v>
      </c>
      <c r="D20" s="71"/>
      <c r="E20" s="71"/>
      <c r="F20" s="71"/>
      <c r="J20" s="169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71"/>
    </row>
    <row r="21" spans="1:78" ht="13.5" customHeight="1">
      <c r="A21" s="260">
        <v>20</v>
      </c>
      <c r="B21" s="234" t="s">
        <v>783</v>
      </c>
      <c r="C21" s="262" t="s">
        <v>980</v>
      </c>
      <c r="D21" s="71"/>
      <c r="E21" s="71"/>
      <c r="F21" s="71"/>
      <c r="J21" s="169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71"/>
    </row>
    <row r="22" spans="1:78" ht="14.4">
      <c r="A22" s="260">
        <v>21</v>
      </c>
      <c r="B22" s="234" t="s">
        <v>784</v>
      </c>
      <c r="C22" s="262" t="s">
        <v>981</v>
      </c>
      <c r="D22" s="71"/>
      <c r="E22" s="71"/>
      <c r="F22" s="71"/>
      <c r="J22" s="169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71"/>
    </row>
    <row r="23" spans="1:78" ht="12.45" customHeight="1">
      <c r="A23" s="260">
        <v>22</v>
      </c>
      <c r="B23" s="224" t="s">
        <v>785</v>
      </c>
      <c r="C23" s="262" t="s">
        <v>982</v>
      </c>
      <c r="D23" s="71"/>
      <c r="E23" s="71"/>
      <c r="F23" s="71"/>
      <c r="J23" s="169"/>
      <c r="K23" s="170"/>
      <c r="L23" s="168"/>
      <c r="M23" s="168"/>
      <c r="N23" s="168"/>
      <c r="O23" s="168"/>
      <c r="P23" s="170"/>
      <c r="Q23" s="168"/>
      <c r="R23" s="168"/>
      <c r="S23" s="168"/>
      <c r="T23" s="168"/>
      <c r="U23" s="71"/>
    </row>
    <row r="24" spans="1:78" ht="14.4">
      <c r="A24" s="260">
        <v>23</v>
      </c>
      <c r="B24" s="234" t="s">
        <v>786</v>
      </c>
      <c r="C24" s="262" t="s">
        <v>983</v>
      </c>
      <c r="D24" s="71"/>
      <c r="E24" s="71"/>
      <c r="F24" s="71"/>
      <c r="J24" s="171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71"/>
    </row>
    <row r="25" spans="1:78" ht="14.4">
      <c r="A25" s="260">
        <v>24</v>
      </c>
      <c r="B25" s="234" t="s">
        <v>787</v>
      </c>
      <c r="C25" s="262" t="s">
        <v>984</v>
      </c>
      <c r="D25" s="71"/>
      <c r="E25" s="71"/>
      <c r="F25" s="71"/>
      <c r="L25" s="172"/>
      <c r="M25" s="172"/>
      <c r="N25" s="172"/>
      <c r="O25" s="172"/>
      <c r="P25" s="172"/>
      <c r="Q25" s="172"/>
      <c r="R25" s="172"/>
      <c r="S25" s="172"/>
      <c r="T25" s="172"/>
      <c r="U25" s="71"/>
    </row>
    <row r="26" spans="1:78" ht="14.4">
      <c r="A26" s="260">
        <v>25</v>
      </c>
      <c r="B26" s="233" t="s">
        <v>788</v>
      </c>
      <c r="C26" s="262" t="s">
        <v>985</v>
      </c>
      <c r="D26" s="71"/>
      <c r="E26" s="71"/>
      <c r="F26" s="71"/>
      <c r="L26" s="172"/>
      <c r="M26" s="172"/>
      <c r="N26" s="172"/>
      <c r="O26" s="172"/>
      <c r="P26" s="172"/>
      <c r="Q26" s="172"/>
      <c r="R26" s="172"/>
      <c r="S26" s="172"/>
      <c r="T26" s="172"/>
      <c r="U26" s="71"/>
    </row>
    <row r="27" spans="1:78" ht="14.4">
      <c r="A27" s="260">
        <v>26</v>
      </c>
      <c r="B27" s="233" t="s">
        <v>789</v>
      </c>
      <c r="C27" s="262" t="s">
        <v>986</v>
      </c>
      <c r="D27" s="71"/>
      <c r="E27" s="71"/>
      <c r="F27" s="71"/>
      <c r="L27" s="172"/>
      <c r="M27" s="172"/>
      <c r="N27" s="172"/>
      <c r="O27" s="172"/>
      <c r="P27" s="172"/>
      <c r="Q27" s="172"/>
      <c r="R27" s="172"/>
      <c r="S27" s="172"/>
      <c r="T27" s="172"/>
      <c r="U27" s="71"/>
    </row>
    <row r="28" spans="1:78" ht="14.4">
      <c r="A28" s="260">
        <v>27</v>
      </c>
      <c r="B28" s="195" t="s">
        <v>790</v>
      </c>
      <c r="C28" s="262" t="s">
        <v>987</v>
      </c>
      <c r="D28" s="71"/>
      <c r="E28" s="71"/>
      <c r="F28" s="71"/>
      <c r="L28" s="172"/>
      <c r="M28" s="172"/>
      <c r="N28" s="172"/>
      <c r="O28" s="172"/>
      <c r="P28" s="172"/>
      <c r="Q28" s="172"/>
      <c r="R28" s="172"/>
      <c r="S28" s="172"/>
      <c r="T28" s="172"/>
      <c r="U28" s="71"/>
    </row>
    <row r="29" spans="1:78">
      <c r="A29" s="71"/>
      <c r="B29" s="71"/>
      <c r="C29" s="71"/>
      <c r="D29" s="71"/>
      <c r="E29" s="71"/>
      <c r="F29" s="71"/>
      <c r="L29" s="172"/>
      <c r="M29" s="172"/>
      <c r="N29" s="172"/>
      <c r="O29" s="172"/>
      <c r="P29" s="172"/>
      <c r="Q29" s="172"/>
      <c r="R29" s="172"/>
      <c r="S29" s="172"/>
      <c r="T29" s="172"/>
      <c r="U29" s="71"/>
    </row>
    <row r="30" spans="1:78">
      <c r="A30" s="71"/>
      <c r="B30" s="71"/>
      <c r="C30" s="71"/>
      <c r="D30" s="71"/>
      <c r="E30" s="71"/>
      <c r="F30" s="71"/>
      <c r="L30" s="172"/>
      <c r="M30" s="172"/>
      <c r="N30" s="172"/>
      <c r="O30" s="172"/>
      <c r="P30" s="172"/>
      <c r="Q30" s="172"/>
      <c r="R30" s="172"/>
      <c r="S30" s="172"/>
      <c r="T30" s="172"/>
      <c r="U30" s="71"/>
    </row>
    <row r="31" spans="1:78" ht="13.5" customHeight="1">
      <c r="A31" s="71"/>
      <c r="B31" s="71"/>
      <c r="C31" s="71"/>
      <c r="D31" s="71"/>
      <c r="E31" s="71"/>
      <c r="F31" s="71"/>
      <c r="L31" s="172"/>
      <c r="M31" s="172"/>
      <c r="N31" s="172"/>
      <c r="O31" s="172"/>
      <c r="P31" s="172"/>
      <c r="Q31" s="172"/>
      <c r="R31" s="172"/>
      <c r="S31" s="172"/>
      <c r="T31" s="172"/>
      <c r="U31" s="71"/>
    </row>
    <row r="32" spans="1:78">
      <c r="A32" s="71"/>
      <c r="B32" s="71"/>
      <c r="C32" s="71"/>
      <c r="D32" s="71"/>
      <c r="E32" s="71"/>
      <c r="F32" s="71"/>
      <c r="L32" s="172"/>
      <c r="M32" s="172"/>
      <c r="N32" s="172"/>
      <c r="O32" s="172"/>
      <c r="P32" s="172"/>
      <c r="Q32" s="172"/>
      <c r="R32" s="172"/>
      <c r="S32" s="172"/>
      <c r="T32" s="172"/>
      <c r="U32" s="71"/>
    </row>
    <row r="33" spans="1:21">
      <c r="A33" s="71"/>
      <c r="B33" s="71"/>
      <c r="C33" s="71"/>
      <c r="D33" s="71"/>
      <c r="E33" s="71"/>
      <c r="F33" s="71"/>
      <c r="L33" s="172"/>
      <c r="M33" s="172"/>
      <c r="N33" s="172"/>
      <c r="O33" s="172"/>
      <c r="P33" s="172"/>
      <c r="Q33" s="172"/>
      <c r="R33" s="172"/>
      <c r="S33" s="172"/>
      <c r="T33" s="172"/>
      <c r="U33" s="71"/>
    </row>
    <row r="34" spans="1:21" ht="12.75" customHeight="1">
      <c r="A34" s="71"/>
      <c r="B34" s="71"/>
      <c r="C34" s="71"/>
      <c r="D34" s="71"/>
      <c r="E34" s="71"/>
      <c r="F34" s="71"/>
      <c r="L34" s="172"/>
      <c r="M34" s="172"/>
      <c r="N34" s="172"/>
      <c r="O34" s="172"/>
      <c r="P34" s="172"/>
      <c r="Q34" s="172"/>
      <c r="R34" s="172"/>
      <c r="S34" s="172"/>
      <c r="T34" s="172"/>
      <c r="U34" s="71"/>
    </row>
    <row r="35" spans="1:21">
      <c r="A35" s="71"/>
      <c r="B35" s="71"/>
      <c r="C35" s="71"/>
      <c r="D35" s="71"/>
      <c r="E35" s="71"/>
      <c r="F35" s="71"/>
      <c r="L35" s="172"/>
      <c r="M35" s="172"/>
      <c r="N35" s="172"/>
      <c r="O35" s="172"/>
      <c r="P35" s="172"/>
      <c r="Q35" s="172"/>
      <c r="R35" s="172"/>
      <c r="S35" s="172"/>
      <c r="T35" s="172"/>
      <c r="U35" s="71"/>
    </row>
    <row r="36" spans="1:21">
      <c r="A36" s="71"/>
      <c r="B36" s="71"/>
      <c r="C36" s="71"/>
      <c r="D36" s="71"/>
      <c r="E36" s="71"/>
      <c r="F36" s="71"/>
      <c r="L36" s="172"/>
      <c r="M36" s="172"/>
      <c r="N36" s="172"/>
      <c r="O36" s="172"/>
      <c r="P36" s="172"/>
      <c r="Q36" s="172"/>
      <c r="R36" s="172"/>
      <c r="S36" s="172"/>
      <c r="T36" s="172"/>
      <c r="U36" s="71"/>
    </row>
    <row r="37" spans="1:21">
      <c r="A37" s="71"/>
      <c r="B37" s="71"/>
      <c r="C37" s="71"/>
      <c r="D37" s="71"/>
      <c r="E37" s="71"/>
      <c r="F37" s="71"/>
      <c r="L37" s="172"/>
      <c r="M37" s="172"/>
      <c r="N37" s="172"/>
      <c r="O37" s="172"/>
      <c r="P37" s="172"/>
      <c r="Q37" s="172"/>
      <c r="R37" s="172"/>
      <c r="S37" s="172"/>
      <c r="T37" s="172"/>
      <c r="U37" s="71"/>
    </row>
    <row r="38" spans="1:21">
      <c r="A38" s="71"/>
      <c r="B38" s="71"/>
      <c r="C38" s="71"/>
      <c r="D38" s="71"/>
      <c r="E38" s="71"/>
      <c r="F38" s="71"/>
      <c r="L38" s="172"/>
      <c r="M38" s="172"/>
      <c r="N38" s="172"/>
      <c r="O38" s="172"/>
      <c r="P38" s="172"/>
      <c r="Q38" s="172"/>
      <c r="R38" s="172"/>
      <c r="S38" s="172"/>
      <c r="T38" s="172"/>
      <c r="U38" s="71"/>
    </row>
    <row r="39" spans="1:21">
      <c r="A39" s="71"/>
      <c r="B39" s="71"/>
      <c r="C39" s="71"/>
      <c r="D39" s="71"/>
      <c r="E39" s="71"/>
      <c r="F39" s="71"/>
      <c r="L39" s="172"/>
      <c r="M39" s="172"/>
      <c r="N39" s="172"/>
      <c r="O39" s="172"/>
      <c r="P39" s="172"/>
      <c r="Q39" s="172"/>
      <c r="R39" s="172"/>
      <c r="S39" s="172"/>
      <c r="T39" s="172"/>
      <c r="U39" s="71"/>
    </row>
    <row r="40" spans="1:21">
      <c r="A40" s="71"/>
      <c r="B40" s="71"/>
      <c r="C40" s="71"/>
      <c r="D40" s="71"/>
      <c r="E40" s="71"/>
      <c r="F40" s="71"/>
      <c r="L40" s="172"/>
      <c r="M40" s="172"/>
      <c r="N40" s="172"/>
      <c r="O40" s="172"/>
      <c r="P40" s="172"/>
      <c r="Q40" s="172"/>
      <c r="R40" s="172"/>
      <c r="S40" s="172"/>
      <c r="T40" s="172"/>
      <c r="U40" s="71"/>
    </row>
    <row r="41" spans="1:21">
      <c r="A41" s="71"/>
      <c r="B41" s="71"/>
      <c r="C41" s="71"/>
      <c r="D41" s="71"/>
      <c r="E41" s="71"/>
      <c r="F41" s="71"/>
      <c r="L41" s="172"/>
      <c r="M41" s="172"/>
      <c r="N41" s="172"/>
      <c r="O41" s="172"/>
      <c r="P41" s="172"/>
      <c r="Q41" s="172"/>
      <c r="R41" s="172"/>
      <c r="S41" s="172"/>
      <c r="T41" s="172"/>
      <c r="U41" s="71"/>
    </row>
    <row r="42" spans="1:21">
      <c r="A42" s="71"/>
      <c r="B42" s="71"/>
      <c r="C42" s="71"/>
      <c r="D42" s="71"/>
      <c r="E42" s="71"/>
      <c r="F42" s="71"/>
      <c r="L42" s="172"/>
      <c r="M42" s="172"/>
      <c r="N42" s="172"/>
      <c r="O42" s="172"/>
      <c r="P42" s="172"/>
      <c r="Q42" s="172"/>
      <c r="R42" s="172"/>
      <c r="S42" s="172"/>
      <c r="T42" s="172"/>
      <c r="U42" s="71"/>
    </row>
    <row r="43" spans="1:21">
      <c r="A43" s="71"/>
      <c r="D43" s="71"/>
      <c r="E43" s="71"/>
      <c r="F43" s="71"/>
      <c r="H43" s="173"/>
      <c r="L43" s="172"/>
      <c r="M43" s="172"/>
      <c r="N43" s="172"/>
      <c r="O43" s="172"/>
      <c r="P43" s="172"/>
      <c r="Q43" s="172"/>
      <c r="R43" s="172"/>
      <c r="S43" s="172"/>
      <c r="T43" s="172"/>
      <c r="U43" s="71"/>
    </row>
    <row r="44" spans="1:21">
      <c r="A44" s="71"/>
      <c r="D44" s="71"/>
      <c r="E44" s="71"/>
      <c r="F44" s="71"/>
      <c r="H44" s="173"/>
      <c r="L44" s="172"/>
      <c r="M44" s="172"/>
      <c r="N44" s="172"/>
      <c r="O44" s="172"/>
      <c r="P44" s="172"/>
      <c r="Q44" s="172"/>
      <c r="R44" s="172"/>
      <c r="S44" s="172"/>
      <c r="T44" s="172"/>
      <c r="U44" s="71"/>
    </row>
    <row r="45" spans="1:21">
      <c r="A45" s="71"/>
      <c r="D45" s="71"/>
      <c r="E45" s="71"/>
      <c r="F45" s="71"/>
      <c r="H45" s="173"/>
      <c r="L45" s="172"/>
      <c r="M45" s="172"/>
      <c r="N45" s="172"/>
      <c r="O45" s="172"/>
      <c r="P45" s="172"/>
      <c r="Q45" s="172"/>
      <c r="R45" s="172"/>
      <c r="S45" s="172"/>
      <c r="T45" s="172"/>
      <c r="U45" s="71"/>
    </row>
    <row r="46" spans="1:21">
      <c r="A46" s="71"/>
      <c r="D46" s="71"/>
      <c r="E46" s="71"/>
      <c r="F46" s="71"/>
      <c r="H46" s="173"/>
      <c r="L46" s="172"/>
      <c r="M46" s="172"/>
      <c r="N46" s="172"/>
      <c r="O46" s="172"/>
      <c r="P46" s="172"/>
      <c r="Q46" s="172"/>
      <c r="R46" s="172"/>
      <c r="S46" s="172"/>
      <c r="T46" s="172"/>
      <c r="U46" s="71"/>
    </row>
    <row r="47" spans="1:21">
      <c r="A47" s="71"/>
      <c r="D47" s="71"/>
      <c r="E47" s="71"/>
      <c r="F47" s="71"/>
      <c r="H47" s="173"/>
      <c r="L47" s="172"/>
      <c r="M47" s="172"/>
      <c r="N47" s="172"/>
      <c r="O47" s="172"/>
      <c r="P47" s="172"/>
      <c r="Q47" s="172"/>
      <c r="R47" s="172"/>
      <c r="S47" s="172"/>
      <c r="T47" s="172"/>
      <c r="U47" s="71"/>
    </row>
    <row r="48" spans="1:21">
      <c r="A48" s="71"/>
      <c r="D48" s="71"/>
      <c r="E48" s="71"/>
      <c r="F48" s="71"/>
      <c r="H48" s="173"/>
      <c r="L48" s="172"/>
      <c r="M48" s="172"/>
      <c r="N48" s="172"/>
      <c r="O48" s="172"/>
      <c r="P48" s="172"/>
      <c r="Q48" s="172"/>
      <c r="R48" s="172"/>
      <c r="S48" s="172"/>
      <c r="T48" s="172"/>
      <c r="U48" s="71"/>
    </row>
    <row r="49" spans="1:22">
      <c r="A49" s="71"/>
      <c r="D49" s="71"/>
      <c r="E49" s="71"/>
      <c r="F49" s="71"/>
      <c r="L49" s="172"/>
      <c r="M49" s="172"/>
      <c r="N49" s="172"/>
      <c r="O49" s="172"/>
      <c r="P49" s="172"/>
      <c r="Q49" s="172"/>
      <c r="R49" s="172"/>
      <c r="S49" s="172"/>
      <c r="T49" s="172"/>
      <c r="U49" s="71"/>
    </row>
    <row r="50" spans="1:22">
      <c r="A50" s="71"/>
      <c r="D50" s="71"/>
      <c r="E50" s="71"/>
      <c r="F50" s="71"/>
      <c r="L50" s="172"/>
      <c r="M50" s="172"/>
      <c r="N50" s="172"/>
      <c r="O50" s="172"/>
      <c r="P50" s="172"/>
      <c r="Q50" s="172"/>
      <c r="R50" s="172"/>
      <c r="S50" s="172"/>
      <c r="T50" s="172"/>
      <c r="U50" s="71"/>
    </row>
    <row r="51" spans="1:22">
      <c r="A51" s="71"/>
      <c r="D51" s="71"/>
      <c r="E51" s="71"/>
      <c r="F51" s="71"/>
      <c r="L51" s="172"/>
      <c r="M51" s="172"/>
      <c r="N51" s="172"/>
      <c r="O51" s="172"/>
      <c r="P51" s="172"/>
      <c r="Q51" s="172"/>
      <c r="R51" s="172"/>
      <c r="S51" s="172"/>
      <c r="T51" s="172"/>
      <c r="U51" s="71"/>
    </row>
    <row r="52" spans="1:22">
      <c r="A52" s="71"/>
      <c r="D52" s="71"/>
      <c r="E52" s="71"/>
      <c r="F52" s="71"/>
      <c r="L52" s="172"/>
      <c r="M52" s="172"/>
      <c r="N52" s="172"/>
      <c r="O52" s="172"/>
      <c r="P52" s="172"/>
      <c r="Q52" s="172"/>
      <c r="R52" s="172"/>
      <c r="S52" s="172"/>
      <c r="T52" s="172"/>
      <c r="U52" s="71"/>
    </row>
    <row r="53" spans="1:22">
      <c r="A53" s="71"/>
      <c r="D53" s="71"/>
      <c r="E53" s="71"/>
      <c r="F53" s="71"/>
      <c r="L53" s="172"/>
      <c r="M53" s="172"/>
      <c r="N53" s="172"/>
      <c r="O53" s="172"/>
      <c r="P53" s="172"/>
      <c r="Q53" s="172"/>
      <c r="R53" s="172"/>
      <c r="S53" s="172"/>
      <c r="T53" s="172"/>
      <c r="U53" s="71"/>
    </row>
    <row r="54" spans="1:22">
      <c r="A54" s="71"/>
      <c r="D54" s="71"/>
      <c r="E54" s="71"/>
      <c r="F54" s="71"/>
      <c r="L54" s="172"/>
      <c r="M54" s="172"/>
      <c r="N54" s="172"/>
      <c r="O54" s="172"/>
      <c r="P54" s="172"/>
      <c r="Q54" s="172"/>
      <c r="R54" s="172"/>
      <c r="S54" s="172"/>
      <c r="T54" s="172"/>
      <c r="U54" s="71"/>
    </row>
    <row r="55" spans="1:22">
      <c r="A55" s="71"/>
      <c r="D55" s="71"/>
      <c r="E55" s="71"/>
      <c r="F55" s="71"/>
      <c r="L55" s="172"/>
      <c r="M55" s="172"/>
      <c r="N55" s="172"/>
      <c r="O55" s="172"/>
      <c r="P55" s="172"/>
      <c r="Q55" s="172"/>
      <c r="R55" s="172"/>
      <c r="S55" s="172"/>
      <c r="T55" s="172"/>
      <c r="U55" s="71"/>
    </row>
    <row r="56" spans="1:22">
      <c r="A56" s="71"/>
      <c r="D56" s="71"/>
      <c r="E56" s="71"/>
      <c r="F56" s="71"/>
      <c r="L56" s="172"/>
      <c r="M56" s="172"/>
      <c r="N56" s="172"/>
      <c r="O56" s="172"/>
      <c r="P56" s="172"/>
      <c r="Q56" s="172"/>
      <c r="R56" s="172"/>
      <c r="S56" s="172"/>
      <c r="T56" s="172"/>
      <c r="U56" s="71"/>
    </row>
    <row r="57" spans="1:22">
      <c r="A57" s="71"/>
      <c r="D57" s="71"/>
      <c r="E57" s="71"/>
      <c r="F57" s="71"/>
      <c r="L57" s="172"/>
      <c r="M57" s="172"/>
      <c r="N57" s="172"/>
      <c r="O57" s="172"/>
      <c r="P57" s="172"/>
      <c r="Q57" s="172"/>
      <c r="R57" s="172"/>
      <c r="S57" s="172"/>
      <c r="T57" s="172"/>
      <c r="U57" s="71"/>
    </row>
    <row r="58" spans="1:22">
      <c r="A58" s="71"/>
      <c r="D58" s="71"/>
      <c r="E58" s="71"/>
      <c r="F58" s="71"/>
      <c r="L58" s="172"/>
      <c r="M58" s="172"/>
      <c r="N58" s="172"/>
      <c r="O58" s="172"/>
      <c r="P58" s="172"/>
      <c r="Q58" s="172"/>
      <c r="R58" s="172"/>
      <c r="S58" s="172"/>
      <c r="T58" s="172"/>
      <c r="U58" s="71"/>
    </row>
    <row r="59" spans="1:22">
      <c r="A59" s="71"/>
      <c r="D59" s="71"/>
      <c r="E59" s="71"/>
      <c r="F59" s="71"/>
      <c r="L59" s="172"/>
      <c r="M59" s="172"/>
      <c r="N59" s="172"/>
      <c r="O59" s="172"/>
      <c r="P59" s="172"/>
      <c r="Q59" s="172"/>
      <c r="R59" s="172"/>
      <c r="S59" s="172"/>
      <c r="T59" s="172"/>
      <c r="U59" s="71"/>
    </row>
    <row r="60" spans="1:22" s="152" customFormat="1">
      <c r="A60" s="71"/>
      <c r="B60"/>
      <c r="C60" s="66"/>
      <c r="D60" s="71"/>
      <c r="E60" s="71"/>
      <c r="F60" s="71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71"/>
      <c r="V60"/>
    </row>
    <row r="61" spans="1:22" s="152" customFormat="1">
      <c r="A61" s="71"/>
      <c r="B61"/>
      <c r="C61" s="66"/>
      <c r="D61" s="71"/>
      <c r="E61" s="71"/>
      <c r="F61" s="71"/>
      <c r="G61" s="172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71"/>
      <c r="V61"/>
    </row>
    <row r="62" spans="1:22" s="152" customFormat="1">
      <c r="A62" s="71"/>
      <c r="B62"/>
      <c r="C62" s="66"/>
      <c r="D62" s="71"/>
      <c r="E62" s="71"/>
      <c r="F62" s="71"/>
      <c r="G62" s="172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71"/>
      <c r="V62"/>
    </row>
    <row r="63" spans="1:22" s="152" customFormat="1">
      <c r="A63" s="71"/>
      <c r="B63"/>
      <c r="C63" s="66"/>
      <c r="D63" s="71"/>
      <c r="E63" s="71"/>
      <c r="F63" s="71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71"/>
      <c r="V63"/>
    </row>
    <row r="64" spans="1:22" s="152" customFormat="1">
      <c r="A64" s="71"/>
      <c r="B64"/>
      <c r="C64" s="66"/>
      <c r="D64" s="71"/>
      <c r="E64" s="71"/>
      <c r="F64" s="71"/>
      <c r="G64" s="172"/>
      <c r="H64" s="172"/>
      <c r="I64" s="172"/>
      <c r="J64" s="172"/>
      <c r="K64" s="172"/>
      <c r="L64" s="172"/>
      <c r="M64" s="172"/>
      <c r="N64" s="172"/>
      <c r="O64" s="172"/>
      <c r="P64" s="172"/>
      <c r="Q64" s="172"/>
      <c r="R64" s="172"/>
      <c r="S64" s="172"/>
      <c r="T64" s="172"/>
      <c r="U64" s="71"/>
      <c r="V64"/>
    </row>
    <row r="65" spans="1:22" s="152" customFormat="1">
      <c r="A65" s="71"/>
      <c r="B65"/>
      <c r="C65" s="66"/>
      <c r="D65" s="71"/>
      <c r="E65" s="71"/>
      <c r="F65" s="71"/>
      <c r="G65" s="172"/>
      <c r="H65" s="172"/>
      <c r="I65" s="172"/>
      <c r="J65" s="172"/>
      <c r="K65" s="172"/>
      <c r="L65" s="172"/>
      <c r="M65" s="172"/>
      <c r="N65" s="172"/>
      <c r="O65" s="172"/>
      <c r="P65" s="172"/>
      <c r="Q65" s="172"/>
      <c r="R65" s="172"/>
      <c r="S65" s="172"/>
      <c r="T65" s="172"/>
      <c r="U65" s="71"/>
      <c r="V65"/>
    </row>
    <row r="66" spans="1:22" s="152" customFormat="1">
      <c r="A66" s="71"/>
      <c r="B66"/>
      <c r="C66" s="66"/>
      <c r="D66" s="71"/>
      <c r="E66" s="71"/>
      <c r="F66" s="71"/>
      <c r="G66" s="172"/>
      <c r="H66" s="172"/>
      <c r="I66" s="172"/>
      <c r="J66" s="172"/>
      <c r="K66" s="172"/>
      <c r="L66" s="172"/>
      <c r="M66" s="172"/>
      <c r="N66" s="172"/>
      <c r="O66" s="172"/>
      <c r="P66" s="172"/>
      <c r="Q66" s="172"/>
      <c r="R66" s="172"/>
      <c r="S66" s="172"/>
      <c r="T66" s="172"/>
      <c r="U66" s="71"/>
      <c r="V66"/>
    </row>
    <row r="67" spans="1:22" s="152" customFormat="1">
      <c r="A67" s="71"/>
      <c r="B67"/>
      <c r="C67" s="66"/>
      <c r="D67" s="71"/>
      <c r="E67" s="71"/>
      <c r="F67" s="71"/>
      <c r="G67" s="172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2"/>
      <c r="S67" s="172"/>
      <c r="T67" s="172"/>
      <c r="U67" s="71"/>
      <c r="V67"/>
    </row>
    <row r="68" spans="1:22" s="152" customFormat="1">
      <c r="A68" s="71"/>
      <c r="B68"/>
      <c r="C68" s="66"/>
      <c r="D68" s="71"/>
      <c r="E68" s="71"/>
      <c r="F68" s="71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71"/>
      <c r="V68"/>
    </row>
    <row r="69" spans="1:22" s="152" customFormat="1">
      <c r="A69" s="71"/>
      <c r="B69"/>
      <c r="C69" s="66"/>
      <c r="D69" s="71"/>
      <c r="E69" s="71"/>
      <c r="F69" s="71"/>
      <c r="G69" s="172"/>
      <c r="H69" s="172"/>
      <c r="I69" s="172"/>
      <c r="J69" s="172"/>
      <c r="K69" s="172"/>
      <c r="L69" s="172"/>
      <c r="M69" s="172"/>
      <c r="N69" s="172"/>
      <c r="O69" s="172"/>
      <c r="P69" s="172"/>
      <c r="Q69" s="172"/>
      <c r="R69" s="172"/>
      <c r="S69" s="172"/>
      <c r="T69" s="172"/>
      <c r="U69" s="71"/>
      <c r="V69"/>
    </row>
    <row r="70" spans="1:22" s="152" customFormat="1">
      <c r="A70" s="71"/>
      <c r="B70"/>
      <c r="C70" s="66"/>
      <c r="D70" s="71"/>
      <c r="E70" s="71"/>
      <c r="F70" s="71"/>
      <c r="G70" s="172"/>
      <c r="H70" s="172"/>
      <c r="I70" s="172"/>
      <c r="J70" s="172"/>
      <c r="K70" s="172"/>
      <c r="L70" s="172"/>
      <c r="M70" s="172"/>
      <c r="N70" s="172"/>
      <c r="O70" s="172"/>
      <c r="P70" s="172"/>
      <c r="Q70" s="172"/>
      <c r="R70" s="172"/>
      <c r="S70" s="172"/>
      <c r="T70" s="172"/>
      <c r="U70" s="71"/>
      <c r="V70"/>
    </row>
    <row r="71" spans="1:22" s="152" customFormat="1">
      <c r="A71" s="71"/>
      <c r="B71"/>
      <c r="C71" s="66"/>
      <c r="D71" s="71"/>
      <c r="E71" s="71"/>
      <c r="F71" s="71"/>
      <c r="G71" s="172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2"/>
      <c r="S71" s="172"/>
      <c r="T71" s="172"/>
      <c r="U71" s="71"/>
      <c r="V71"/>
    </row>
    <row r="72" spans="1:22" s="152" customFormat="1">
      <c r="A72" s="71"/>
      <c r="B72"/>
      <c r="C72" s="66"/>
      <c r="D72" s="71"/>
      <c r="E72" s="71"/>
      <c r="F72" s="71"/>
      <c r="G72" s="172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2"/>
      <c r="S72" s="172"/>
      <c r="T72" s="172"/>
      <c r="U72" s="71"/>
      <c r="V72"/>
    </row>
    <row r="73" spans="1:22" s="152" customFormat="1">
      <c r="A73" s="71"/>
      <c r="B73"/>
      <c r="C73" s="66"/>
      <c r="D73" s="71"/>
      <c r="E73" s="71"/>
      <c r="F73" s="71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2"/>
      <c r="S73" s="172"/>
      <c r="T73" s="172"/>
      <c r="U73" s="71"/>
      <c r="V73"/>
    </row>
    <row r="74" spans="1:22" s="152" customFormat="1">
      <c r="A74" s="71"/>
      <c r="B74"/>
      <c r="C74" s="66"/>
      <c r="D74" s="71"/>
      <c r="E74" s="71"/>
      <c r="F74" s="71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/>
      <c r="S74" s="172"/>
      <c r="T74" s="172"/>
      <c r="U74" s="71"/>
      <c r="V74"/>
    </row>
    <row r="75" spans="1:22" s="152" customFormat="1">
      <c r="A75" s="71"/>
      <c r="B75"/>
      <c r="C75" s="66"/>
      <c r="D75" s="71"/>
      <c r="E75" s="71"/>
      <c r="F75" s="71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71"/>
      <c r="V75"/>
    </row>
    <row r="76" spans="1:22" s="152" customFormat="1">
      <c r="A76" s="71"/>
      <c r="B76"/>
      <c r="C76" s="66"/>
      <c r="D76" s="71"/>
      <c r="E76" s="71"/>
      <c r="F76" s="71"/>
      <c r="G76" s="172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2"/>
      <c r="S76" s="172"/>
      <c r="T76" s="172"/>
      <c r="U76" s="71"/>
      <c r="V76"/>
    </row>
    <row r="77" spans="1:22" s="152" customFormat="1">
      <c r="A77" s="71"/>
      <c r="B77"/>
      <c r="C77" s="66"/>
      <c r="D77" s="71"/>
      <c r="E77" s="71"/>
      <c r="F77" s="71"/>
      <c r="G77" s="172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2"/>
      <c r="S77" s="172"/>
      <c r="T77" s="172"/>
      <c r="U77" s="71"/>
      <c r="V77"/>
    </row>
    <row r="78" spans="1:22" s="152" customFormat="1">
      <c r="A78" s="71"/>
      <c r="B78"/>
      <c r="C78" s="66"/>
      <c r="D78" s="71"/>
      <c r="E78" s="71"/>
      <c r="F78" s="71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71"/>
      <c r="V78"/>
    </row>
    <row r="79" spans="1:22" s="152" customFormat="1">
      <c r="A79" s="71"/>
      <c r="B79"/>
      <c r="C79" s="66"/>
      <c r="D79" s="71"/>
      <c r="E79" s="71"/>
      <c r="F79" s="71"/>
      <c r="G79" s="172"/>
      <c r="H79" s="172"/>
      <c r="I79" s="172"/>
      <c r="J79" s="172"/>
      <c r="K79" s="172"/>
      <c r="L79" s="172"/>
      <c r="M79" s="172"/>
      <c r="N79" s="172"/>
      <c r="O79" s="172"/>
      <c r="P79" s="172"/>
      <c r="Q79" s="172"/>
      <c r="R79" s="172"/>
      <c r="S79" s="172"/>
      <c r="T79" s="172"/>
      <c r="U79" s="71"/>
      <c r="V79"/>
    </row>
    <row r="80" spans="1:22" s="152" customFormat="1">
      <c r="A80" s="71"/>
      <c r="B80"/>
      <c r="C80" s="66"/>
      <c r="D80" s="71"/>
      <c r="E80" s="71"/>
      <c r="F80" s="71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  <c r="R80" s="172"/>
      <c r="S80" s="172"/>
      <c r="T80" s="172"/>
      <c r="U80" s="71"/>
      <c r="V80"/>
    </row>
    <row r="81" spans="1:22" s="152" customFormat="1">
      <c r="A81" s="71"/>
      <c r="B81"/>
      <c r="C81" s="66"/>
      <c r="D81" s="71"/>
      <c r="E81" s="71"/>
      <c r="F81" s="71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2"/>
      <c r="S81" s="172"/>
      <c r="T81" s="172"/>
      <c r="U81" s="71"/>
      <c r="V81"/>
    </row>
    <row r="82" spans="1:22" s="152" customFormat="1">
      <c r="A82" s="71"/>
      <c r="B82"/>
      <c r="C82" s="66"/>
      <c r="D82" s="71"/>
      <c r="E82" s="71"/>
      <c r="F82" s="71"/>
      <c r="G82" s="172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2"/>
      <c r="S82" s="172"/>
      <c r="T82" s="172"/>
      <c r="U82" s="71"/>
      <c r="V82"/>
    </row>
    <row r="83" spans="1:22" s="152" customFormat="1">
      <c r="A83" s="71"/>
      <c r="B83"/>
      <c r="C83" s="66"/>
      <c r="D83" s="71"/>
      <c r="E83" s="71"/>
      <c r="F83" s="71"/>
      <c r="G83" s="172"/>
      <c r="H83" s="172"/>
      <c r="I83" s="172"/>
      <c r="J83" s="172"/>
      <c r="K83" s="172"/>
      <c r="L83" s="172"/>
      <c r="M83" s="172"/>
      <c r="N83" s="172"/>
      <c r="O83" s="172"/>
      <c r="P83" s="172"/>
      <c r="Q83" s="172"/>
      <c r="R83" s="172"/>
      <c r="S83" s="172"/>
      <c r="T83" s="172"/>
      <c r="U83" s="71"/>
      <c r="V83"/>
    </row>
    <row r="84" spans="1:22" s="152" customFormat="1">
      <c r="A84" s="71"/>
      <c r="B84"/>
      <c r="C84" s="66"/>
      <c r="D84" s="71"/>
      <c r="E84" s="71"/>
      <c r="F84" s="71"/>
      <c r="G84" s="172"/>
      <c r="H84" s="172"/>
      <c r="I84" s="172"/>
      <c r="J84" s="172"/>
      <c r="K84" s="172"/>
      <c r="L84" s="172"/>
      <c r="M84" s="172"/>
      <c r="N84" s="172"/>
      <c r="O84" s="172"/>
      <c r="P84" s="172"/>
      <c r="Q84" s="172"/>
      <c r="R84" s="172"/>
      <c r="S84" s="172"/>
      <c r="T84" s="172"/>
      <c r="U84" s="71"/>
      <c r="V84"/>
    </row>
    <row r="85" spans="1:22" s="152" customFormat="1">
      <c r="A85" s="71"/>
      <c r="B85"/>
      <c r="C85" s="66"/>
      <c r="D85" s="71"/>
      <c r="E85" s="71"/>
      <c r="F85" s="71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71"/>
      <c r="V85"/>
    </row>
    <row r="86" spans="1:22" s="152" customFormat="1">
      <c r="A86" s="71"/>
      <c r="B86"/>
      <c r="C86" s="66"/>
      <c r="D86" s="71"/>
      <c r="E86" s="71"/>
      <c r="F86" s="71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71"/>
      <c r="V86"/>
    </row>
    <row r="87" spans="1:22" s="152" customFormat="1">
      <c r="A87" s="71"/>
      <c r="B87"/>
      <c r="C87" s="66"/>
      <c r="D87" s="71"/>
      <c r="E87" s="71"/>
      <c r="F87" s="71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172"/>
      <c r="U87" s="71"/>
      <c r="V87"/>
    </row>
    <row r="88" spans="1:22" s="152" customFormat="1">
      <c r="A88" s="71"/>
      <c r="B88"/>
      <c r="C88" s="66"/>
      <c r="D88" s="71"/>
      <c r="E88" s="71"/>
      <c r="F88" s="71"/>
      <c r="G88" s="172"/>
      <c r="H88" s="172"/>
      <c r="I88" s="172"/>
      <c r="J88" s="172"/>
      <c r="K88" s="172"/>
      <c r="L88" s="172"/>
      <c r="M88" s="172"/>
      <c r="N88" s="172"/>
      <c r="O88" s="172"/>
      <c r="P88" s="172"/>
      <c r="Q88" s="172"/>
      <c r="R88" s="172"/>
      <c r="S88" s="172"/>
      <c r="T88" s="172"/>
      <c r="U88" s="71"/>
      <c r="V88"/>
    </row>
    <row r="89" spans="1:22" s="152" customFormat="1">
      <c r="A89" s="71"/>
      <c r="B89"/>
      <c r="C89" s="66"/>
      <c r="D89" s="71"/>
      <c r="E89" s="71"/>
      <c r="F89" s="71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72"/>
      <c r="U89" s="71"/>
      <c r="V89"/>
    </row>
    <row r="90" spans="1:22" s="152" customFormat="1">
      <c r="A90" s="71"/>
      <c r="B90"/>
      <c r="C90" s="66"/>
      <c r="D90" s="71"/>
      <c r="E90" s="71"/>
      <c r="F90" s="71"/>
      <c r="G90" s="172"/>
      <c r="H90" s="172"/>
      <c r="I90" s="172"/>
      <c r="J90" s="172"/>
      <c r="K90" s="172"/>
      <c r="L90" s="172"/>
      <c r="M90" s="172"/>
      <c r="N90" s="172"/>
      <c r="O90" s="172"/>
      <c r="P90" s="172"/>
      <c r="Q90" s="172"/>
      <c r="R90" s="172"/>
      <c r="S90" s="172"/>
      <c r="T90" s="172"/>
      <c r="U90" s="71"/>
      <c r="V90"/>
    </row>
    <row r="91" spans="1:22" s="152" customFormat="1">
      <c r="A91" s="71"/>
      <c r="B91"/>
      <c r="C91" s="66"/>
      <c r="D91" s="71"/>
      <c r="E91" s="71"/>
      <c r="F91" s="71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2"/>
      <c r="S91" s="172"/>
      <c r="T91" s="172"/>
      <c r="U91" s="71"/>
      <c r="V91"/>
    </row>
    <row r="92" spans="1:22" s="152" customFormat="1">
      <c r="A92" s="71"/>
      <c r="B92"/>
      <c r="C92" s="66"/>
      <c r="D92" s="71"/>
      <c r="E92" s="71"/>
      <c r="F92" s="71"/>
      <c r="G92" s="172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2"/>
      <c r="S92" s="172"/>
      <c r="T92" s="172"/>
      <c r="U92" s="71"/>
      <c r="V92"/>
    </row>
    <row r="93" spans="1:22" s="152" customFormat="1">
      <c r="A93" s="71"/>
      <c r="B93"/>
      <c r="C93" s="66"/>
      <c r="D93" s="71"/>
      <c r="E93" s="71"/>
      <c r="F93" s="71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71"/>
      <c r="V93"/>
    </row>
    <row r="94" spans="1:22" s="152" customFormat="1">
      <c r="A94" s="71"/>
      <c r="B94"/>
      <c r="C94" s="66"/>
      <c r="D94" s="71"/>
      <c r="E94" s="71"/>
      <c r="F94" s="71"/>
      <c r="G94" s="172"/>
      <c r="H94" s="172"/>
      <c r="I94" s="172"/>
      <c r="J94" s="172"/>
      <c r="K94" s="172"/>
      <c r="L94" s="172"/>
      <c r="M94" s="172"/>
      <c r="N94" s="172"/>
      <c r="O94" s="172"/>
      <c r="P94" s="172"/>
      <c r="Q94" s="172"/>
      <c r="R94" s="172"/>
      <c r="S94" s="172"/>
      <c r="T94" s="172"/>
      <c r="U94" s="71"/>
      <c r="V94"/>
    </row>
    <row r="95" spans="1:22" s="152" customFormat="1">
      <c r="A95" s="71"/>
      <c r="B95"/>
      <c r="C95" s="66"/>
      <c r="D95" s="71"/>
      <c r="E95" s="71"/>
      <c r="F95" s="71"/>
      <c r="G95" s="172"/>
      <c r="H95" s="172"/>
      <c r="I95" s="172"/>
      <c r="J95" s="172"/>
      <c r="K95" s="172"/>
      <c r="L95" s="172"/>
      <c r="M95" s="172"/>
      <c r="N95" s="172"/>
      <c r="O95" s="172"/>
      <c r="P95" s="172"/>
      <c r="Q95" s="172"/>
      <c r="R95" s="172"/>
      <c r="S95" s="172"/>
      <c r="T95" s="172"/>
      <c r="U95" s="71"/>
      <c r="V95"/>
    </row>
    <row r="96" spans="1:22" s="152" customFormat="1">
      <c r="A96" s="71"/>
      <c r="B96"/>
      <c r="C96" s="66"/>
      <c r="D96" s="71"/>
      <c r="E96" s="71"/>
      <c r="F96" s="71"/>
      <c r="G96" s="172"/>
      <c r="H96" s="172"/>
      <c r="I96" s="172"/>
      <c r="J96" s="172"/>
      <c r="K96" s="172"/>
      <c r="L96" s="172"/>
      <c r="M96" s="172"/>
      <c r="N96" s="172"/>
      <c r="O96" s="172"/>
      <c r="P96" s="172"/>
      <c r="Q96" s="172"/>
      <c r="R96" s="172"/>
      <c r="S96" s="172"/>
      <c r="T96" s="172"/>
      <c r="U96" s="71"/>
      <c r="V96"/>
    </row>
    <row r="97" spans="1:22" s="152" customFormat="1">
      <c r="A97" s="71"/>
      <c r="B97"/>
      <c r="C97" s="66"/>
      <c r="D97" s="71"/>
      <c r="E97" s="71"/>
      <c r="F97" s="71"/>
      <c r="G97" s="172"/>
      <c r="H97" s="172"/>
      <c r="I97" s="172"/>
      <c r="J97" s="172"/>
      <c r="K97" s="172"/>
      <c r="L97" s="172"/>
      <c r="M97" s="172"/>
      <c r="N97" s="172"/>
      <c r="O97" s="172"/>
      <c r="P97" s="172"/>
      <c r="Q97" s="172"/>
      <c r="R97" s="172"/>
      <c r="S97" s="172"/>
      <c r="T97" s="172"/>
      <c r="U97" s="71"/>
      <c r="V97"/>
    </row>
    <row r="98" spans="1:22" s="152" customFormat="1">
      <c r="A98" s="71"/>
      <c r="B98"/>
      <c r="C98" s="66"/>
      <c r="D98" s="71"/>
      <c r="E98" s="71"/>
      <c r="F98" s="71"/>
      <c r="G98" s="172"/>
      <c r="H98" s="172"/>
      <c r="I98" s="172"/>
      <c r="J98" s="172"/>
      <c r="K98" s="172"/>
      <c r="L98" s="172"/>
      <c r="M98" s="172"/>
      <c r="N98" s="172"/>
      <c r="O98" s="172"/>
      <c r="P98" s="172"/>
      <c r="Q98" s="172"/>
      <c r="R98" s="172"/>
      <c r="S98" s="172"/>
      <c r="T98" s="172"/>
      <c r="U98" s="71"/>
      <c r="V98"/>
    </row>
    <row r="99" spans="1:22" s="152" customFormat="1">
      <c r="A99" s="71"/>
      <c r="B99"/>
      <c r="C99" s="66"/>
      <c r="D99" s="71"/>
      <c r="E99" s="71"/>
      <c r="F99" s="71"/>
      <c r="G99" s="172"/>
      <c r="H99" s="172"/>
      <c r="I99" s="172"/>
      <c r="J99" s="172"/>
      <c r="K99" s="172"/>
      <c r="L99" s="172"/>
      <c r="M99" s="172"/>
      <c r="N99" s="172"/>
      <c r="O99" s="172"/>
      <c r="P99" s="172"/>
      <c r="Q99" s="172"/>
      <c r="R99" s="172"/>
      <c r="S99" s="172"/>
      <c r="T99" s="172"/>
      <c r="U99" s="71"/>
      <c r="V99"/>
    </row>
    <row r="100" spans="1:22">
      <c r="A100" s="71"/>
      <c r="D100" s="71"/>
      <c r="E100" s="71"/>
      <c r="F100" s="71"/>
      <c r="L100" s="172"/>
      <c r="M100" s="172"/>
      <c r="N100" s="172"/>
      <c r="O100" s="172"/>
      <c r="P100" s="71"/>
      <c r="Q100" s="71"/>
      <c r="R100" s="71"/>
      <c r="S100" s="71"/>
      <c r="T100" s="71"/>
      <c r="U100" s="71"/>
    </row>
    <row r="101" spans="1:22">
      <c r="A101" s="71"/>
      <c r="D101" s="71"/>
      <c r="E101" s="71"/>
      <c r="F101" s="71"/>
      <c r="L101" s="172"/>
      <c r="M101" s="172"/>
      <c r="N101" s="172"/>
      <c r="O101" s="172"/>
      <c r="P101" s="71"/>
      <c r="Q101" s="71"/>
      <c r="R101" s="71"/>
      <c r="S101" s="71"/>
      <c r="T101" s="71"/>
      <c r="U101" s="71"/>
    </row>
    <row r="102" spans="1:22">
      <c r="A102" s="71"/>
      <c r="D102" s="71"/>
      <c r="E102" s="71"/>
      <c r="F102" s="71"/>
      <c r="L102" s="172"/>
      <c r="M102" s="172"/>
      <c r="N102" s="172"/>
      <c r="O102" s="172"/>
      <c r="P102" s="71"/>
      <c r="Q102" s="71"/>
      <c r="R102" s="71"/>
      <c r="S102" s="71"/>
      <c r="T102" s="71"/>
      <c r="U102" s="71"/>
    </row>
    <row r="103" spans="1:22">
      <c r="A103" s="71"/>
      <c r="D103" s="71"/>
      <c r="E103" s="71"/>
      <c r="F103" s="71"/>
      <c r="L103" s="172"/>
      <c r="M103" s="172"/>
      <c r="N103" s="172"/>
      <c r="O103" s="172"/>
      <c r="P103" s="71"/>
      <c r="Q103" s="71"/>
      <c r="R103" s="71"/>
      <c r="S103" s="71"/>
      <c r="T103" s="71"/>
      <c r="U103" s="71"/>
    </row>
    <row r="104" spans="1:22">
      <c r="A104" s="71"/>
      <c r="D104" s="71"/>
      <c r="E104" s="71"/>
      <c r="F104" s="71"/>
      <c r="L104" s="172"/>
      <c r="M104" s="172"/>
      <c r="N104" s="172"/>
      <c r="O104" s="172"/>
      <c r="P104" s="71"/>
      <c r="Q104" s="71"/>
      <c r="R104" s="71"/>
      <c r="S104" s="71"/>
      <c r="T104" s="71"/>
      <c r="U104" s="71"/>
    </row>
    <row r="105" spans="1:22">
      <c r="A105" s="71"/>
      <c r="D105" s="71"/>
      <c r="E105" s="71"/>
      <c r="F105" s="71"/>
      <c r="L105" s="172"/>
      <c r="M105" s="172"/>
      <c r="N105" s="172"/>
      <c r="O105" s="172"/>
      <c r="P105" s="71"/>
      <c r="Q105" s="71"/>
      <c r="R105" s="71"/>
      <c r="S105" s="71"/>
      <c r="T105" s="71"/>
      <c r="U105" s="71"/>
    </row>
    <row r="106" spans="1:22">
      <c r="A106" s="71"/>
      <c r="D106" s="71"/>
      <c r="E106" s="71"/>
      <c r="F106" s="71"/>
      <c r="L106" s="172"/>
      <c r="M106" s="172"/>
      <c r="N106" s="172"/>
      <c r="O106" s="172"/>
      <c r="P106" s="71"/>
      <c r="Q106" s="71"/>
      <c r="R106" s="71"/>
      <c r="S106" s="71"/>
      <c r="T106" s="71"/>
      <c r="U106" s="71"/>
    </row>
    <row r="107" spans="1:22">
      <c r="A107" s="71"/>
      <c r="D107" s="71"/>
      <c r="E107" s="71"/>
      <c r="F107" s="71"/>
      <c r="L107" s="172"/>
      <c r="M107" s="172"/>
      <c r="N107" s="172"/>
      <c r="O107" s="172"/>
      <c r="P107" s="71"/>
      <c r="Q107" s="71"/>
      <c r="R107" s="71"/>
      <c r="S107" s="71"/>
      <c r="T107" s="71"/>
      <c r="U107" s="71"/>
    </row>
    <row r="108" spans="1:22">
      <c r="A108" s="71"/>
      <c r="D108" s="71"/>
      <c r="E108" s="71"/>
      <c r="F108" s="71"/>
      <c r="L108" s="172"/>
      <c r="M108" s="172"/>
      <c r="N108" s="172"/>
      <c r="O108" s="172"/>
      <c r="P108" s="71"/>
      <c r="Q108" s="71"/>
      <c r="R108" s="71"/>
      <c r="S108" s="71"/>
      <c r="T108" s="71"/>
      <c r="U108" s="71"/>
    </row>
    <row r="109" spans="1:22">
      <c r="A109" s="71"/>
      <c r="D109" s="71"/>
      <c r="E109" s="71"/>
      <c r="F109" s="71"/>
      <c r="L109" s="172"/>
      <c r="M109" s="172"/>
      <c r="N109" s="172"/>
      <c r="O109" s="172"/>
      <c r="P109" s="71"/>
      <c r="Q109" s="71"/>
      <c r="R109" s="71"/>
      <c r="S109" s="71"/>
      <c r="T109" s="71"/>
      <c r="U109" s="71"/>
    </row>
    <row r="110" spans="1:22">
      <c r="A110" s="71"/>
      <c r="D110" s="71"/>
      <c r="E110" s="71"/>
      <c r="F110" s="71"/>
      <c r="L110" s="172"/>
      <c r="M110" s="172"/>
      <c r="N110" s="172"/>
      <c r="O110" s="172"/>
      <c r="P110" s="71"/>
      <c r="Q110" s="71"/>
      <c r="R110" s="71"/>
      <c r="S110" s="71"/>
      <c r="T110" s="71"/>
      <c r="U110" s="71"/>
    </row>
    <row r="111" spans="1:22">
      <c r="A111" s="71"/>
      <c r="D111" s="71"/>
      <c r="E111" s="71"/>
      <c r="F111" s="71"/>
      <c r="L111" s="172"/>
      <c r="M111" s="172"/>
      <c r="N111" s="172"/>
      <c r="O111" s="172"/>
      <c r="P111" s="71"/>
      <c r="Q111" s="71"/>
      <c r="R111" s="71"/>
      <c r="S111" s="71"/>
      <c r="T111" s="71"/>
      <c r="U111" s="71"/>
    </row>
    <row r="112" spans="1:22">
      <c r="A112" s="71"/>
      <c r="D112" s="71"/>
      <c r="E112" s="71"/>
      <c r="F112" s="71"/>
      <c r="L112" s="172"/>
      <c r="M112" s="172"/>
      <c r="N112" s="172"/>
      <c r="O112" s="172"/>
      <c r="P112" s="71"/>
      <c r="Q112" s="71"/>
      <c r="R112" s="71"/>
      <c r="S112" s="71"/>
      <c r="T112" s="71"/>
      <c r="U112" s="71"/>
    </row>
    <row r="113" spans="1:21">
      <c r="A113" s="71"/>
      <c r="D113" s="71"/>
      <c r="E113" s="71"/>
      <c r="F113" s="71"/>
      <c r="L113" s="172"/>
      <c r="M113" s="172"/>
      <c r="N113" s="172"/>
      <c r="O113" s="172"/>
      <c r="P113" s="71"/>
      <c r="Q113" s="71"/>
      <c r="R113" s="71"/>
      <c r="S113" s="71"/>
      <c r="T113" s="71"/>
      <c r="U113" s="71"/>
    </row>
    <row r="114" spans="1:21">
      <c r="A114" s="71"/>
      <c r="D114" s="71"/>
      <c r="E114" s="71"/>
      <c r="F114" s="71"/>
      <c r="L114" s="172"/>
      <c r="M114" s="172"/>
      <c r="N114" s="172"/>
      <c r="O114" s="172"/>
      <c r="P114" s="71"/>
      <c r="Q114" s="71"/>
      <c r="R114" s="71"/>
      <c r="S114" s="71"/>
      <c r="T114" s="71"/>
      <c r="U114" s="71"/>
    </row>
    <row r="115" spans="1:21">
      <c r="A115" s="71"/>
      <c r="D115" s="71"/>
      <c r="E115" s="71"/>
      <c r="F115" s="71"/>
      <c r="L115" s="172"/>
      <c r="M115" s="172"/>
      <c r="N115" s="172"/>
      <c r="O115" s="172"/>
      <c r="P115" s="71"/>
      <c r="Q115" s="71"/>
      <c r="R115" s="71"/>
      <c r="S115" s="71"/>
      <c r="T115" s="71"/>
      <c r="U115" s="71"/>
    </row>
    <row r="116" spans="1:21">
      <c r="A116" s="71"/>
      <c r="D116" s="71"/>
      <c r="E116" s="71"/>
      <c r="F116" s="71"/>
      <c r="L116" s="172"/>
      <c r="M116" s="172"/>
      <c r="N116" s="172"/>
      <c r="O116" s="172"/>
      <c r="P116" s="71"/>
      <c r="Q116" s="71"/>
      <c r="R116" s="71"/>
      <c r="S116" s="71"/>
      <c r="T116" s="71"/>
      <c r="U116" s="71"/>
    </row>
    <row r="117" spans="1:21">
      <c r="A117" s="71"/>
      <c r="D117" s="71"/>
      <c r="E117" s="71"/>
      <c r="F117" s="71"/>
      <c r="L117" s="172"/>
      <c r="M117" s="172"/>
      <c r="N117" s="172"/>
      <c r="O117" s="172"/>
      <c r="P117" s="71"/>
      <c r="Q117" s="71"/>
      <c r="R117" s="71"/>
      <c r="S117" s="71"/>
      <c r="T117" s="71"/>
      <c r="U117" s="71"/>
    </row>
    <row r="118" spans="1:21">
      <c r="A118" s="71"/>
      <c r="D118" s="71"/>
      <c r="E118" s="71"/>
      <c r="F118" s="71"/>
      <c r="L118" s="172"/>
      <c r="M118" s="172"/>
      <c r="N118" s="172"/>
      <c r="O118" s="172"/>
      <c r="P118" s="71"/>
      <c r="Q118" s="71"/>
      <c r="R118" s="71"/>
      <c r="S118" s="71"/>
      <c r="T118" s="71"/>
      <c r="U118" s="71"/>
    </row>
    <row r="119" spans="1:21">
      <c r="A119" s="71"/>
      <c r="D119" s="71"/>
      <c r="E119" s="71"/>
      <c r="F119" s="71"/>
      <c r="L119" s="172"/>
      <c r="M119" s="172"/>
      <c r="N119" s="172"/>
      <c r="O119" s="172"/>
      <c r="P119" s="71"/>
      <c r="Q119" s="71"/>
      <c r="R119" s="71"/>
      <c r="S119" s="71"/>
      <c r="T119" s="71"/>
      <c r="U119" s="71"/>
    </row>
    <row r="120" spans="1:21">
      <c r="A120" s="71"/>
      <c r="D120" s="71"/>
      <c r="E120" s="71"/>
      <c r="F120" s="71"/>
      <c r="L120" s="172"/>
      <c r="M120" s="172"/>
      <c r="N120" s="172"/>
      <c r="O120" s="172"/>
      <c r="P120" s="71"/>
      <c r="Q120" s="71"/>
      <c r="R120" s="71"/>
      <c r="S120" s="71"/>
      <c r="T120" s="71"/>
      <c r="U120" s="71"/>
    </row>
    <row r="121" spans="1:21">
      <c r="A121" s="71"/>
      <c r="D121" s="71"/>
      <c r="E121" s="71"/>
      <c r="F121" s="71"/>
      <c r="L121" s="172"/>
      <c r="M121" s="172"/>
      <c r="N121" s="172"/>
      <c r="O121" s="172"/>
      <c r="P121" s="71"/>
      <c r="Q121" s="71"/>
      <c r="R121" s="71"/>
      <c r="S121" s="71"/>
      <c r="T121" s="71"/>
      <c r="U121" s="71"/>
    </row>
    <row r="122" spans="1:21">
      <c r="A122" s="71"/>
      <c r="D122" s="71"/>
      <c r="E122" s="71"/>
      <c r="F122" s="71"/>
      <c r="L122" s="172"/>
      <c r="M122" s="172"/>
      <c r="N122" s="172"/>
      <c r="O122" s="172"/>
      <c r="P122" s="71"/>
      <c r="Q122" s="71"/>
      <c r="R122" s="71"/>
      <c r="S122" s="71"/>
      <c r="T122" s="71"/>
      <c r="U122" s="71"/>
    </row>
    <row r="123" spans="1:21">
      <c r="A123" s="71"/>
      <c r="D123" s="71"/>
      <c r="E123" s="71"/>
      <c r="F123" s="71"/>
      <c r="L123" s="172"/>
      <c r="M123" s="172"/>
      <c r="N123" s="172"/>
      <c r="O123" s="172"/>
      <c r="P123" s="71"/>
      <c r="Q123" s="71"/>
      <c r="R123" s="71"/>
      <c r="S123" s="71"/>
      <c r="T123" s="71"/>
      <c r="U123" s="71"/>
    </row>
    <row r="124" spans="1:21">
      <c r="A124" s="71"/>
      <c r="D124" s="71"/>
      <c r="E124" s="71"/>
      <c r="F124" s="71"/>
      <c r="L124" s="172"/>
      <c r="M124" s="172"/>
      <c r="N124" s="172"/>
      <c r="O124" s="172"/>
      <c r="P124" s="71"/>
      <c r="Q124" s="71"/>
      <c r="R124" s="71"/>
      <c r="S124" s="71"/>
      <c r="T124" s="71"/>
      <c r="U124" s="71"/>
    </row>
    <row r="125" spans="1:21">
      <c r="A125" s="71"/>
      <c r="D125" s="71"/>
      <c r="E125" s="71"/>
      <c r="F125" s="71"/>
      <c r="L125" s="172"/>
      <c r="M125" s="172"/>
      <c r="N125" s="172"/>
      <c r="O125" s="172"/>
      <c r="P125" s="71"/>
      <c r="Q125" s="71"/>
      <c r="R125" s="71"/>
      <c r="S125" s="71"/>
      <c r="T125" s="71"/>
      <c r="U125" s="71"/>
    </row>
    <row r="126" spans="1:21">
      <c r="A126" s="71"/>
      <c r="D126" s="71"/>
      <c r="E126" s="71"/>
      <c r="F126" s="71"/>
      <c r="L126" s="172"/>
      <c r="M126" s="172"/>
      <c r="N126" s="172"/>
      <c r="O126" s="172"/>
      <c r="P126" s="71"/>
      <c r="Q126" s="71"/>
      <c r="R126" s="71"/>
      <c r="S126" s="71"/>
      <c r="T126" s="71"/>
      <c r="U126" s="71"/>
    </row>
    <row r="127" spans="1:21">
      <c r="A127" s="71"/>
      <c r="D127" s="71"/>
      <c r="E127" s="71"/>
      <c r="F127" s="71"/>
      <c r="L127" s="172"/>
      <c r="M127" s="172"/>
      <c r="N127" s="172"/>
      <c r="O127" s="172"/>
      <c r="P127" s="71"/>
      <c r="Q127" s="71"/>
      <c r="R127" s="71"/>
      <c r="S127" s="71"/>
      <c r="T127" s="71"/>
      <c r="U127" s="71"/>
    </row>
    <row r="128" spans="1:21">
      <c r="A128" s="71"/>
      <c r="D128" s="71"/>
      <c r="E128" s="71"/>
      <c r="F128" s="71"/>
      <c r="L128" s="172"/>
      <c r="M128" s="172"/>
      <c r="N128" s="172"/>
      <c r="O128" s="172"/>
      <c r="P128" s="71"/>
      <c r="Q128" s="71"/>
      <c r="R128" s="71"/>
      <c r="S128" s="71"/>
      <c r="T128" s="71"/>
      <c r="U128" s="71"/>
    </row>
    <row r="129" spans="1:21">
      <c r="A129" s="71"/>
      <c r="D129" s="71"/>
      <c r="E129" s="71"/>
      <c r="F129" s="71"/>
      <c r="L129" s="172"/>
      <c r="M129" s="172"/>
      <c r="N129" s="172"/>
      <c r="O129" s="172"/>
      <c r="P129" s="71"/>
      <c r="Q129" s="71"/>
      <c r="R129" s="71"/>
      <c r="S129" s="71"/>
      <c r="T129" s="71"/>
      <c r="U129" s="71"/>
    </row>
    <row r="130" spans="1:21">
      <c r="A130" s="71"/>
      <c r="D130" s="71"/>
      <c r="E130" s="71"/>
      <c r="F130" s="71"/>
      <c r="L130" s="172"/>
      <c r="M130" s="172"/>
      <c r="N130" s="172"/>
      <c r="O130" s="172"/>
      <c r="P130" s="71"/>
      <c r="Q130" s="71"/>
      <c r="R130" s="71"/>
      <c r="S130" s="71"/>
      <c r="T130" s="71"/>
      <c r="U130" s="71"/>
    </row>
    <row r="131" spans="1:21">
      <c r="A131" s="71"/>
      <c r="D131" s="71"/>
      <c r="E131" s="71"/>
      <c r="F131" s="71"/>
      <c r="L131" s="172"/>
      <c r="M131" s="172"/>
      <c r="N131" s="172"/>
      <c r="O131" s="172"/>
      <c r="P131" s="71"/>
      <c r="Q131" s="71"/>
      <c r="R131" s="71"/>
      <c r="S131" s="71"/>
      <c r="T131" s="71"/>
      <c r="U131" s="71"/>
    </row>
    <row r="132" spans="1:21">
      <c r="A132" s="71"/>
      <c r="D132" s="71"/>
      <c r="E132" s="71"/>
      <c r="F132" s="71"/>
      <c r="L132" s="172"/>
      <c r="M132" s="172"/>
      <c r="N132" s="172"/>
      <c r="O132" s="172"/>
      <c r="P132" s="71"/>
      <c r="Q132" s="71"/>
      <c r="R132" s="71"/>
      <c r="S132" s="71"/>
      <c r="T132" s="71"/>
      <c r="U132" s="71"/>
    </row>
    <row r="133" spans="1:21">
      <c r="A133" s="71"/>
      <c r="D133" s="71"/>
      <c r="E133" s="71"/>
      <c r="F133" s="71"/>
      <c r="L133" s="172"/>
      <c r="M133" s="172"/>
      <c r="N133" s="172"/>
      <c r="O133" s="172"/>
      <c r="P133" s="71"/>
      <c r="Q133" s="71"/>
      <c r="R133" s="71"/>
      <c r="S133" s="71"/>
      <c r="T133" s="71"/>
      <c r="U133" s="71"/>
    </row>
    <row r="134" spans="1:21">
      <c r="A134" s="71"/>
      <c r="D134" s="71"/>
      <c r="E134" s="71"/>
      <c r="F134" s="71"/>
      <c r="L134" s="172"/>
      <c r="M134" s="172"/>
      <c r="N134" s="172"/>
      <c r="O134" s="172"/>
      <c r="P134" s="71"/>
      <c r="Q134" s="71"/>
      <c r="R134" s="71"/>
      <c r="S134" s="71"/>
      <c r="T134" s="71"/>
      <c r="U134" s="71"/>
    </row>
    <row r="135" spans="1:21">
      <c r="A135" s="71"/>
      <c r="D135" s="71"/>
      <c r="E135" s="71"/>
      <c r="F135" s="71"/>
      <c r="L135" s="172"/>
      <c r="M135" s="172"/>
      <c r="N135" s="172"/>
      <c r="O135" s="172"/>
      <c r="P135" s="71"/>
      <c r="Q135" s="71"/>
      <c r="R135" s="71"/>
      <c r="S135" s="71"/>
      <c r="T135" s="71"/>
      <c r="U135" s="71"/>
    </row>
    <row r="136" spans="1:21">
      <c r="A136" s="71"/>
      <c r="D136" s="71"/>
      <c r="E136" s="71"/>
      <c r="F136" s="71"/>
      <c r="L136" s="172"/>
      <c r="M136" s="172"/>
      <c r="N136" s="172"/>
      <c r="O136" s="172"/>
      <c r="P136" s="71"/>
      <c r="Q136" s="71"/>
      <c r="R136" s="71"/>
      <c r="S136" s="71"/>
      <c r="T136" s="71"/>
      <c r="U136" s="71"/>
    </row>
    <row r="137" spans="1:21">
      <c r="A137" s="71"/>
      <c r="D137" s="71"/>
      <c r="E137" s="71"/>
      <c r="F137" s="71"/>
      <c r="L137" s="172"/>
      <c r="M137" s="172"/>
      <c r="N137" s="172"/>
      <c r="O137" s="172"/>
      <c r="P137" s="71"/>
      <c r="Q137" s="71"/>
      <c r="R137" s="71"/>
      <c r="S137" s="71"/>
      <c r="T137" s="71"/>
      <c r="U137" s="71"/>
    </row>
    <row r="138" spans="1:21">
      <c r="A138" s="71"/>
      <c r="D138" s="71"/>
      <c r="E138" s="71"/>
      <c r="F138" s="71"/>
    </row>
    <row r="139" spans="1:21">
      <c r="A139" s="71"/>
      <c r="D139" s="71"/>
      <c r="E139" s="71"/>
      <c r="F139" s="71"/>
    </row>
    <row r="140" spans="1:21">
      <c r="A140" s="71"/>
      <c r="D140" s="71"/>
      <c r="E140" s="71"/>
      <c r="F140" s="71"/>
    </row>
    <row r="141" spans="1:21">
      <c r="A141" s="71"/>
      <c r="D141" s="71"/>
      <c r="E141" s="71"/>
      <c r="F141" s="71"/>
    </row>
    <row r="142" spans="1:21">
      <c r="A142" s="71"/>
      <c r="D142" s="71"/>
      <c r="E142" s="71"/>
      <c r="F142" s="71"/>
    </row>
    <row r="143" spans="1:21">
      <c r="A143" s="71"/>
      <c r="D143" s="71"/>
      <c r="E143" s="71"/>
      <c r="F143" s="71"/>
    </row>
    <row r="144" spans="1:21">
      <c r="A144" s="71"/>
      <c r="D144" s="71"/>
      <c r="E144" s="71"/>
      <c r="F144" s="71"/>
    </row>
    <row r="145" spans="1:6">
      <c r="A145" s="71"/>
      <c r="D145" s="71"/>
      <c r="E145" s="71"/>
      <c r="F145" s="71"/>
    </row>
    <row r="146" spans="1:6">
      <c r="A146" s="71"/>
      <c r="D146" s="71"/>
      <c r="E146" s="71"/>
      <c r="F146" s="71"/>
    </row>
    <row r="147" spans="1:6">
      <c r="A147" s="71"/>
      <c r="D147" s="71"/>
      <c r="E147" s="71"/>
      <c r="F147" s="71"/>
    </row>
    <row r="148" spans="1:6">
      <c r="A148" s="71"/>
      <c r="D148" s="71"/>
      <c r="E148" s="71"/>
      <c r="F148" s="71"/>
    </row>
    <row r="149" spans="1:6">
      <c r="A149" s="71"/>
      <c r="D149" s="71"/>
      <c r="E149" s="71"/>
      <c r="F149" s="71"/>
    </row>
    <row r="150" spans="1:6">
      <c r="A150" s="71"/>
      <c r="D150" s="71"/>
      <c r="E150" s="71"/>
      <c r="F150" s="71"/>
    </row>
    <row r="151" spans="1:6">
      <c r="A151" s="71"/>
      <c r="D151" s="71"/>
      <c r="E151" s="71"/>
      <c r="F151" s="71"/>
    </row>
    <row r="152" spans="1:6">
      <c r="A152" s="71"/>
      <c r="D152" s="71"/>
      <c r="E152" s="71"/>
      <c r="F152" s="71"/>
    </row>
    <row r="153" spans="1:6">
      <c r="A153" s="71"/>
      <c r="D153" s="71"/>
      <c r="E153" s="71"/>
      <c r="F153" s="71"/>
    </row>
    <row r="154" spans="1:6">
      <c r="A154" s="71"/>
      <c r="D154" s="71"/>
      <c r="E154" s="71"/>
      <c r="F154" s="71"/>
    </row>
    <row r="155" spans="1:6">
      <c r="A155" s="71"/>
      <c r="D155" s="71"/>
      <c r="E155" s="71"/>
      <c r="F155" s="71"/>
    </row>
    <row r="156" spans="1:6">
      <c r="A156" s="71"/>
      <c r="D156" s="71"/>
      <c r="E156" s="71"/>
      <c r="F156" s="71"/>
    </row>
    <row r="157" spans="1:6">
      <c r="A157" s="71"/>
      <c r="D157" s="71"/>
      <c r="E157" s="71"/>
      <c r="F157" s="71"/>
    </row>
    <row r="158" spans="1:6">
      <c r="A158" s="71"/>
      <c r="D158" s="71"/>
      <c r="E158" s="71"/>
      <c r="F158" s="71"/>
    </row>
    <row r="159" spans="1:6">
      <c r="A159" s="71"/>
      <c r="D159" s="71"/>
      <c r="E159" s="71"/>
      <c r="F159" s="71"/>
    </row>
    <row r="160" spans="1:6">
      <c r="A160" s="71"/>
      <c r="D160" s="71"/>
      <c r="E160" s="71"/>
      <c r="F160" s="71"/>
    </row>
    <row r="161" spans="1:6">
      <c r="A161" s="71"/>
      <c r="D161" s="71"/>
      <c r="E161" s="71"/>
      <c r="F161" s="71"/>
    </row>
    <row r="162" spans="1:6">
      <c r="A162" s="71"/>
      <c r="D162" s="71"/>
      <c r="E162" s="71"/>
      <c r="F162" s="71"/>
    </row>
    <row r="163" spans="1:6">
      <c r="A163" s="71"/>
      <c r="D163" s="71"/>
      <c r="E163" s="71"/>
      <c r="F163" s="71"/>
    </row>
    <row r="164" spans="1:6">
      <c r="A164" s="71"/>
      <c r="D164" s="71"/>
      <c r="E164" s="71"/>
      <c r="F164" s="71"/>
    </row>
    <row r="165" spans="1:6">
      <c r="A165" s="71"/>
      <c r="D165" s="71"/>
      <c r="E165" s="71"/>
      <c r="F165" s="71"/>
    </row>
    <row r="166" spans="1:6">
      <c r="A166" s="71"/>
      <c r="D166" s="71"/>
      <c r="E166" s="71"/>
      <c r="F166" s="71"/>
    </row>
    <row r="167" spans="1:6">
      <c r="A167" s="71"/>
      <c r="D167" s="71"/>
      <c r="E167" s="71"/>
      <c r="F167" s="71"/>
    </row>
    <row r="168" spans="1:6">
      <c r="A168" s="71"/>
      <c r="D168" s="71"/>
      <c r="E168" s="71"/>
      <c r="F168" s="71"/>
    </row>
    <row r="169" spans="1:6">
      <c r="A169" s="71"/>
      <c r="D169" s="71"/>
      <c r="E169" s="71"/>
      <c r="F169" s="71"/>
    </row>
    <row r="170" spans="1:6">
      <c r="A170" s="71"/>
      <c r="D170" s="71"/>
      <c r="E170" s="71"/>
      <c r="F170" s="71"/>
    </row>
    <row r="171" spans="1:6">
      <c r="A171" s="71"/>
      <c r="D171" s="71"/>
      <c r="E171" s="71"/>
      <c r="F171" s="71"/>
    </row>
    <row r="172" spans="1:6">
      <c r="A172" s="71"/>
      <c r="D172" s="71"/>
      <c r="E172" s="71"/>
      <c r="F172" s="71"/>
    </row>
    <row r="173" spans="1:6">
      <c r="A173" s="71"/>
      <c r="D173" s="71"/>
      <c r="E173" s="71"/>
      <c r="F173" s="71"/>
    </row>
    <row r="174" spans="1:6">
      <c r="A174" s="71"/>
      <c r="D174" s="71"/>
      <c r="E174" s="71"/>
      <c r="F174" s="71"/>
    </row>
    <row r="175" spans="1:6">
      <c r="A175" s="71"/>
      <c r="D175" s="71"/>
      <c r="E175" s="71"/>
      <c r="F175" s="71"/>
    </row>
    <row r="176" spans="1:6">
      <c r="A176" s="71"/>
      <c r="D176" s="71"/>
      <c r="E176" s="71"/>
      <c r="F176" s="71"/>
    </row>
    <row r="177" spans="1:6">
      <c r="A177" s="71"/>
      <c r="D177" s="71"/>
      <c r="E177" s="71"/>
      <c r="F177" s="71"/>
    </row>
    <row r="178" spans="1:6">
      <c r="A178" s="71"/>
      <c r="D178" s="71"/>
      <c r="E178" s="71"/>
      <c r="F178" s="71"/>
    </row>
    <row r="179" spans="1:6">
      <c r="A179" s="71"/>
      <c r="D179" s="71"/>
      <c r="E179" s="71"/>
      <c r="F179" s="71"/>
    </row>
    <row r="180" spans="1:6">
      <c r="A180" s="71"/>
      <c r="D180" s="71"/>
      <c r="E180" s="71"/>
      <c r="F180" s="71"/>
    </row>
    <row r="181" spans="1:6">
      <c r="A181" s="71"/>
      <c r="D181" s="71"/>
      <c r="E181" s="71"/>
      <c r="F181" s="71"/>
    </row>
    <row r="182" spans="1:6">
      <c r="A182" s="71"/>
      <c r="D182" s="71"/>
      <c r="E182" s="71"/>
      <c r="F182" s="71"/>
    </row>
    <row r="183" spans="1:6">
      <c r="A183" s="71"/>
      <c r="D183" s="71"/>
      <c r="E183" s="71"/>
      <c r="F183" s="71"/>
    </row>
    <row r="184" spans="1:6">
      <c r="A184" s="71"/>
      <c r="D184" s="71"/>
      <c r="E184" s="71"/>
      <c r="F184" s="71"/>
    </row>
    <row r="185" spans="1:6">
      <c r="A185" s="71"/>
      <c r="D185" s="71"/>
      <c r="E185" s="71"/>
      <c r="F185" s="71"/>
    </row>
    <row r="186" spans="1:6">
      <c r="A186" s="71"/>
      <c r="D186" s="71"/>
      <c r="E186" s="71"/>
      <c r="F186" s="71"/>
    </row>
    <row r="187" spans="1:6">
      <c r="A187" s="71"/>
      <c r="D187" s="71"/>
      <c r="E187" s="71"/>
      <c r="F187" s="71"/>
    </row>
    <row r="188" spans="1:6">
      <c r="A188" s="71"/>
      <c r="D188" s="71"/>
      <c r="E188" s="71"/>
      <c r="F188" s="71"/>
    </row>
    <row r="189" spans="1:6">
      <c r="A189" s="71"/>
      <c r="D189" s="71"/>
      <c r="E189" s="71"/>
      <c r="F189" s="71"/>
    </row>
    <row r="190" spans="1:6">
      <c r="A190" s="71"/>
      <c r="D190" s="71"/>
      <c r="E190" s="71"/>
      <c r="F190" s="71"/>
    </row>
    <row r="191" spans="1:6">
      <c r="A191" s="71"/>
      <c r="D191" s="71"/>
      <c r="E191" s="71"/>
      <c r="F191" s="71"/>
    </row>
    <row r="192" spans="1:6">
      <c r="A192" s="71"/>
      <c r="D192" s="71"/>
      <c r="E192" s="71"/>
      <c r="F192" s="71"/>
    </row>
    <row r="193" spans="1:6">
      <c r="A193" s="71"/>
      <c r="D193" s="71"/>
      <c r="E193" s="71"/>
      <c r="F193" s="71"/>
    </row>
    <row r="194" spans="1:6">
      <c r="A194" s="71"/>
      <c r="D194" s="71"/>
      <c r="E194" s="71"/>
      <c r="F194" s="71"/>
    </row>
    <row r="195" spans="1:6">
      <c r="A195" s="71"/>
      <c r="D195" s="71"/>
      <c r="E195" s="71"/>
      <c r="F195" s="71"/>
    </row>
    <row r="196" spans="1:6">
      <c r="A196" s="71"/>
      <c r="D196" s="71"/>
      <c r="E196" s="71"/>
      <c r="F196" s="71"/>
    </row>
    <row r="197" spans="1:6">
      <c r="A197" s="71"/>
      <c r="D197" s="71"/>
      <c r="E197" s="71"/>
      <c r="F197" s="71"/>
    </row>
    <row r="198" spans="1:6">
      <c r="A198" s="71"/>
      <c r="D198" s="71"/>
      <c r="E198" s="71"/>
      <c r="F198" s="71"/>
    </row>
    <row r="199" spans="1:6">
      <c r="A199" s="71"/>
      <c r="D199" s="71"/>
      <c r="E199" s="71"/>
      <c r="F199" s="71"/>
    </row>
    <row r="200" spans="1:6">
      <c r="A200" s="71"/>
      <c r="D200" s="71"/>
      <c r="E200" s="71"/>
      <c r="F200" s="71"/>
    </row>
    <row r="201" spans="1:6">
      <c r="A201" s="71"/>
      <c r="D201" s="71"/>
      <c r="E201" s="71"/>
      <c r="F201" s="71"/>
    </row>
    <row r="202" spans="1:6">
      <c r="A202" s="71"/>
      <c r="D202" s="71"/>
      <c r="E202" s="71"/>
      <c r="F202" s="71"/>
    </row>
    <row r="203" spans="1:6">
      <c r="A203" s="71"/>
      <c r="D203" s="71"/>
      <c r="E203" s="71"/>
      <c r="F203" s="71"/>
    </row>
    <row r="204" spans="1:6">
      <c r="A204" s="71"/>
      <c r="D204" s="71"/>
      <c r="E204" s="71"/>
      <c r="F204" s="71"/>
    </row>
    <row r="205" spans="1:6">
      <c r="A205" s="71"/>
      <c r="D205" s="71"/>
      <c r="E205" s="71"/>
      <c r="F205" s="71"/>
    </row>
    <row r="206" spans="1:6">
      <c r="A206" s="71"/>
      <c r="D206" s="71"/>
      <c r="E206" s="71"/>
      <c r="F206" s="71"/>
    </row>
    <row r="207" spans="1:6">
      <c r="A207" s="71"/>
      <c r="D207" s="71"/>
      <c r="E207" s="71"/>
      <c r="F207" s="71"/>
    </row>
    <row r="208" spans="1:6">
      <c r="A208" s="71"/>
      <c r="D208" s="71"/>
      <c r="E208" s="71"/>
      <c r="F208" s="71"/>
    </row>
    <row r="209" spans="1:6">
      <c r="A209" s="71"/>
      <c r="D209" s="71"/>
      <c r="E209" s="71"/>
      <c r="F209" s="71"/>
    </row>
    <row r="210" spans="1:6">
      <c r="A210" s="71"/>
      <c r="D210" s="71"/>
      <c r="E210" s="71"/>
      <c r="F210" s="71"/>
    </row>
    <row r="211" spans="1:6">
      <c r="A211" s="71"/>
      <c r="D211" s="71"/>
      <c r="E211" s="71"/>
      <c r="F211" s="71"/>
    </row>
    <row r="212" spans="1:6">
      <c r="A212" s="71"/>
      <c r="D212" s="71"/>
      <c r="E212" s="71"/>
      <c r="F212" s="71"/>
    </row>
    <row r="213" spans="1:6">
      <c r="A213" s="71"/>
      <c r="D213" s="71"/>
      <c r="E213" s="71"/>
      <c r="F213" s="71"/>
    </row>
    <row r="214" spans="1:6">
      <c r="A214" s="71"/>
      <c r="D214" s="71"/>
      <c r="E214" s="71"/>
      <c r="F214" s="71"/>
    </row>
    <row r="215" spans="1:6">
      <c r="A215" s="71"/>
      <c r="D215" s="71"/>
      <c r="E215" s="71"/>
      <c r="F215" s="71"/>
    </row>
    <row r="216" spans="1:6">
      <c r="A216" s="71"/>
      <c r="D216" s="71"/>
      <c r="E216" s="71"/>
      <c r="F216" s="71"/>
    </row>
    <row r="217" spans="1:6">
      <c r="A217" s="71"/>
      <c r="D217" s="71"/>
      <c r="E217" s="71"/>
      <c r="F217" s="71"/>
    </row>
    <row r="218" spans="1:6">
      <c r="A218" s="71"/>
      <c r="D218" s="71"/>
      <c r="E218" s="71"/>
      <c r="F218" s="71"/>
    </row>
    <row r="219" spans="1:6">
      <c r="A219" s="71"/>
      <c r="D219" s="71"/>
      <c r="E219" s="71"/>
      <c r="F219" s="71"/>
    </row>
    <row r="220" spans="1:6">
      <c r="A220" s="71"/>
      <c r="D220" s="71"/>
      <c r="E220" s="71"/>
      <c r="F220" s="71"/>
    </row>
    <row r="221" spans="1:6">
      <c r="A221" s="71"/>
      <c r="D221" s="71"/>
      <c r="E221" s="71"/>
      <c r="F221" s="71"/>
    </row>
    <row r="222" spans="1:6">
      <c r="A222" s="71"/>
      <c r="D222" s="71"/>
      <c r="E222" s="71"/>
      <c r="F222" s="71"/>
    </row>
    <row r="223" spans="1:6">
      <c r="A223" s="71"/>
      <c r="D223" s="71"/>
      <c r="E223" s="71"/>
      <c r="F223" s="71"/>
    </row>
    <row r="224" spans="1:6">
      <c r="A224" s="71"/>
      <c r="D224" s="71"/>
      <c r="E224" s="71"/>
      <c r="F224" s="71"/>
    </row>
    <row r="225" spans="1:6">
      <c r="A225" s="71"/>
      <c r="D225" s="71"/>
      <c r="E225" s="71"/>
      <c r="F225" s="71"/>
    </row>
    <row r="226" spans="1:6">
      <c r="A226" s="71"/>
      <c r="D226" s="71"/>
      <c r="E226" s="71"/>
      <c r="F226" s="71"/>
    </row>
    <row r="227" spans="1:6">
      <c r="A227" s="71"/>
      <c r="D227" s="71"/>
      <c r="E227" s="71"/>
      <c r="F227" s="71"/>
    </row>
    <row r="228" spans="1:6">
      <c r="A228" s="71"/>
      <c r="D228" s="71"/>
      <c r="E228" s="71"/>
      <c r="F228" s="71"/>
    </row>
    <row r="229" spans="1:6">
      <c r="A229" s="71"/>
      <c r="D229" s="71"/>
      <c r="E229" s="71"/>
      <c r="F229" s="71"/>
    </row>
    <row r="230" spans="1:6">
      <c r="A230" s="71"/>
      <c r="D230" s="71"/>
      <c r="E230" s="71"/>
      <c r="F230" s="71"/>
    </row>
    <row r="231" spans="1:6">
      <c r="A231" s="71"/>
      <c r="D231" s="71"/>
      <c r="E231" s="71"/>
      <c r="F231" s="71"/>
    </row>
    <row r="232" spans="1:6">
      <c r="A232" s="71"/>
      <c r="D232" s="71"/>
      <c r="E232" s="71"/>
      <c r="F232" s="71"/>
    </row>
    <row r="233" spans="1:6">
      <c r="A233" s="71"/>
      <c r="D233" s="71"/>
      <c r="E233" s="71"/>
      <c r="F233" s="71"/>
    </row>
    <row r="234" spans="1:6">
      <c r="A234" s="71"/>
      <c r="D234" s="71"/>
      <c r="E234" s="71"/>
      <c r="F234" s="71"/>
    </row>
    <row r="235" spans="1:6">
      <c r="A235" s="71"/>
      <c r="D235" s="71"/>
      <c r="E235" s="71"/>
      <c r="F235" s="71"/>
    </row>
    <row r="236" spans="1:6">
      <c r="A236" s="71"/>
      <c r="D236" s="71"/>
      <c r="E236" s="71"/>
      <c r="F236" s="71"/>
    </row>
    <row r="237" spans="1:6">
      <c r="A237" s="71"/>
      <c r="D237" s="71"/>
      <c r="E237" s="71"/>
      <c r="F237" s="71"/>
    </row>
    <row r="238" spans="1:6">
      <c r="A238" s="71"/>
      <c r="D238" s="71"/>
      <c r="E238" s="71"/>
      <c r="F238" s="71"/>
    </row>
    <row r="239" spans="1:6">
      <c r="A239" s="71"/>
      <c r="D239" s="71"/>
      <c r="E239" s="71"/>
      <c r="F239" s="71"/>
    </row>
    <row r="240" spans="1:6">
      <c r="A240" s="71"/>
      <c r="D240" s="71"/>
      <c r="E240" s="71"/>
      <c r="F240" s="71"/>
    </row>
    <row r="241" spans="1:6">
      <c r="A241" s="71"/>
      <c r="D241" s="71"/>
      <c r="E241" s="71"/>
      <c r="F241" s="71"/>
    </row>
    <row r="242" spans="1:6">
      <c r="A242" s="71"/>
      <c r="D242" s="71"/>
      <c r="E242" s="71"/>
      <c r="F242" s="71"/>
    </row>
    <row r="243" spans="1:6">
      <c r="A243" s="71"/>
      <c r="D243" s="71"/>
      <c r="E243" s="71"/>
      <c r="F243" s="71"/>
    </row>
    <row r="244" spans="1:6">
      <c r="A244" s="71"/>
      <c r="D244" s="71"/>
      <c r="E244" s="71"/>
      <c r="F244" s="71"/>
    </row>
    <row r="245" spans="1:6">
      <c r="A245" s="71"/>
      <c r="D245" s="71"/>
      <c r="E245" s="71"/>
      <c r="F245" s="71"/>
    </row>
    <row r="246" spans="1:6">
      <c r="A246" s="71"/>
      <c r="D246" s="71"/>
      <c r="E246" s="71"/>
      <c r="F246" s="71"/>
    </row>
    <row r="247" spans="1:6">
      <c r="A247" s="71"/>
      <c r="D247" s="71"/>
      <c r="E247" s="71"/>
      <c r="F247" s="71"/>
    </row>
    <row r="248" spans="1:6">
      <c r="A248" s="71"/>
      <c r="D248" s="71"/>
      <c r="E248" s="71"/>
      <c r="F248" s="71"/>
    </row>
    <row r="249" spans="1:6">
      <c r="A249" s="71"/>
      <c r="D249" s="71"/>
      <c r="E249" s="71"/>
      <c r="F249" s="71"/>
    </row>
    <row r="250" spans="1:6">
      <c r="A250" s="71"/>
      <c r="D250" s="71"/>
      <c r="E250" s="71"/>
      <c r="F250" s="71"/>
    </row>
    <row r="251" spans="1:6">
      <c r="A251" s="71"/>
      <c r="D251" s="71"/>
      <c r="E251" s="71"/>
      <c r="F251" s="71"/>
    </row>
    <row r="252" spans="1:6">
      <c r="A252" s="71"/>
      <c r="D252" s="71"/>
      <c r="E252" s="71"/>
      <c r="F252" s="71"/>
    </row>
    <row r="253" spans="1:6">
      <c r="A253" s="71"/>
      <c r="D253" s="71"/>
      <c r="E253" s="71"/>
      <c r="F253" s="71"/>
    </row>
    <row r="254" spans="1:6">
      <c r="A254" s="71"/>
      <c r="D254" s="71"/>
      <c r="E254" s="71"/>
      <c r="F254" s="71"/>
    </row>
    <row r="255" spans="1:6">
      <c r="A255" s="71"/>
      <c r="D255" s="71"/>
      <c r="E255" s="71"/>
      <c r="F255" s="71"/>
    </row>
    <row r="256" spans="1:6">
      <c r="A256" s="71"/>
      <c r="D256" s="71"/>
      <c r="E256" s="71"/>
      <c r="F256" s="71"/>
    </row>
    <row r="257" spans="1:6">
      <c r="A257" s="71"/>
      <c r="D257" s="71"/>
      <c r="E257" s="71"/>
      <c r="F257" s="71"/>
    </row>
    <row r="258" spans="1:6">
      <c r="A258" s="71"/>
      <c r="D258" s="71"/>
      <c r="E258" s="71"/>
      <c r="F258" s="71"/>
    </row>
    <row r="259" spans="1:6">
      <c r="A259" s="71"/>
      <c r="D259" s="71"/>
      <c r="E259" s="71"/>
      <c r="F259" s="71"/>
    </row>
    <row r="260" spans="1:6">
      <c r="A260" s="71"/>
      <c r="D260" s="71"/>
      <c r="E260" s="71"/>
      <c r="F260" s="71"/>
    </row>
    <row r="261" spans="1:6">
      <c r="A261" s="71"/>
      <c r="D261" s="71"/>
      <c r="E261" s="71"/>
      <c r="F261" s="71"/>
    </row>
    <row r="262" spans="1:6">
      <c r="A262" s="71"/>
      <c r="D262" s="71"/>
      <c r="E262" s="71"/>
      <c r="F262" s="71"/>
    </row>
    <row r="263" spans="1:6">
      <c r="A263" s="71"/>
      <c r="D263" s="71"/>
      <c r="E263" s="71"/>
      <c r="F263" s="71"/>
    </row>
    <row r="264" spans="1:6">
      <c r="A264" s="71"/>
      <c r="D264" s="71"/>
      <c r="E264" s="71"/>
      <c r="F264" s="71"/>
    </row>
    <row r="265" spans="1:6">
      <c r="A265" s="71"/>
      <c r="D265" s="71"/>
      <c r="E265" s="71"/>
      <c r="F265" s="71"/>
    </row>
    <row r="266" spans="1:6">
      <c r="A266" s="71"/>
      <c r="D266" s="71"/>
      <c r="E266" s="71"/>
      <c r="F266" s="71"/>
    </row>
    <row r="267" spans="1:6">
      <c r="A267" s="71"/>
      <c r="D267" s="71"/>
      <c r="E267" s="71"/>
      <c r="F267" s="71"/>
    </row>
    <row r="268" spans="1:6">
      <c r="A268" s="71"/>
      <c r="D268" s="71"/>
      <c r="E268" s="71"/>
      <c r="F268" s="71"/>
    </row>
    <row r="269" spans="1:6">
      <c r="A269" s="71"/>
      <c r="D269" s="71"/>
      <c r="E269" s="71"/>
      <c r="F269" s="71"/>
    </row>
    <row r="270" spans="1:6">
      <c r="A270" s="71"/>
      <c r="D270" s="71"/>
      <c r="E270" s="71"/>
      <c r="F270" s="71"/>
    </row>
    <row r="271" spans="1:6">
      <c r="A271" s="71"/>
      <c r="D271" s="71"/>
      <c r="E271" s="71"/>
      <c r="F271" s="71"/>
    </row>
    <row r="272" spans="1:6">
      <c r="A272" s="71"/>
      <c r="D272" s="71"/>
      <c r="E272" s="71"/>
      <c r="F272" s="71"/>
    </row>
    <row r="273" spans="1:6">
      <c r="A273" s="71"/>
      <c r="D273" s="71"/>
      <c r="E273" s="71"/>
      <c r="F273" s="71"/>
    </row>
    <row r="274" spans="1:6">
      <c r="A274" s="71"/>
      <c r="D274" s="71"/>
      <c r="E274" s="71"/>
      <c r="F274" s="71"/>
    </row>
    <row r="275" spans="1:6">
      <c r="A275" s="71"/>
      <c r="D275" s="71"/>
      <c r="E275" s="71"/>
      <c r="F275" s="71"/>
    </row>
    <row r="276" spans="1:6">
      <c r="A276" s="71"/>
      <c r="D276" s="71"/>
      <c r="E276" s="71"/>
      <c r="F276" s="71"/>
    </row>
    <row r="277" spans="1:6">
      <c r="A277" s="71"/>
      <c r="D277" s="71"/>
      <c r="E277" s="71"/>
      <c r="F277" s="71"/>
    </row>
    <row r="278" spans="1:6">
      <c r="A278" s="71"/>
      <c r="D278" s="71"/>
      <c r="E278" s="71"/>
      <c r="F278" s="71"/>
    </row>
    <row r="279" spans="1:6">
      <c r="A279" s="71"/>
      <c r="D279" s="71"/>
      <c r="E279" s="71"/>
      <c r="F279" s="71"/>
    </row>
    <row r="280" spans="1:6">
      <c r="A280" s="71"/>
      <c r="D280" s="71"/>
      <c r="E280" s="71"/>
      <c r="F280" s="71"/>
    </row>
    <row r="281" spans="1:6">
      <c r="A281" s="71"/>
      <c r="D281" s="71"/>
      <c r="E281" s="71"/>
      <c r="F281" s="71"/>
    </row>
    <row r="282" spans="1:6">
      <c r="A282" s="71"/>
      <c r="D282" s="71"/>
      <c r="E282" s="71"/>
      <c r="F282" s="71"/>
    </row>
    <row r="283" spans="1:6">
      <c r="A283" s="71"/>
      <c r="D283" s="71"/>
      <c r="E283" s="71"/>
      <c r="F283" s="71"/>
    </row>
    <row r="284" spans="1:6">
      <c r="A284" s="71"/>
      <c r="D284" s="71"/>
      <c r="E284" s="71"/>
      <c r="F284" s="71"/>
    </row>
    <row r="285" spans="1:6">
      <c r="A285" s="71"/>
      <c r="D285" s="71"/>
      <c r="E285" s="71"/>
      <c r="F285" s="71"/>
    </row>
    <row r="286" spans="1:6">
      <c r="A286" s="71"/>
      <c r="D286" s="71"/>
      <c r="E286" s="71"/>
      <c r="F286" s="71"/>
    </row>
    <row r="287" spans="1:6">
      <c r="A287" s="71"/>
      <c r="D287" s="71"/>
      <c r="E287" s="71"/>
      <c r="F287" s="71"/>
    </row>
    <row r="288" spans="1:6">
      <c r="A288" s="71"/>
      <c r="D288" s="71"/>
      <c r="E288" s="71"/>
      <c r="F288" s="71"/>
    </row>
    <row r="289" spans="1:6">
      <c r="A289" s="71"/>
      <c r="D289" s="71"/>
      <c r="E289" s="71"/>
      <c r="F289" s="71"/>
    </row>
    <row r="290" spans="1:6">
      <c r="A290" s="71"/>
      <c r="D290" s="71"/>
      <c r="E290" s="71"/>
      <c r="F290" s="71"/>
    </row>
    <row r="291" spans="1:6">
      <c r="A291" s="71"/>
      <c r="D291" s="71"/>
      <c r="E291" s="71"/>
      <c r="F291" s="71"/>
    </row>
    <row r="292" spans="1:6">
      <c r="A292" s="71"/>
      <c r="D292" s="71"/>
      <c r="E292" s="71"/>
      <c r="F292" s="71"/>
    </row>
    <row r="293" spans="1:6">
      <c r="A293" s="71"/>
      <c r="D293" s="71"/>
      <c r="E293" s="71"/>
      <c r="F293" s="71"/>
    </row>
    <row r="294" spans="1:6">
      <c r="A294" s="71"/>
      <c r="D294" s="71"/>
      <c r="E294" s="71"/>
      <c r="F294" s="71"/>
    </row>
    <row r="295" spans="1:6">
      <c r="A295" s="71"/>
      <c r="D295" s="71"/>
      <c r="E295" s="71"/>
      <c r="F295" s="71"/>
    </row>
    <row r="296" spans="1:6">
      <c r="A296" s="71"/>
      <c r="D296" s="71"/>
      <c r="E296" s="71"/>
      <c r="F296" s="71"/>
    </row>
    <row r="297" spans="1:6">
      <c r="A297" s="71"/>
      <c r="D297" s="71"/>
      <c r="E297" s="71"/>
      <c r="F297" s="71"/>
    </row>
    <row r="298" spans="1:6">
      <c r="A298" s="71"/>
      <c r="D298" s="71"/>
      <c r="E298" s="71"/>
      <c r="F298" s="71"/>
    </row>
    <row r="299" spans="1:6">
      <c r="A299" s="71"/>
      <c r="D299" s="71"/>
      <c r="E299" s="71"/>
      <c r="F299" s="71"/>
    </row>
    <row r="300" spans="1:6">
      <c r="A300" s="71"/>
      <c r="D300" s="71"/>
      <c r="E300" s="71"/>
      <c r="F300" s="71"/>
    </row>
    <row r="301" spans="1:6">
      <c r="A301" s="71"/>
      <c r="D301" s="71"/>
      <c r="E301" s="71"/>
      <c r="F301" s="71"/>
    </row>
    <row r="302" spans="1:6">
      <c r="A302" s="71"/>
      <c r="D302" s="71"/>
      <c r="E302" s="71"/>
      <c r="F302" s="71"/>
    </row>
    <row r="303" spans="1:6">
      <c r="A303" s="71"/>
      <c r="D303" s="71"/>
      <c r="E303" s="71"/>
      <c r="F303" s="71"/>
    </row>
    <row r="304" spans="1:6">
      <c r="A304" s="71"/>
      <c r="D304" s="71"/>
      <c r="E304" s="71"/>
      <c r="F304" s="71"/>
    </row>
    <row r="305" spans="1:6">
      <c r="A305" s="71"/>
      <c r="D305" s="71"/>
      <c r="E305" s="71"/>
      <c r="F305" s="71"/>
    </row>
    <row r="306" spans="1:6">
      <c r="A306" s="71"/>
      <c r="D306" s="71"/>
      <c r="E306" s="71"/>
      <c r="F306" s="71"/>
    </row>
    <row r="307" spans="1:6">
      <c r="A307" s="71"/>
      <c r="D307" s="71"/>
      <c r="E307" s="71"/>
      <c r="F307" s="71"/>
    </row>
    <row r="308" spans="1:6">
      <c r="A308" s="71"/>
      <c r="D308" s="71"/>
      <c r="E308" s="71"/>
      <c r="F308" s="71"/>
    </row>
    <row r="309" spans="1:6">
      <c r="A309" s="71"/>
      <c r="D309" s="71"/>
      <c r="E309" s="71"/>
      <c r="F309" s="71"/>
    </row>
    <row r="310" spans="1:6">
      <c r="A310" s="71"/>
      <c r="D310" s="71"/>
      <c r="E310" s="71"/>
      <c r="F310" s="71"/>
    </row>
    <row r="311" spans="1:6">
      <c r="A311" s="71"/>
      <c r="D311" s="71"/>
      <c r="E311" s="71"/>
      <c r="F311" s="71"/>
    </row>
    <row r="312" spans="1:6">
      <c r="A312" s="71"/>
      <c r="D312" s="71"/>
      <c r="E312" s="71"/>
      <c r="F312" s="71"/>
    </row>
    <row r="313" spans="1:6">
      <c r="A313" s="71"/>
      <c r="D313" s="71"/>
      <c r="E313" s="71"/>
      <c r="F313" s="71"/>
    </row>
    <row r="314" spans="1:6">
      <c r="A314" s="71"/>
      <c r="D314" s="71"/>
      <c r="E314" s="71"/>
      <c r="F314" s="71"/>
    </row>
    <row r="315" spans="1:6">
      <c r="A315" s="71"/>
      <c r="D315" s="71"/>
      <c r="E315" s="71"/>
      <c r="F315" s="71"/>
    </row>
    <row r="316" spans="1:6">
      <c r="A316" s="71"/>
      <c r="D316" s="71"/>
      <c r="E316" s="71"/>
      <c r="F316" s="71"/>
    </row>
    <row r="317" spans="1:6">
      <c r="A317" s="71"/>
      <c r="D317" s="71"/>
      <c r="E317" s="71"/>
      <c r="F317" s="71"/>
    </row>
    <row r="318" spans="1:6">
      <c r="A318" s="71"/>
      <c r="D318" s="71"/>
      <c r="E318" s="71"/>
      <c r="F318" s="71"/>
    </row>
    <row r="319" spans="1:6">
      <c r="A319" s="71"/>
      <c r="D319" s="71"/>
      <c r="E319" s="71"/>
      <c r="F319" s="71"/>
    </row>
    <row r="320" spans="1:6">
      <c r="A320" s="71"/>
      <c r="D320" s="71"/>
      <c r="E320" s="71"/>
      <c r="F320" s="71"/>
    </row>
    <row r="321" spans="1:6">
      <c r="A321" s="71"/>
      <c r="D321" s="71"/>
      <c r="E321" s="71"/>
      <c r="F321" s="71"/>
    </row>
    <row r="322" spans="1:6">
      <c r="A322" s="71"/>
      <c r="D322" s="71"/>
      <c r="E322" s="71"/>
      <c r="F322" s="71"/>
    </row>
    <row r="323" spans="1:6">
      <c r="A323" s="71"/>
      <c r="D323" s="71"/>
      <c r="E323" s="71"/>
      <c r="F323" s="71"/>
    </row>
    <row r="324" spans="1:6">
      <c r="A324" s="71"/>
      <c r="D324" s="71"/>
      <c r="E324" s="71"/>
      <c r="F324" s="71"/>
    </row>
    <row r="325" spans="1:6">
      <c r="A325" s="71"/>
      <c r="D325" s="71"/>
      <c r="E325" s="71"/>
      <c r="F325" s="71"/>
    </row>
    <row r="326" spans="1:6">
      <c r="A326" s="71"/>
      <c r="D326" s="71"/>
      <c r="E326" s="71"/>
      <c r="F326" s="71"/>
    </row>
    <row r="327" spans="1:6">
      <c r="A327" s="71"/>
      <c r="D327" s="71"/>
      <c r="E327" s="71"/>
      <c r="F327" s="71"/>
    </row>
    <row r="328" spans="1:6">
      <c r="A328" s="71"/>
      <c r="D328" s="71"/>
      <c r="E328" s="71"/>
      <c r="F328" s="71"/>
    </row>
    <row r="329" spans="1:6">
      <c r="A329" s="71"/>
      <c r="D329" s="71"/>
      <c r="E329" s="71"/>
      <c r="F329" s="71"/>
    </row>
    <row r="330" spans="1:6">
      <c r="A330" s="71"/>
      <c r="D330" s="71"/>
      <c r="E330" s="71"/>
      <c r="F330" s="71"/>
    </row>
    <row r="331" spans="1:6">
      <c r="A331" s="71"/>
      <c r="D331" s="71"/>
      <c r="E331" s="71"/>
      <c r="F331" s="71"/>
    </row>
    <row r="332" spans="1:6">
      <c r="A332" s="71"/>
      <c r="D332" s="71"/>
      <c r="E332" s="71"/>
      <c r="F332" s="71"/>
    </row>
    <row r="333" spans="1:6">
      <c r="A333" s="71"/>
      <c r="D333" s="71"/>
      <c r="E333" s="71"/>
      <c r="F333" s="71"/>
    </row>
    <row r="334" spans="1:6">
      <c r="A334" s="71"/>
      <c r="D334" s="71"/>
      <c r="E334" s="71"/>
      <c r="F334" s="71"/>
    </row>
    <row r="335" spans="1:6">
      <c r="A335" s="71"/>
      <c r="D335" s="71"/>
      <c r="E335" s="71"/>
      <c r="F335" s="71"/>
    </row>
    <row r="336" spans="1:6">
      <c r="A336" s="71"/>
      <c r="D336" s="71"/>
      <c r="E336" s="71"/>
      <c r="F336" s="71"/>
    </row>
    <row r="337" spans="1:6">
      <c r="A337" s="71"/>
      <c r="D337" s="71"/>
      <c r="E337" s="71"/>
      <c r="F337" s="71"/>
    </row>
    <row r="338" spans="1:6">
      <c r="A338" s="71"/>
      <c r="D338" s="71"/>
      <c r="E338" s="71"/>
      <c r="F338" s="71"/>
    </row>
    <row r="339" spans="1:6">
      <c r="A339" s="71"/>
      <c r="D339" s="71"/>
      <c r="E339" s="71"/>
      <c r="F339" s="71"/>
    </row>
    <row r="340" spans="1:6">
      <c r="A340" s="71"/>
      <c r="D340" s="71"/>
      <c r="E340" s="71"/>
      <c r="F340" s="71"/>
    </row>
    <row r="341" spans="1:6">
      <c r="A341" s="71"/>
      <c r="D341" s="71"/>
      <c r="E341" s="71"/>
      <c r="F341" s="71"/>
    </row>
    <row r="342" spans="1:6">
      <c r="A342" s="71"/>
      <c r="D342" s="71"/>
      <c r="E342" s="71"/>
      <c r="F342" s="71"/>
    </row>
    <row r="343" spans="1:6">
      <c r="A343" s="71"/>
      <c r="D343" s="71"/>
      <c r="E343" s="71"/>
      <c r="F343" s="71"/>
    </row>
    <row r="344" spans="1:6">
      <c r="A344" s="71"/>
      <c r="D344" s="71"/>
      <c r="E344" s="71"/>
      <c r="F344" s="71"/>
    </row>
    <row r="345" spans="1:6">
      <c r="A345" s="71"/>
      <c r="D345" s="71"/>
      <c r="E345" s="71"/>
      <c r="F345" s="71"/>
    </row>
    <row r="346" spans="1:6">
      <c r="A346" s="71"/>
      <c r="D346" s="71"/>
      <c r="E346" s="71"/>
      <c r="F346" s="71"/>
    </row>
    <row r="347" spans="1:6">
      <c r="A347" s="71"/>
      <c r="D347" s="71"/>
      <c r="E347" s="71"/>
      <c r="F347" s="71"/>
    </row>
    <row r="348" spans="1:6">
      <c r="A348" s="71"/>
      <c r="D348" s="71"/>
      <c r="E348" s="71"/>
      <c r="F348" s="71"/>
    </row>
    <row r="349" spans="1:6">
      <c r="A349" s="71"/>
      <c r="D349" s="71"/>
      <c r="E349" s="71"/>
      <c r="F349" s="71"/>
    </row>
    <row r="350" spans="1:6">
      <c r="A350" s="71"/>
      <c r="D350" s="71"/>
      <c r="E350" s="71"/>
      <c r="F350" s="71"/>
    </row>
    <row r="351" spans="1:6">
      <c r="A351" s="71"/>
      <c r="D351" s="71"/>
      <c r="E351" s="71"/>
      <c r="F351" s="71"/>
    </row>
    <row r="352" spans="1:6">
      <c r="A352" s="71"/>
      <c r="D352" s="71"/>
      <c r="E352" s="71"/>
      <c r="F352" s="71"/>
    </row>
    <row r="353" spans="1:6">
      <c r="A353" s="71"/>
      <c r="D353" s="71"/>
      <c r="E353" s="71"/>
      <c r="F353" s="71"/>
    </row>
    <row r="354" spans="1:6">
      <c r="A354" s="71"/>
      <c r="D354" s="71"/>
      <c r="E354" s="71"/>
      <c r="F354" s="71"/>
    </row>
    <row r="355" spans="1:6">
      <c r="A355" s="71"/>
      <c r="D355" s="71"/>
      <c r="E355" s="71"/>
      <c r="F355" s="71"/>
    </row>
    <row r="356" spans="1:6">
      <c r="A356" s="71"/>
      <c r="D356" s="71"/>
      <c r="E356" s="71"/>
      <c r="F356" s="71"/>
    </row>
    <row r="357" spans="1:6">
      <c r="A357" s="71"/>
      <c r="D357" s="71"/>
      <c r="E357" s="71"/>
      <c r="F357" s="71"/>
    </row>
    <row r="358" spans="1:6">
      <c r="A358" s="71"/>
      <c r="D358" s="71"/>
      <c r="E358" s="71"/>
      <c r="F358" s="71"/>
    </row>
    <row r="359" spans="1:6">
      <c r="A359" s="71"/>
      <c r="D359" s="71"/>
      <c r="E359" s="71"/>
      <c r="F359" s="71"/>
    </row>
    <row r="360" spans="1:6">
      <c r="A360" s="71"/>
      <c r="D360" s="71"/>
      <c r="E360" s="71"/>
      <c r="F360" s="71"/>
    </row>
    <row r="361" spans="1:6">
      <c r="A361" s="71"/>
      <c r="D361" s="71"/>
      <c r="E361" s="71"/>
      <c r="F361" s="71"/>
    </row>
    <row r="362" spans="1:6">
      <c r="A362" s="71"/>
      <c r="D362" s="71"/>
      <c r="E362" s="71"/>
      <c r="F362" s="71"/>
    </row>
    <row r="363" spans="1:6">
      <c r="A363" s="71"/>
      <c r="D363" s="71"/>
      <c r="E363" s="71"/>
      <c r="F363" s="71"/>
    </row>
    <row r="364" spans="1:6">
      <c r="A364" s="71"/>
      <c r="D364" s="71"/>
      <c r="E364" s="71"/>
      <c r="F364" s="71"/>
    </row>
    <row r="365" spans="1:6">
      <c r="A365" s="71"/>
      <c r="D365" s="71"/>
      <c r="E365" s="71"/>
      <c r="F365" s="71"/>
    </row>
    <row r="366" spans="1:6">
      <c r="A366" s="71"/>
      <c r="D366" s="71"/>
      <c r="E366" s="71"/>
      <c r="F366" s="71"/>
    </row>
    <row r="367" spans="1:6">
      <c r="A367" s="71"/>
      <c r="D367" s="71"/>
      <c r="E367" s="71"/>
      <c r="F367" s="71"/>
    </row>
    <row r="368" spans="1:6">
      <c r="A368" s="71"/>
      <c r="D368" s="71"/>
      <c r="E368" s="71"/>
      <c r="F368" s="71"/>
    </row>
    <row r="369" spans="1:6">
      <c r="A369" s="71"/>
      <c r="D369" s="71"/>
      <c r="E369" s="71"/>
      <c r="F369" s="71"/>
    </row>
    <row r="370" spans="1:6">
      <c r="A370" s="71"/>
      <c r="D370" s="71"/>
      <c r="E370" s="71"/>
      <c r="F370" s="71"/>
    </row>
    <row r="371" spans="1:6">
      <c r="A371" s="71"/>
      <c r="D371" s="71"/>
      <c r="E371" s="71"/>
      <c r="F371" s="71"/>
    </row>
    <row r="372" spans="1:6">
      <c r="A372" s="71"/>
      <c r="D372" s="71"/>
      <c r="E372" s="71"/>
      <c r="F372" s="71"/>
    </row>
    <row r="373" spans="1:6">
      <c r="A373" s="71"/>
      <c r="D373" s="71"/>
      <c r="E373" s="71"/>
      <c r="F373" s="71"/>
    </row>
    <row r="374" spans="1:6">
      <c r="A374" s="71"/>
      <c r="D374" s="71"/>
      <c r="E374" s="71"/>
      <c r="F374" s="71"/>
    </row>
    <row r="375" spans="1:6">
      <c r="A375" s="71"/>
      <c r="D375" s="71"/>
      <c r="E375" s="71"/>
      <c r="F375" s="71"/>
    </row>
    <row r="376" spans="1:6">
      <c r="A376" s="71"/>
      <c r="D376" s="71"/>
      <c r="E376" s="71"/>
      <c r="F376" s="71"/>
    </row>
    <row r="377" spans="1:6">
      <c r="A377" s="71"/>
      <c r="D377" s="71"/>
      <c r="E377" s="71"/>
      <c r="F377" s="71"/>
    </row>
    <row r="378" spans="1:6">
      <c r="A378" s="71"/>
      <c r="D378" s="71"/>
      <c r="E378" s="71"/>
      <c r="F378" s="71"/>
    </row>
    <row r="379" spans="1:6">
      <c r="A379" s="71"/>
      <c r="D379" s="71"/>
      <c r="E379" s="71"/>
      <c r="F379" s="71"/>
    </row>
    <row r="380" spans="1:6">
      <c r="A380" s="71"/>
      <c r="D380" s="71"/>
      <c r="E380" s="71"/>
      <c r="F380" s="71"/>
    </row>
    <row r="381" spans="1:6">
      <c r="A381" s="71"/>
      <c r="D381" s="71"/>
      <c r="E381" s="71"/>
      <c r="F381" s="71"/>
    </row>
    <row r="382" spans="1:6">
      <c r="A382" s="71"/>
      <c r="D382" s="71"/>
      <c r="E382" s="71"/>
      <c r="F382" s="71"/>
    </row>
    <row r="383" spans="1:6">
      <c r="A383" s="71"/>
      <c r="D383" s="71"/>
      <c r="E383" s="71"/>
      <c r="F383" s="71"/>
    </row>
    <row r="384" spans="1:6">
      <c r="A384" s="71"/>
      <c r="D384" s="71"/>
      <c r="E384" s="71"/>
      <c r="F384" s="71"/>
    </row>
    <row r="385" spans="1:6">
      <c r="A385" s="71"/>
      <c r="D385" s="71"/>
      <c r="E385" s="71"/>
      <c r="F385" s="71"/>
    </row>
    <row r="386" spans="1:6">
      <c r="A386" s="71"/>
      <c r="D386" s="71"/>
      <c r="E386" s="71"/>
      <c r="F386" s="71"/>
    </row>
    <row r="387" spans="1:6">
      <c r="A387" s="71"/>
      <c r="D387" s="71"/>
      <c r="E387" s="71"/>
      <c r="F387" s="71"/>
    </row>
    <row r="388" spans="1:6">
      <c r="A388" s="71"/>
      <c r="D388" s="71"/>
      <c r="E388" s="71"/>
      <c r="F388" s="71"/>
    </row>
    <row r="389" spans="1:6">
      <c r="A389" s="71"/>
      <c r="D389" s="71"/>
      <c r="E389" s="71"/>
      <c r="F389" s="71"/>
    </row>
    <row r="390" spans="1:6">
      <c r="A390" s="71"/>
      <c r="D390" s="71"/>
      <c r="E390" s="71"/>
      <c r="F390" s="71"/>
    </row>
    <row r="391" spans="1:6">
      <c r="A391" s="71"/>
      <c r="D391" s="71"/>
      <c r="E391" s="71"/>
      <c r="F391" s="71"/>
    </row>
    <row r="392" spans="1:6">
      <c r="A392" s="71"/>
      <c r="D392" s="71"/>
      <c r="E392" s="71"/>
      <c r="F392" s="71"/>
    </row>
    <row r="393" spans="1:6">
      <c r="A393" s="71"/>
      <c r="D393" s="71"/>
      <c r="E393" s="71"/>
      <c r="F393" s="71"/>
    </row>
    <row r="394" spans="1:6">
      <c r="A394" s="71"/>
      <c r="D394" s="71"/>
      <c r="E394" s="71"/>
      <c r="F394" s="71"/>
    </row>
    <row r="395" spans="1:6">
      <c r="A395" s="71"/>
      <c r="D395" s="71"/>
      <c r="E395" s="71"/>
      <c r="F395" s="71"/>
    </row>
    <row r="396" spans="1:6">
      <c r="A396" s="71"/>
      <c r="D396" s="71"/>
      <c r="E396" s="71"/>
      <c r="F396" s="71"/>
    </row>
    <row r="397" spans="1:6">
      <c r="A397" s="71"/>
      <c r="D397" s="71"/>
      <c r="E397" s="71"/>
      <c r="F397" s="71"/>
    </row>
    <row r="398" spans="1:6">
      <c r="A398" s="71"/>
      <c r="D398" s="71"/>
      <c r="E398" s="71"/>
      <c r="F398" s="71"/>
    </row>
    <row r="399" spans="1:6">
      <c r="A399" s="71"/>
      <c r="D399" s="71"/>
      <c r="E399" s="71"/>
      <c r="F399" s="71"/>
    </row>
    <row r="400" spans="1:6">
      <c r="A400" s="71"/>
      <c r="D400" s="71"/>
      <c r="E400" s="71"/>
      <c r="F400" s="71"/>
    </row>
    <row r="401" spans="1:6">
      <c r="A401" s="71"/>
      <c r="D401" s="71"/>
      <c r="E401" s="71"/>
      <c r="F401" s="71"/>
    </row>
    <row r="402" spans="1:6">
      <c r="A402" s="71"/>
      <c r="D402" s="71"/>
      <c r="E402" s="71"/>
      <c r="F402" s="71"/>
    </row>
    <row r="403" spans="1:6">
      <c r="A403" s="71"/>
      <c r="D403" s="71"/>
      <c r="E403" s="71"/>
      <c r="F403" s="71"/>
    </row>
    <row r="404" spans="1:6">
      <c r="A404" s="71"/>
      <c r="D404" s="71"/>
      <c r="E404" s="71"/>
      <c r="F404" s="71"/>
    </row>
    <row r="405" spans="1:6">
      <c r="A405" s="71"/>
      <c r="D405" s="71"/>
      <c r="E405" s="71"/>
      <c r="F405" s="71"/>
    </row>
    <row r="406" spans="1:6">
      <c r="A406" s="71"/>
      <c r="D406" s="71"/>
      <c r="E406" s="71"/>
      <c r="F406" s="71"/>
    </row>
    <row r="407" spans="1:6">
      <c r="A407" s="71"/>
      <c r="D407" s="71"/>
      <c r="E407" s="71"/>
      <c r="F407" s="71"/>
    </row>
    <row r="408" spans="1:6">
      <c r="A408" s="71"/>
      <c r="D408" s="71"/>
      <c r="E408" s="71"/>
      <c r="F408" s="71"/>
    </row>
    <row r="409" spans="1:6">
      <c r="A409" s="71"/>
      <c r="D409" s="71"/>
      <c r="E409" s="71"/>
      <c r="F409" s="71"/>
    </row>
    <row r="410" spans="1:6">
      <c r="A410" s="71"/>
      <c r="D410" s="71"/>
      <c r="E410" s="71"/>
      <c r="F410" s="71"/>
    </row>
    <row r="411" spans="1:6">
      <c r="A411" s="71"/>
      <c r="D411" s="71"/>
      <c r="E411" s="71"/>
      <c r="F411" s="71"/>
    </row>
    <row r="412" spans="1:6">
      <c r="A412" s="71"/>
      <c r="D412" s="71"/>
      <c r="E412" s="71"/>
      <c r="F412" s="71"/>
    </row>
    <row r="413" spans="1:6">
      <c r="A413" s="71"/>
      <c r="D413" s="71"/>
      <c r="E413" s="71"/>
      <c r="F413" s="71"/>
    </row>
    <row r="414" spans="1:6">
      <c r="A414" s="71"/>
      <c r="D414" s="71"/>
      <c r="E414" s="71"/>
      <c r="F414" s="71"/>
    </row>
    <row r="415" spans="1:6">
      <c r="A415" s="71"/>
      <c r="D415" s="71"/>
      <c r="E415" s="71"/>
      <c r="F415" s="71"/>
    </row>
    <row r="416" spans="1:6">
      <c r="A416" s="71"/>
      <c r="D416" s="71"/>
      <c r="E416" s="71"/>
      <c r="F416" s="71"/>
    </row>
    <row r="417" spans="1:6">
      <c r="A417" s="71"/>
      <c r="D417" s="71"/>
      <c r="E417" s="71"/>
      <c r="F417" s="71"/>
    </row>
    <row r="418" spans="1:6">
      <c r="A418" s="71"/>
      <c r="D418" s="71"/>
      <c r="E418" s="71"/>
      <c r="F418" s="71"/>
    </row>
    <row r="419" spans="1:6">
      <c r="A419" s="71"/>
      <c r="D419" s="71"/>
      <c r="E419" s="71"/>
      <c r="F419" s="71"/>
    </row>
    <row r="420" spans="1:6">
      <c r="A420" s="71"/>
      <c r="D420" s="71"/>
      <c r="E420" s="71"/>
      <c r="F420" s="71"/>
    </row>
    <row r="421" spans="1:6">
      <c r="A421" s="71"/>
      <c r="D421" s="71"/>
      <c r="E421" s="71"/>
      <c r="F421" s="71"/>
    </row>
    <row r="422" spans="1:6">
      <c r="A422" s="71"/>
      <c r="D422" s="71"/>
      <c r="E422" s="71"/>
      <c r="F422" s="71"/>
    </row>
    <row r="423" spans="1:6">
      <c r="A423" s="71"/>
      <c r="D423" s="71"/>
      <c r="E423" s="71"/>
      <c r="F423" s="71"/>
    </row>
    <row r="424" spans="1:6">
      <c r="A424" s="71"/>
      <c r="D424" s="71"/>
      <c r="E424" s="71"/>
      <c r="F424" s="71"/>
    </row>
    <row r="425" spans="1:6">
      <c r="A425" s="71"/>
      <c r="D425" s="71"/>
      <c r="E425" s="71"/>
      <c r="F425" s="71"/>
    </row>
    <row r="426" spans="1:6">
      <c r="A426" s="71"/>
      <c r="D426" s="71"/>
      <c r="E426" s="71"/>
      <c r="F426" s="71"/>
    </row>
    <row r="427" spans="1:6">
      <c r="A427" s="71"/>
      <c r="D427" s="71"/>
      <c r="E427" s="71"/>
      <c r="F427" s="71"/>
    </row>
    <row r="428" spans="1:6">
      <c r="A428" s="71"/>
      <c r="D428" s="71"/>
      <c r="E428" s="71"/>
      <c r="F428" s="71"/>
    </row>
    <row r="429" spans="1:6">
      <c r="A429" s="71"/>
      <c r="D429" s="71"/>
      <c r="E429" s="71"/>
      <c r="F429" s="71"/>
    </row>
    <row r="430" spans="1:6">
      <c r="A430" s="71"/>
      <c r="D430" s="71"/>
      <c r="E430" s="71"/>
      <c r="F430" s="71"/>
    </row>
    <row r="431" spans="1:6">
      <c r="A431" s="71"/>
      <c r="D431" s="71"/>
      <c r="E431" s="71"/>
      <c r="F431" s="71"/>
    </row>
    <row r="432" spans="1:6">
      <c r="A432" s="71"/>
      <c r="D432" s="71"/>
      <c r="E432" s="71"/>
      <c r="F432" s="71"/>
    </row>
    <row r="433" spans="1:6">
      <c r="A433" s="71"/>
      <c r="D433" s="71"/>
      <c r="E433" s="71"/>
      <c r="F433" s="71"/>
    </row>
    <row r="434" spans="1:6">
      <c r="A434" s="71"/>
      <c r="D434" s="71"/>
      <c r="E434" s="71"/>
      <c r="F434" s="71"/>
    </row>
    <row r="435" spans="1:6">
      <c r="A435" s="71"/>
      <c r="D435" s="71"/>
      <c r="E435" s="71"/>
      <c r="F435" s="71"/>
    </row>
    <row r="436" spans="1:6">
      <c r="A436" s="71"/>
      <c r="D436" s="71"/>
      <c r="E436" s="71"/>
      <c r="F436" s="71"/>
    </row>
    <row r="437" spans="1:6">
      <c r="A437" s="71"/>
      <c r="D437" s="71"/>
      <c r="E437" s="71"/>
      <c r="F437" s="71"/>
    </row>
    <row r="438" spans="1:6">
      <c r="A438" s="71"/>
      <c r="D438" s="71"/>
      <c r="E438" s="71"/>
      <c r="F438" s="71"/>
    </row>
    <row r="439" spans="1:6">
      <c r="A439" s="71"/>
      <c r="D439" s="71"/>
      <c r="E439" s="71"/>
      <c r="F439" s="71"/>
    </row>
    <row r="440" spans="1:6">
      <c r="A440" s="71"/>
      <c r="D440" s="71"/>
      <c r="E440" s="71"/>
      <c r="F440" s="71"/>
    </row>
    <row r="441" spans="1:6">
      <c r="A441" s="71"/>
      <c r="D441" s="71"/>
      <c r="E441" s="71"/>
      <c r="F441" s="71"/>
    </row>
    <row r="442" spans="1:6">
      <c r="A442" s="71"/>
      <c r="D442" s="71"/>
      <c r="E442" s="71"/>
      <c r="F442" s="71"/>
    </row>
    <row r="443" spans="1:6">
      <c r="A443" s="71"/>
      <c r="D443" s="71"/>
      <c r="E443" s="71"/>
      <c r="F443" s="71"/>
    </row>
    <row r="444" spans="1:6">
      <c r="A444" s="71"/>
      <c r="D444" s="71"/>
      <c r="E444" s="71"/>
      <c r="F444" s="71"/>
    </row>
    <row r="445" spans="1:6">
      <c r="A445" s="71"/>
      <c r="D445" s="71"/>
      <c r="E445" s="71"/>
      <c r="F445" s="71"/>
    </row>
    <row r="446" spans="1:6">
      <c r="A446" s="71"/>
      <c r="D446" s="71"/>
      <c r="E446" s="71"/>
      <c r="F446" s="71"/>
    </row>
    <row r="447" spans="1:6">
      <c r="A447" s="71"/>
      <c r="D447" s="71"/>
      <c r="E447" s="71"/>
      <c r="F447" s="71"/>
    </row>
    <row r="448" spans="1:6">
      <c r="A448" s="71"/>
      <c r="D448" s="71"/>
      <c r="E448" s="71"/>
      <c r="F448" s="71"/>
    </row>
    <row r="449" spans="1:6">
      <c r="A449" s="71"/>
      <c r="D449" s="71"/>
      <c r="E449" s="71"/>
      <c r="F449" s="71"/>
    </row>
    <row r="450" spans="1:6">
      <c r="A450" s="71"/>
      <c r="D450" s="71"/>
      <c r="E450" s="71"/>
      <c r="F450" s="71"/>
    </row>
    <row r="451" spans="1:6">
      <c r="A451" s="71"/>
      <c r="D451" s="71"/>
      <c r="E451" s="71"/>
      <c r="F451" s="71"/>
    </row>
    <row r="452" spans="1:6">
      <c r="A452" s="71"/>
      <c r="D452" s="71"/>
      <c r="E452" s="71"/>
      <c r="F452" s="71"/>
    </row>
    <row r="453" spans="1:6">
      <c r="A453" s="71"/>
      <c r="D453" s="71"/>
      <c r="E453" s="71"/>
      <c r="F453" s="71"/>
    </row>
    <row r="454" spans="1:6">
      <c r="A454" s="71"/>
      <c r="D454" s="71"/>
      <c r="E454" s="71"/>
      <c r="F454" s="71"/>
    </row>
    <row r="455" spans="1:6">
      <c r="A455" s="71"/>
      <c r="D455" s="71"/>
      <c r="E455" s="71"/>
      <c r="F455" s="71"/>
    </row>
    <row r="456" spans="1:6">
      <c r="A456" s="71"/>
      <c r="D456" s="71"/>
      <c r="E456" s="71"/>
      <c r="F456" s="71"/>
    </row>
    <row r="457" spans="1:6">
      <c r="A457" s="71"/>
      <c r="D457" s="71"/>
      <c r="E457" s="71"/>
      <c r="F457" s="71"/>
    </row>
    <row r="458" spans="1:6">
      <c r="A458" s="71"/>
      <c r="D458" s="71"/>
      <c r="E458" s="71"/>
      <c r="F458" s="71"/>
    </row>
    <row r="459" spans="1:6">
      <c r="A459" s="71"/>
      <c r="D459" s="71"/>
      <c r="E459" s="71"/>
      <c r="F459" s="71"/>
    </row>
    <row r="460" spans="1:6">
      <c r="A460" s="71"/>
      <c r="D460" s="71"/>
      <c r="E460" s="71"/>
      <c r="F460" s="71"/>
    </row>
    <row r="461" spans="1:6">
      <c r="A461" s="71"/>
      <c r="D461" s="71"/>
      <c r="E461" s="71"/>
      <c r="F461" s="71"/>
    </row>
    <row r="462" spans="1:6">
      <c r="A462" s="71"/>
      <c r="D462" s="71"/>
      <c r="E462" s="71"/>
      <c r="F462" s="71"/>
    </row>
    <row r="463" spans="1:6">
      <c r="A463" s="71"/>
      <c r="D463" s="71"/>
      <c r="E463" s="71"/>
      <c r="F463" s="71"/>
    </row>
    <row r="464" spans="1:6">
      <c r="A464" s="71"/>
      <c r="D464" s="71"/>
      <c r="E464" s="71"/>
      <c r="F464" s="71"/>
    </row>
    <row r="465" spans="1:6">
      <c r="A465" s="71"/>
      <c r="D465" s="71"/>
      <c r="E465" s="71"/>
      <c r="F465" s="71"/>
    </row>
    <row r="466" spans="1:6">
      <c r="A466" s="71"/>
      <c r="D466" s="71"/>
      <c r="E466" s="71"/>
      <c r="F466" s="71"/>
    </row>
    <row r="467" spans="1:6">
      <c r="A467" s="71"/>
      <c r="D467" s="71"/>
      <c r="E467" s="71"/>
      <c r="F467" s="71"/>
    </row>
    <row r="468" spans="1:6">
      <c r="A468" s="71"/>
      <c r="D468" s="71"/>
      <c r="E468" s="71"/>
      <c r="F468" s="71"/>
    </row>
    <row r="469" spans="1:6">
      <c r="A469" s="71"/>
      <c r="D469" s="71"/>
      <c r="E469" s="71"/>
      <c r="F469" s="71"/>
    </row>
    <row r="470" spans="1:6">
      <c r="A470" s="71"/>
      <c r="D470" s="71"/>
      <c r="E470" s="71"/>
      <c r="F470" s="71"/>
    </row>
    <row r="471" spans="1:6">
      <c r="A471" s="71"/>
      <c r="D471" s="71"/>
      <c r="E471" s="71"/>
      <c r="F471" s="71"/>
    </row>
    <row r="472" spans="1:6">
      <c r="A472" s="71"/>
      <c r="D472" s="71"/>
      <c r="E472" s="71"/>
      <c r="F472" s="71"/>
    </row>
    <row r="473" spans="1:6">
      <c r="A473" s="71"/>
      <c r="D473" s="71"/>
      <c r="E473" s="71"/>
      <c r="F473" s="71"/>
    </row>
    <row r="474" spans="1:6">
      <c r="A474" s="71"/>
      <c r="D474" s="71"/>
      <c r="E474" s="71"/>
      <c r="F474" s="71"/>
    </row>
    <row r="475" spans="1:6">
      <c r="A475" s="71"/>
      <c r="D475" s="71"/>
      <c r="E475" s="71"/>
      <c r="F475" s="71"/>
    </row>
    <row r="476" spans="1:6">
      <c r="A476" s="71"/>
      <c r="D476" s="71"/>
      <c r="E476" s="71"/>
      <c r="F476" s="71"/>
    </row>
    <row r="477" spans="1:6">
      <c r="A477" s="71"/>
      <c r="D477" s="71"/>
      <c r="E477" s="71"/>
      <c r="F477" s="71"/>
    </row>
    <row r="478" spans="1:6">
      <c r="A478" s="71"/>
      <c r="D478" s="71"/>
      <c r="E478" s="71"/>
      <c r="F478" s="71"/>
    </row>
    <row r="479" spans="1:6">
      <c r="A479" s="71"/>
      <c r="D479" s="71"/>
      <c r="E479" s="71"/>
      <c r="F479" s="71"/>
    </row>
    <row r="480" spans="1:6">
      <c r="A480" s="71"/>
      <c r="D480" s="71"/>
      <c r="E480" s="71"/>
      <c r="F480" s="71"/>
    </row>
    <row r="481" spans="1:6">
      <c r="A481" s="71"/>
      <c r="D481" s="71"/>
      <c r="E481" s="71"/>
      <c r="F481" s="71"/>
    </row>
    <row r="482" spans="1:6">
      <c r="A482" s="71"/>
      <c r="D482" s="71"/>
      <c r="E482" s="71"/>
      <c r="F482" s="71"/>
    </row>
    <row r="483" spans="1:6">
      <c r="A483" s="71"/>
      <c r="D483" s="71"/>
      <c r="E483" s="71"/>
      <c r="F483" s="71"/>
    </row>
    <row r="484" spans="1:6">
      <c r="A484" s="71"/>
      <c r="D484" s="71"/>
      <c r="E484" s="71"/>
      <c r="F484" s="71"/>
    </row>
    <row r="485" spans="1:6">
      <c r="A485" s="71"/>
      <c r="D485" s="71"/>
      <c r="E485" s="71"/>
      <c r="F485" s="71"/>
    </row>
    <row r="486" spans="1:6">
      <c r="A486" s="71"/>
      <c r="D486" s="71"/>
      <c r="E486" s="71"/>
      <c r="F486" s="71"/>
    </row>
    <row r="487" spans="1:6">
      <c r="A487" s="71"/>
      <c r="D487" s="71"/>
      <c r="E487" s="71"/>
      <c r="F487" s="71"/>
    </row>
    <row r="488" spans="1:6">
      <c r="A488" s="71"/>
      <c r="D488" s="71"/>
      <c r="E488" s="71"/>
      <c r="F488" s="71"/>
    </row>
    <row r="489" spans="1:6">
      <c r="A489" s="71"/>
      <c r="D489" s="71"/>
      <c r="E489" s="71"/>
      <c r="F489" s="71"/>
    </row>
    <row r="490" spans="1:6">
      <c r="A490" s="71"/>
      <c r="D490" s="71"/>
      <c r="E490" s="71"/>
      <c r="F490" s="71"/>
    </row>
    <row r="491" spans="1:6">
      <c r="A491" s="71"/>
      <c r="D491" s="71"/>
      <c r="E491" s="71"/>
      <c r="F491" s="71"/>
    </row>
    <row r="492" spans="1:6">
      <c r="A492" s="71"/>
      <c r="D492" s="71"/>
      <c r="E492" s="71"/>
      <c r="F492" s="71"/>
    </row>
    <row r="493" spans="1:6">
      <c r="A493" s="71"/>
      <c r="D493" s="71"/>
      <c r="E493" s="71"/>
      <c r="F493" s="71"/>
    </row>
    <row r="494" spans="1:6">
      <c r="A494" s="71"/>
      <c r="D494" s="71"/>
      <c r="E494" s="71"/>
      <c r="F494" s="71"/>
    </row>
    <row r="495" spans="1:6">
      <c r="A495" s="71"/>
      <c r="D495" s="71"/>
      <c r="E495" s="71"/>
      <c r="F495" s="71"/>
    </row>
    <row r="496" spans="1:6">
      <c r="A496" s="71"/>
      <c r="D496" s="71"/>
      <c r="E496" s="71"/>
      <c r="F496" s="71"/>
    </row>
    <row r="497" spans="1:6">
      <c r="A497" s="71"/>
      <c r="D497" s="71"/>
      <c r="E497" s="71"/>
      <c r="F497" s="71"/>
    </row>
    <row r="498" spans="1:6">
      <c r="A498" s="71"/>
      <c r="D498" s="71"/>
      <c r="E498" s="71"/>
      <c r="F498" s="71"/>
    </row>
    <row r="499" spans="1:6">
      <c r="A499" s="71"/>
      <c r="D499" s="71"/>
      <c r="E499" s="71"/>
      <c r="F499" s="71"/>
    </row>
    <row r="500" spans="1:6">
      <c r="A500" s="71"/>
      <c r="D500" s="71"/>
      <c r="E500" s="71"/>
      <c r="F500" s="71"/>
    </row>
    <row r="501" spans="1:6">
      <c r="A501" s="71"/>
      <c r="D501" s="71"/>
      <c r="E501" s="71"/>
      <c r="F501" s="71"/>
    </row>
    <row r="502" spans="1:6">
      <c r="A502" s="71"/>
      <c r="D502" s="71"/>
      <c r="E502" s="71"/>
      <c r="F502" s="71"/>
    </row>
    <row r="503" spans="1:6">
      <c r="A503" s="71"/>
      <c r="D503" s="71"/>
      <c r="E503" s="71"/>
      <c r="F503" s="71"/>
    </row>
    <row r="504" spans="1:6">
      <c r="A504" s="71"/>
      <c r="D504" s="71"/>
      <c r="E504" s="71"/>
      <c r="F504" s="71"/>
    </row>
    <row r="505" spans="1:6">
      <c r="A505" s="71"/>
      <c r="D505" s="71"/>
      <c r="E505" s="71"/>
      <c r="F505" s="71"/>
    </row>
    <row r="506" spans="1:6">
      <c r="A506" s="71"/>
      <c r="D506" s="71"/>
      <c r="E506" s="71"/>
      <c r="F506" s="71"/>
    </row>
    <row r="507" spans="1:6">
      <c r="A507" s="71"/>
      <c r="D507" s="71"/>
      <c r="E507" s="71"/>
      <c r="F507" s="71"/>
    </row>
    <row r="508" spans="1:6">
      <c r="A508" s="71"/>
      <c r="D508" s="71"/>
      <c r="E508" s="71"/>
      <c r="F508" s="71"/>
    </row>
    <row r="509" spans="1:6">
      <c r="A509" s="71"/>
      <c r="D509" s="71"/>
      <c r="E509" s="71"/>
      <c r="F509" s="71"/>
    </row>
    <row r="510" spans="1:6">
      <c r="A510" s="71"/>
      <c r="D510" s="71"/>
      <c r="E510" s="71"/>
      <c r="F510" s="71"/>
    </row>
    <row r="511" spans="1:6">
      <c r="A511" s="71"/>
      <c r="D511" s="71"/>
      <c r="E511" s="71"/>
      <c r="F511" s="71"/>
    </row>
    <row r="512" spans="1:6">
      <c r="A512" s="71"/>
      <c r="D512" s="71"/>
      <c r="E512" s="71"/>
      <c r="F512" s="71"/>
    </row>
    <row r="513" spans="1:6">
      <c r="A513" s="71"/>
      <c r="D513" s="71"/>
      <c r="E513" s="71"/>
      <c r="F513" s="71"/>
    </row>
    <row r="514" spans="1:6">
      <c r="A514" s="71"/>
      <c r="D514" s="71"/>
      <c r="E514" s="71"/>
      <c r="F514" s="71"/>
    </row>
    <row r="515" spans="1:6">
      <c r="A515" s="71"/>
      <c r="D515" s="71"/>
      <c r="E515" s="71"/>
      <c r="F515" s="71"/>
    </row>
    <row r="516" spans="1:6">
      <c r="A516" s="71"/>
      <c r="D516" s="71"/>
      <c r="E516" s="71"/>
      <c r="F516" s="71"/>
    </row>
    <row r="517" spans="1:6">
      <c r="A517" s="71"/>
      <c r="D517" s="71"/>
      <c r="E517" s="71"/>
      <c r="F517" s="71"/>
    </row>
    <row r="518" spans="1:6">
      <c r="A518" s="71"/>
      <c r="D518" s="71"/>
      <c r="E518" s="71"/>
      <c r="F518" s="71"/>
    </row>
    <row r="519" spans="1:6">
      <c r="A519" s="71"/>
      <c r="D519" s="71"/>
      <c r="E519" s="71"/>
      <c r="F519" s="71"/>
    </row>
    <row r="520" spans="1:6">
      <c r="A520" s="71"/>
      <c r="D520" s="71"/>
      <c r="E520" s="71"/>
      <c r="F520" s="71"/>
    </row>
    <row r="521" spans="1:6">
      <c r="A521" s="71"/>
      <c r="D521" s="71"/>
      <c r="E521" s="71"/>
      <c r="F521" s="71"/>
    </row>
    <row r="522" spans="1:6">
      <c r="A522" s="71"/>
      <c r="D522" s="71"/>
      <c r="E522" s="71"/>
      <c r="F522" s="71"/>
    </row>
    <row r="523" spans="1:6">
      <c r="A523" s="71"/>
      <c r="D523" s="71"/>
      <c r="E523" s="71"/>
      <c r="F523" s="71"/>
    </row>
    <row r="524" spans="1:6">
      <c r="A524" s="71"/>
      <c r="D524" s="71"/>
      <c r="E524" s="71"/>
      <c r="F524" s="71"/>
    </row>
    <row r="525" spans="1:6">
      <c r="A525" s="71"/>
      <c r="D525" s="71"/>
      <c r="E525" s="71"/>
      <c r="F525" s="71"/>
    </row>
    <row r="526" spans="1:6">
      <c r="A526" s="71"/>
      <c r="D526" s="71"/>
      <c r="E526" s="71"/>
      <c r="F526" s="71"/>
    </row>
    <row r="527" spans="1:6">
      <c r="A527" s="71"/>
      <c r="D527" s="71"/>
      <c r="E527" s="71"/>
      <c r="F527" s="71"/>
    </row>
    <row r="528" spans="1:6">
      <c r="A528" s="71"/>
      <c r="D528" s="71"/>
      <c r="E528" s="71"/>
      <c r="F528" s="71"/>
    </row>
    <row r="529" spans="1:6">
      <c r="A529" s="71"/>
      <c r="D529" s="71"/>
      <c r="E529" s="71"/>
      <c r="F529" s="71"/>
    </row>
    <row r="530" spans="1:6">
      <c r="A530" s="71"/>
      <c r="D530" s="71"/>
      <c r="E530" s="71"/>
      <c r="F530" s="71"/>
    </row>
    <row r="531" spans="1:6">
      <c r="A531" s="71"/>
      <c r="D531" s="71"/>
      <c r="E531" s="71"/>
      <c r="F531" s="71"/>
    </row>
    <row r="532" spans="1:6">
      <c r="A532" s="71"/>
      <c r="D532" s="71"/>
      <c r="E532" s="71"/>
      <c r="F532" s="71"/>
    </row>
    <row r="533" spans="1:6">
      <c r="A533" s="71"/>
      <c r="D533" s="71"/>
      <c r="E533" s="71"/>
      <c r="F533" s="71"/>
    </row>
    <row r="534" spans="1:6">
      <c r="A534" s="71"/>
      <c r="D534" s="71"/>
      <c r="E534" s="71"/>
      <c r="F534" s="71"/>
    </row>
    <row r="535" spans="1:6">
      <c r="A535" s="71"/>
      <c r="D535" s="71"/>
      <c r="E535" s="71"/>
      <c r="F535" s="71"/>
    </row>
    <row r="536" spans="1:6">
      <c r="A536" s="71"/>
      <c r="D536" s="71"/>
      <c r="E536" s="71"/>
      <c r="F536" s="71"/>
    </row>
    <row r="537" spans="1:6">
      <c r="A537" s="71"/>
      <c r="D537" s="71"/>
      <c r="E537" s="71"/>
      <c r="F537" s="71"/>
    </row>
    <row r="538" spans="1:6">
      <c r="A538" s="71"/>
      <c r="D538" s="71"/>
      <c r="E538" s="71"/>
      <c r="F538" s="71"/>
    </row>
    <row r="539" spans="1:6">
      <c r="A539" s="71"/>
      <c r="D539" s="71"/>
      <c r="E539" s="71"/>
      <c r="F539" s="71"/>
    </row>
    <row r="540" spans="1:6">
      <c r="A540" s="71"/>
      <c r="D540" s="71"/>
      <c r="E540" s="71"/>
      <c r="F540" s="71"/>
    </row>
    <row r="541" spans="1:6">
      <c r="A541" s="71"/>
      <c r="D541" s="71"/>
      <c r="E541" s="71"/>
      <c r="F541" s="71"/>
    </row>
    <row r="542" spans="1:6">
      <c r="A542" s="71"/>
      <c r="D542" s="71"/>
      <c r="E542" s="71"/>
      <c r="F542" s="71"/>
    </row>
    <row r="543" spans="1:6">
      <c r="A543" s="71"/>
      <c r="D543" s="71"/>
      <c r="E543" s="71"/>
      <c r="F543" s="71"/>
    </row>
    <row r="544" spans="1:6">
      <c r="A544" s="71"/>
      <c r="D544" s="71"/>
      <c r="E544" s="71"/>
      <c r="F544" s="71"/>
    </row>
    <row r="545" spans="1:6">
      <c r="A545" s="71"/>
      <c r="D545" s="71"/>
      <c r="E545" s="71"/>
      <c r="F545" s="71"/>
    </row>
    <row r="546" spans="1:6">
      <c r="A546" s="71"/>
      <c r="D546" s="71"/>
      <c r="E546" s="71"/>
      <c r="F546" s="71"/>
    </row>
    <row r="547" spans="1:6">
      <c r="A547" s="71"/>
      <c r="D547" s="71"/>
      <c r="E547" s="71"/>
      <c r="F547" s="71"/>
    </row>
    <row r="548" spans="1:6">
      <c r="A548" s="71"/>
      <c r="D548" s="71"/>
      <c r="E548" s="71"/>
      <c r="F548" s="71"/>
    </row>
    <row r="549" spans="1:6">
      <c r="A549" s="71"/>
      <c r="D549" s="71"/>
      <c r="E549" s="71"/>
      <c r="F549" s="71"/>
    </row>
    <row r="550" spans="1:6">
      <c r="A550" s="71"/>
      <c r="D550" s="71"/>
      <c r="E550" s="71"/>
      <c r="F550" s="71"/>
    </row>
    <row r="551" spans="1:6">
      <c r="A551" s="71"/>
      <c r="D551" s="71"/>
      <c r="E551" s="71"/>
      <c r="F551" s="71"/>
    </row>
    <row r="552" spans="1:6">
      <c r="A552" s="71"/>
      <c r="D552" s="71"/>
      <c r="E552" s="71"/>
      <c r="F552" s="71"/>
    </row>
    <row r="553" spans="1:6">
      <c r="A553" s="71"/>
      <c r="D553" s="71"/>
      <c r="E553" s="71"/>
      <c r="F553" s="71"/>
    </row>
    <row r="554" spans="1:6">
      <c r="A554" s="71"/>
      <c r="D554" s="71"/>
      <c r="E554" s="71"/>
      <c r="F554" s="71"/>
    </row>
    <row r="555" spans="1:6">
      <c r="A555" s="71"/>
      <c r="D555" s="71"/>
      <c r="E555" s="71"/>
      <c r="F555" s="71"/>
    </row>
    <row r="556" spans="1:6">
      <c r="A556" s="71"/>
      <c r="D556" s="71"/>
      <c r="E556" s="71"/>
      <c r="F556" s="71"/>
    </row>
    <row r="557" spans="1:6">
      <c r="A557" s="71"/>
      <c r="D557" s="71"/>
      <c r="E557" s="71"/>
      <c r="F557" s="71"/>
    </row>
    <row r="558" spans="1:6">
      <c r="A558" s="71"/>
      <c r="D558" s="71"/>
      <c r="E558" s="71"/>
      <c r="F558" s="71"/>
    </row>
    <row r="559" spans="1:6">
      <c r="A559" s="71"/>
      <c r="D559" s="71"/>
      <c r="E559" s="71"/>
      <c r="F559" s="71"/>
    </row>
    <row r="560" spans="1:6">
      <c r="A560" s="71"/>
      <c r="D560" s="71"/>
      <c r="E560" s="71"/>
      <c r="F560" s="71"/>
    </row>
    <row r="561" spans="1:6">
      <c r="A561" s="71"/>
      <c r="D561" s="71"/>
      <c r="E561" s="71"/>
      <c r="F561" s="71"/>
    </row>
    <row r="562" spans="1:6">
      <c r="A562" s="71"/>
      <c r="D562" s="71"/>
      <c r="E562" s="71"/>
      <c r="F562" s="71"/>
    </row>
    <row r="563" spans="1:6">
      <c r="A563" s="71"/>
      <c r="D563" s="71"/>
      <c r="E563" s="71"/>
      <c r="F563" s="71"/>
    </row>
    <row r="564" spans="1:6">
      <c r="A564" s="71"/>
      <c r="D564" s="71"/>
      <c r="E564" s="71"/>
      <c r="F564" s="71"/>
    </row>
    <row r="565" spans="1:6">
      <c r="A565" s="71"/>
      <c r="D565" s="71"/>
      <c r="E565" s="71"/>
      <c r="F565" s="71"/>
    </row>
    <row r="566" spans="1:6">
      <c r="A566" s="71"/>
      <c r="D566" s="71"/>
      <c r="E566" s="71"/>
      <c r="F566" s="71"/>
    </row>
    <row r="567" spans="1:6">
      <c r="A567" s="71"/>
      <c r="D567" s="71"/>
      <c r="E567" s="71"/>
      <c r="F567" s="71"/>
    </row>
    <row r="568" spans="1:6">
      <c r="A568" s="71"/>
      <c r="D568" s="71"/>
      <c r="E568" s="71"/>
      <c r="F568" s="71"/>
    </row>
    <row r="569" spans="1:6">
      <c r="A569" s="71"/>
      <c r="D569" s="71"/>
      <c r="E569" s="71"/>
      <c r="F569" s="71"/>
    </row>
    <row r="570" spans="1:6">
      <c r="A570" s="71"/>
      <c r="D570" s="71"/>
      <c r="E570" s="71"/>
      <c r="F570" s="71"/>
    </row>
    <row r="571" spans="1:6">
      <c r="A571" s="71"/>
      <c r="D571" s="71"/>
      <c r="E571" s="71"/>
      <c r="F571" s="71"/>
    </row>
    <row r="572" spans="1:6">
      <c r="A572" s="71"/>
      <c r="D572" s="71"/>
      <c r="E572" s="71"/>
      <c r="F572" s="71"/>
    </row>
    <row r="573" spans="1:6">
      <c r="A573" s="71"/>
      <c r="D573" s="71"/>
      <c r="E573" s="71"/>
      <c r="F573" s="71"/>
    </row>
    <row r="574" spans="1:6">
      <c r="A574" s="71"/>
      <c r="D574" s="71"/>
      <c r="E574" s="71"/>
      <c r="F574" s="71"/>
    </row>
    <row r="575" spans="1:6">
      <c r="A575" s="71"/>
      <c r="D575" s="71"/>
      <c r="E575" s="71"/>
      <c r="F575" s="71"/>
    </row>
    <row r="576" spans="1:6">
      <c r="A576" s="71"/>
      <c r="D576" s="71"/>
      <c r="E576" s="71"/>
      <c r="F576" s="71"/>
    </row>
    <row r="577" spans="1:6">
      <c r="A577" s="71"/>
      <c r="D577" s="71"/>
      <c r="E577" s="71"/>
      <c r="F577" s="71"/>
    </row>
    <row r="578" spans="1:6">
      <c r="A578" s="71"/>
      <c r="D578" s="71"/>
      <c r="E578" s="71"/>
      <c r="F578" s="71"/>
    </row>
    <row r="579" spans="1:6">
      <c r="A579" s="71"/>
      <c r="D579" s="71"/>
      <c r="E579" s="71"/>
      <c r="F579" s="71"/>
    </row>
    <row r="580" spans="1:6">
      <c r="A580" s="71"/>
      <c r="D580" s="71"/>
      <c r="E580" s="71"/>
      <c r="F580" s="71"/>
    </row>
    <row r="581" spans="1:6">
      <c r="A581" s="71"/>
      <c r="D581" s="71"/>
      <c r="E581" s="71"/>
      <c r="F581" s="71"/>
    </row>
    <row r="582" spans="1:6">
      <c r="A582" s="71"/>
      <c r="D582" s="71"/>
      <c r="E582" s="71"/>
      <c r="F582" s="71"/>
    </row>
    <row r="583" spans="1:6">
      <c r="A583" s="71"/>
      <c r="D583" s="71"/>
      <c r="E583" s="71"/>
      <c r="F583" s="71"/>
    </row>
    <row r="584" spans="1:6">
      <c r="A584" s="71"/>
      <c r="D584" s="71"/>
      <c r="E584" s="71"/>
      <c r="F584" s="71"/>
    </row>
    <row r="585" spans="1:6">
      <c r="A585" s="71"/>
      <c r="D585" s="71"/>
      <c r="E585" s="71"/>
      <c r="F585" s="71"/>
    </row>
    <row r="586" spans="1:6">
      <c r="A586" s="71"/>
      <c r="D586" s="71"/>
      <c r="E586" s="71"/>
      <c r="F586" s="71"/>
    </row>
    <row r="587" spans="1:6">
      <c r="A587" s="71"/>
      <c r="D587" s="71"/>
      <c r="E587" s="71"/>
      <c r="F587" s="71"/>
    </row>
    <row r="588" spans="1:6">
      <c r="A588" s="71"/>
      <c r="D588" s="71"/>
      <c r="E588" s="71"/>
      <c r="F588" s="71"/>
    </row>
    <row r="589" spans="1:6">
      <c r="A589" s="71"/>
      <c r="D589" s="71"/>
      <c r="E589" s="71"/>
      <c r="F589" s="71"/>
    </row>
    <row r="590" spans="1:6">
      <c r="A590" s="71"/>
      <c r="D590" s="71"/>
      <c r="E590" s="71"/>
      <c r="F590" s="71"/>
    </row>
    <row r="591" spans="1:6">
      <c r="A591" s="71"/>
      <c r="D591" s="71"/>
      <c r="E591" s="71"/>
      <c r="F591" s="71"/>
    </row>
    <row r="592" spans="1:6">
      <c r="A592" s="71"/>
      <c r="D592" s="71"/>
      <c r="E592" s="71"/>
      <c r="F592" s="71"/>
    </row>
    <row r="593" spans="1:6">
      <c r="A593" s="71"/>
      <c r="D593" s="71"/>
      <c r="E593" s="71"/>
      <c r="F593" s="71"/>
    </row>
    <row r="594" spans="1:6">
      <c r="A594" s="71"/>
      <c r="D594" s="71"/>
      <c r="E594" s="71"/>
      <c r="F594" s="71"/>
    </row>
    <row r="595" spans="1:6">
      <c r="A595" s="71"/>
      <c r="D595" s="71"/>
      <c r="E595" s="71"/>
      <c r="F595" s="71"/>
    </row>
    <row r="596" spans="1:6">
      <c r="A596" s="71"/>
      <c r="D596" s="71"/>
      <c r="E596" s="71"/>
      <c r="F596" s="71"/>
    </row>
    <row r="597" spans="1:6">
      <c r="A597" s="71"/>
      <c r="D597" s="71"/>
      <c r="E597" s="71"/>
      <c r="F597" s="71"/>
    </row>
    <row r="598" spans="1:6">
      <c r="A598" s="71"/>
      <c r="D598" s="71"/>
      <c r="E598" s="71"/>
      <c r="F598" s="71"/>
    </row>
    <row r="599" spans="1:6">
      <c r="A599" s="71"/>
      <c r="D599" s="71"/>
      <c r="E599" s="71"/>
      <c r="F599" s="71"/>
    </row>
    <row r="600" spans="1:6">
      <c r="A600" s="71"/>
      <c r="D600" s="71"/>
      <c r="E600" s="71"/>
      <c r="F600" s="71"/>
    </row>
    <row r="601" spans="1:6">
      <c r="A601" s="71"/>
      <c r="D601" s="71"/>
      <c r="E601" s="71"/>
      <c r="F601" s="71"/>
    </row>
    <row r="602" spans="1:6">
      <c r="A602" s="71"/>
      <c r="D602" s="71"/>
      <c r="E602" s="71"/>
      <c r="F602" s="71"/>
    </row>
    <row r="603" spans="1:6">
      <c r="A603" s="71"/>
      <c r="D603" s="71"/>
      <c r="E603" s="71"/>
      <c r="F603" s="71"/>
    </row>
    <row r="604" spans="1:6">
      <c r="A604" s="71"/>
      <c r="D604" s="71"/>
      <c r="E604" s="71"/>
      <c r="F604" s="71"/>
    </row>
    <row r="605" spans="1:6">
      <c r="A605" s="71"/>
      <c r="D605" s="71"/>
      <c r="E605" s="71"/>
      <c r="F605" s="71"/>
    </row>
    <row r="606" spans="1:6">
      <c r="A606" s="71"/>
      <c r="D606" s="71"/>
      <c r="E606" s="71"/>
      <c r="F606" s="71"/>
    </row>
    <row r="607" spans="1:6">
      <c r="A607" s="71"/>
      <c r="D607" s="71"/>
      <c r="E607" s="71"/>
      <c r="F607" s="71"/>
    </row>
    <row r="608" spans="1:6">
      <c r="A608" s="71"/>
      <c r="D608" s="71"/>
      <c r="E608" s="71"/>
      <c r="F608" s="71"/>
    </row>
    <row r="609" spans="1:6">
      <c r="A609" s="71"/>
      <c r="D609" s="71"/>
      <c r="E609" s="71"/>
      <c r="F609" s="71"/>
    </row>
    <row r="610" spans="1:6">
      <c r="A610" s="71"/>
      <c r="D610" s="71"/>
      <c r="E610" s="71"/>
      <c r="F610" s="71"/>
    </row>
    <row r="611" spans="1:6">
      <c r="A611" s="71"/>
      <c r="D611" s="71"/>
      <c r="E611" s="71"/>
      <c r="F611" s="71"/>
    </row>
    <row r="612" spans="1:6">
      <c r="A612" s="71"/>
      <c r="D612" s="71"/>
      <c r="E612" s="71"/>
      <c r="F612" s="71"/>
    </row>
    <row r="613" spans="1:6">
      <c r="A613" s="71"/>
      <c r="D613" s="71"/>
      <c r="E613" s="71"/>
      <c r="F613" s="71"/>
    </row>
    <row r="614" spans="1:6">
      <c r="A614" s="71"/>
      <c r="D614" s="71"/>
      <c r="E614" s="71"/>
      <c r="F614" s="71"/>
    </row>
    <row r="615" spans="1:6">
      <c r="A615" s="71"/>
      <c r="D615" s="71"/>
      <c r="E615" s="71"/>
      <c r="F615" s="71"/>
    </row>
    <row r="616" spans="1:6">
      <c r="A616" s="71"/>
      <c r="D616" s="71"/>
      <c r="E616" s="71"/>
      <c r="F616" s="71"/>
    </row>
    <row r="617" spans="1:6">
      <c r="A617" s="71"/>
      <c r="D617" s="71"/>
      <c r="E617" s="71"/>
      <c r="F617" s="71"/>
    </row>
    <row r="618" spans="1:6">
      <c r="A618" s="71"/>
      <c r="D618" s="71"/>
      <c r="E618" s="71"/>
      <c r="F618" s="71"/>
    </row>
    <row r="619" spans="1:6">
      <c r="A619" s="71"/>
      <c r="D619" s="71"/>
      <c r="E619" s="71"/>
      <c r="F619" s="71"/>
    </row>
    <row r="620" spans="1:6">
      <c r="A620" s="71"/>
      <c r="D620" s="71"/>
      <c r="E620" s="71"/>
      <c r="F620" s="71"/>
    </row>
    <row r="621" spans="1:6">
      <c r="A621" s="71"/>
      <c r="D621" s="71"/>
      <c r="E621" s="71"/>
      <c r="F621" s="71"/>
    </row>
    <row r="622" spans="1:6">
      <c r="A622" s="71"/>
      <c r="D622" s="71"/>
      <c r="E622" s="71"/>
      <c r="F622" s="71"/>
    </row>
    <row r="623" spans="1:6">
      <c r="A623" s="71"/>
      <c r="D623" s="71"/>
      <c r="E623" s="71"/>
      <c r="F623" s="71"/>
    </row>
    <row r="624" spans="1:6">
      <c r="A624" s="71"/>
      <c r="D624" s="71"/>
      <c r="E624" s="71"/>
      <c r="F624" s="71"/>
    </row>
    <row r="625" spans="1:6">
      <c r="A625" s="71"/>
      <c r="D625" s="71"/>
      <c r="E625" s="71"/>
      <c r="F625" s="71"/>
    </row>
    <row r="626" spans="1:6">
      <c r="A626" s="71"/>
      <c r="D626" s="71"/>
      <c r="E626" s="71"/>
      <c r="F626" s="71"/>
    </row>
    <row r="627" spans="1:6">
      <c r="A627" s="71"/>
      <c r="D627" s="71"/>
      <c r="E627" s="71"/>
      <c r="F627" s="71"/>
    </row>
    <row r="628" spans="1:6">
      <c r="A628" s="71"/>
      <c r="D628" s="71"/>
      <c r="E628" s="71"/>
      <c r="F628" s="71"/>
    </row>
    <row r="629" spans="1:6">
      <c r="A629" s="71"/>
      <c r="D629" s="71"/>
      <c r="E629" s="71"/>
      <c r="F629" s="71"/>
    </row>
    <row r="630" spans="1:6">
      <c r="A630" s="71"/>
      <c r="D630" s="71"/>
      <c r="E630" s="71"/>
      <c r="F630" s="71"/>
    </row>
    <row r="631" spans="1:6">
      <c r="A631" s="71"/>
      <c r="D631" s="71"/>
      <c r="E631" s="71"/>
      <c r="F631" s="71"/>
    </row>
    <row r="632" spans="1:6">
      <c r="A632" s="71"/>
      <c r="D632" s="71"/>
      <c r="E632" s="71"/>
      <c r="F632" s="71"/>
    </row>
    <row r="633" spans="1:6">
      <c r="A633" s="71"/>
      <c r="D633" s="71"/>
      <c r="E633" s="71"/>
      <c r="F633" s="71"/>
    </row>
    <row r="634" spans="1:6">
      <c r="A634" s="71"/>
      <c r="D634" s="71"/>
      <c r="E634" s="71"/>
      <c r="F634" s="71"/>
    </row>
    <row r="635" spans="1:6">
      <c r="A635" s="71"/>
      <c r="D635" s="71"/>
      <c r="E635" s="71"/>
      <c r="F635" s="71"/>
    </row>
    <row r="636" spans="1:6">
      <c r="A636" s="71"/>
      <c r="D636" s="71"/>
      <c r="E636" s="71"/>
      <c r="F636" s="71"/>
    </row>
    <row r="637" spans="1:6">
      <c r="A637" s="71"/>
      <c r="D637" s="71"/>
      <c r="E637" s="71"/>
      <c r="F637" s="71"/>
    </row>
    <row r="638" spans="1:6">
      <c r="A638" s="71"/>
      <c r="D638" s="71"/>
      <c r="E638" s="71"/>
      <c r="F638" s="71"/>
    </row>
    <row r="639" spans="1:6">
      <c r="A639" s="71"/>
      <c r="D639" s="71"/>
      <c r="E639" s="71"/>
      <c r="F639" s="71"/>
    </row>
    <row r="640" spans="1:6">
      <c r="A640" s="71"/>
      <c r="D640" s="71"/>
      <c r="E640" s="71"/>
      <c r="F640" s="71"/>
    </row>
    <row r="641" spans="1:6">
      <c r="A641" s="71"/>
      <c r="D641" s="71"/>
      <c r="E641" s="71"/>
      <c r="F641" s="71"/>
    </row>
    <row r="642" spans="1:6">
      <c r="A642" s="71"/>
      <c r="D642" s="71"/>
      <c r="E642" s="71"/>
      <c r="F642" s="71"/>
    </row>
    <row r="643" spans="1:6">
      <c r="A643" s="71"/>
      <c r="D643" s="71"/>
      <c r="E643" s="71"/>
      <c r="F643" s="71"/>
    </row>
    <row r="644" spans="1:6">
      <c r="A644" s="71"/>
      <c r="D644" s="71"/>
      <c r="E644" s="71"/>
      <c r="F644" s="71"/>
    </row>
    <row r="645" spans="1:6">
      <c r="A645" s="71"/>
      <c r="D645" s="71"/>
      <c r="E645" s="71"/>
      <c r="F645" s="71"/>
    </row>
    <row r="646" spans="1:6">
      <c r="A646" s="71"/>
      <c r="D646" s="71"/>
      <c r="E646" s="71"/>
      <c r="F646" s="71"/>
    </row>
    <row r="647" spans="1:6">
      <c r="A647" s="71"/>
      <c r="D647" s="71"/>
      <c r="E647" s="71"/>
      <c r="F647" s="71"/>
    </row>
    <row r="648" spans="1:6">
      <c r="A648" s="71"/>
      <c r="D648" s="71"/>
      <c r="E648" s="71"/>
      <c r="F648" s="71"/>
    </row>
    <row r="649" spans="1:6">
      <c r="A649" s="71"/>
      <c r="D649" s="71"/>
      <c r="E649" s="71"/>
      <c r="F649" s="71"/>
    </row>
    <row r="650" spans="1:6">
      <c r="A650" s="71"/>
      <c r="D650" s="71"/>
      <c r="E650" s="71"/>
      <c r="F650" s="71"/>
    </row>
    <row r="651" spans="1:6">
      <c r="A651" s="71"/>
      <c r="D651" s="71"/>
      <c r="E651" s="71"/>
      <c r="F651" s="71"/>
    </row>
    <row r="652" spans="1:6">
      <c r="A652" s="71"/>
      <c r="D652" s="71"/>
      <c r="E652" s="71"/>
      <c r="F652" s="71"/>
    </row>
    <row r="653" spans="1:6">
      <c r="A653" s="71"/>
      <c r="D653" s="71"/>
      <c r="E653" s="71"/>
      <c r="F653" s="71"/>
    </row>
    <row r="654" spans="1:6">
      <c r="A654" s="71"/>
      <c r="D654" s="71"/>
      <c r="E654" s="71"/>
      <c r="F654" s="71"/>
    </row>
    <row r="655" spans="1:6">
      <c r="A655" s="71"/>
      <c r="D655" s="71"/>
      <c r="E655" s="71"/>
      <c r="F655" s="71"/>
    </row>
    <row r="656" spans="1:6">
      <c r="A656" s="71"/>
      <c r="D656" s="71"/>
      <c r="E656" s="71"/>
      <c r="F656" s="71"/>
    </row>
    <row r="657" spans="1:6">
      <c r="A657" s="71"/>
      <c r="D657" s="71"/>
      <c r="E657" s="71"/>
      <c r="F657" s="71"/>
    </row>
    <row r="658" spans="1:6">
      <c r="A658" s="71"/>
      <c r="D658" s="71"/>
      <c r="E658" s="71"/>
      <c r="F658" s="71"/>
    </row>
    <row r="659" spans="1:6">
      <c r="A659" s="71"/>
      <c r="D659" s="71"/>
      <c r="E659" s="71"/>
      <c r="F659" s="71"/>
    </row>
    <row r="660" spans="1:6">
      <c r="A660" s="71"/>
      <c r="D660" s="71"/>
      <c r="E660" s="71"/>
      <c r="F660" s="71"/>
    </row>
    <row r="661" spans="1:6">
      <c r="A661" s="71"/>
      <c r="D661" s="71"/>
      <c r="E661" s="71"/>
      <c r="F661" s="71"/>
    </row>
    <row r="662" spans="1:6">
      <c r="A662" s="71"/>
      <c r="D662" s="71"/>
      <c r="E662" s="71"/>
      <c r="F662" s="71"/>
    </row>
    <row r="663" spans="1:6">
      <c r="A663" s="71"/>
      <c r="D663" s="71"/>
      <c r="E663" s="71"/>
      <c r="F663" s="71"/>
    </row>
    <row r="664" spans="1:6">
      <c r="A664" s="71"/>
      <c r="D664" s="71"/>
      <c r="E664" s="71"/>
      <c r="F664" s="71"/>
    </row>
    <row r="665" spans="1:6">
      <c r="A665" s="71"/>
      <c r="D665" s="71"/>
      <c r="E665" s="71"/>
      <c r="F665" s="71"/>
    </row>
    <row r="666" spans="1:6">
      <c r="A666" s="71"/>
      <c r="D666" s="71"/>
      <c r="E666" s="71"/>
      <c r="F666" s="71"/>
    </row>
    <row r="667" spans="1:6">
      <c r="A667" s="71"/>
      <c r="D667" s="71"/>
      <c r="E667" s="71"/>
      <c r="F667" s="71"/>
    </row>
    <row r="668" spans="1:6">
      <c r="A668" s="71"/>
      <c r="D668" s="71"/>
      <c r="E668" s="71"/>
      <c r="F668" s="71"/>
    </row>
    <row r="669" spans="1:6">
      <c r="A669" s="71"/>
      <c r="D669" s="71"/>
      <c r="E669" s="71"/>
      <c r="F669" s="71"/>
    </row>
    <row r="670" spans="1:6">
      <c r="A670" s="71"/>
      <c r="D670" s="71"/>
      <c r="E670" s="71"/>
      <c r="F670" s="71"/>
    </row>
    <row r="671" spans="1:6">
      <c r="A671" s="71"/>
      <c r="D671" s="71"/>
      <c r="E671" s="71"/>
      <c r="F671" s="71"/>
    </row>
    <row r="672" spans="1:6">
      <c r="A672" s="71"/>
      <c r="D672" s="71"/>
      <c r="E672" s="71"/>
      <c r="F672" s="71"/>
    </row>
    <row r="673" spans="1:6">
      <c r="A673" s="71"/>
      <c r="D673" s="71"/>
      <c r="E673" s="71"/>
      <c r="F673" s="71"/>
    </row>
    <row r="674" spans="1:6">
      <c r="A674" s="71"/>
      <c r="D674" s="71"/>
      <c r="E674" s="71"/>
      <c r="F674" s="71"/>
    </row>
    <row r="675" spans="1:6">
      <c r="A675" s="71"/>
      <c r="D675" s="71"/>
      <c r="E675" s="71"/>
      <c r="F675" s="71"/>
    </row>
    <row r="676" spans="1:6">
      <c r="A676" s="71"/>
      <c r="D676" s="71"/>
      <c r="E676" s="71"/>
      <c r="F676" s="71"/>
    </row>
    <row r="677" spans="1:6">
      <c r="A677" s="71"/>
      <c r="D677" s="71"/>
      <c r="E677" s="71"/>
      <c r="F677" s="71"/>
    </row>
    <row r="678" spans="1:6">
      <c r="A678" s="71"/>
      <c r="D678" s="71"/>
      <c r="E678" s="71"/>
      <c r="F678" s="71"/>
    </row>
    <row r="679" spans="1:6">
      <c r="A679" s="71"/>
      <c r="D679" s="71"/>
      <c r="E679" s="71"/>
      <c r="F679" s="71"/>
    </row>
    <row r="680" spans="1:6">
      <c r="A680" s="71"/>
      <c r="D680" s="71"/>
      <c r="E680" s="71"/>
      <c r="F680" s="71"/>
    </row>
    <row r="681" spans="1:6">
      <c r="A681" s="71"/>
      <c r="D681" s="71"/>
      <c r="E681" s="71"/>
      <c r="F681" s="71"/>
    </row>
    <row r="682" spans="1:6">
      <c r="A682" s="71"/>
      <c r="D682" s="71"/>
      <c r="E682" s="71"/>
      <c r="F682" s="71"/>
    </row>
    <row r="683" spans="1:6">
      <c r="A683" s="71"/>
      <c r="D683" s="71"/>
      <c r="E683" s="71"/>
      <c r="F683" s="71"/>
    </row>
    <row r="684" spans="1:6">
      <c r="A684" s="71"/>
      <c r="D684" s="71"/>
      <c r="E684" s="71"/>
      <c r="F684" s="71"/>
    </row>
    <row r="685" spans="1:6">
      <c r="A685" s="71"/>
      <c r="D685" s="71"/>
      <c r="E685" s="71"/>
      <c r="F685" s="71"/>
    </row>
    <row r="686" spans="1:6">
      <c r="A686" s="71"/>
      <c r="D686" s="71"/>
      <c r="E686" s="71"/>
      <c r="F686" s="71"/>
    </row>
    <row r="687" spans="1:6">
      <c r="A687" s="71"/>
      <c r="D687" s="71"/>
      <c r="E687" s="71"/>
      <c r="F687" s="71"/>
    </row>
    <row r="688" spans="1:6">
      <c r="A688" s="71"/>
      <c r="D688" s="71"/>
      <c r="E688" s="71"/>
      <c r="F688" s="71"/>
    </row>
    <row r="689" spans="1:6">
      <c r="A689" s="71"/>
      <c r="D689" s="71"/>
      <c r="E689" s="71"/>
      <c r="F689" s="71"/>
    </row>
    <row r="690" spans="1:6">
      <c r="A690" s="71"/>
      <c r="D690" s="71"/>
      <c r="E690" s="71"/>
      <c r="F690" s="71"/>
    </row>
    <row r="691" spans="1:6">
      <c r="A691" s="71"/>
      <c r="D691" s="71"/>
      <c r="E691" s="71"/>
      <c r="F691" s="71"/>
    </row>
    <row r="692" spans="1:6">
      <c r="A692" s="71"/>
      <c r="D692" s="71"/>
      <c r="E692" s="71"/>
      <c r="F692" s="71"/>
    </row>
    <row r="693" spans="1:6">
      <c r="A693" s="71"/>
      <c r="D693" s="71"/>
      <c r="E693" s="71"/>
      <c r="F693" s="71"/>
    </row>
    <row r="694" spans="1:6">
      <c r="A694" s="71"/>
      <c r="D694" s="71"/>
      <c r="E694" s="71"/>
      <c r="F694" s="71"/>
    </row>
    <row r="695" spans="1:6">
      <c r="A695" s="71"/>
      <c r="D695" s="71"/>
      <c r="E695" s="71"/>
      <c r="F695" s="71"/>
    </row>
    <row r="696" spans="1:6">
      <c r="A696" s="71"/>
      <c r="D696" s="71"/>
      <c r="E696" s="71"/>
      <c r="F696" s="71"/>
    </row>
    <row r="697" spans="1:6">
      <c r="A697" s="71"/>
      <c r="D697" s="71"/>
      <c r="E697" s="71"/>
      <c r="F697" s="71"/>
    </row>
    <row r="698" spans="1:6">
      <c r="A698" s="71"/>
      <c r="D698" s="71"/>
      <c r="E698" s="71"/>
      <c r="F698" s="71"/>
    </row>
    <row r="699" spans="1:6">
      <c r="A699" s="71"/>
      <c r="D699" s="71"/>
      <c r="E699" s="71"/>
      <c r="F699" s="71"/>
    </row>
    <row r="700" spans="1:6">
      <c r="A700" s="71"/>
      <c r="D700" s="71"/>
      <c r="E700" s="71"/>
      <c r="F700" s="71"/>
    </row>
    <row r="701" spans="1:6">
      <c r="A701" s="71"/>
      <c r="D701" s="71"/>
      <c r="E701" s="71"/>
      <c r="F701" s="71"/>
    </row>
    <row r="702" spans="1:6">
      <c r="A702" s="71"/>
      <c r="D702" s="71"/>
      <c r="E702" s="71"/>
      <c r="F702" s="71"/>
    </row>
    <row r="703" spans="1:6">
      <c r="A703" s="71"/>
      <c r="D703" s="71"/>
      <c r="E703" s="71"/>
      <c r="F703" s="71"/>
    </row>
    <row r="704" spans="1:6">
      <c r="A704" s="71"/>
      <c r="D704" s="71"/>
      <c r="E704" s="71"/>
      <c r="F704" s="71"/>
    </row>
    <row r="705" spans="1:6">
      <c r="A705" s="71"/>
      <c r="D705" s="71"/>
      <c r="E705" s="71"/>
      <c r="F705" s="71"/>
    </row>
    <row r="706" spans="1:6">
      <c r="A706" s="71"/>
      <c r="D706" s="71"/>
      <c r="E706" s="71"/>
      <c r="F706" s="71"/>
    </row>
    <row r="707" spans="1:6">
      <c r="A707" s="71"/>
      <c r="D707" s="71"/>
      <c r="E707" s="71"/>
      <c r="F707" s="71"/>
    </row>
    <row r="708" spans="1:6">
      <c r="A708" s="71"/>
      <c r="D708" s="71"/>
      <c r="E708" s="71"/>
      <c r="F708" s="71"/>
    </row>
    <row r="709" spans="1:6">
      <c r="A709" s="71"/>
      <c r="D709" s="71"/>
      <c r="E709" s="71"/>
      <c r="F709" s="71"/>
    </row>
    <row r="710" spans="1:6">
      <c r="A710" s="71"/>
      <c r="D710" s="71"/>
      <c r="E710" s="71"/>
      <c r="F710" s="71"/>
    </row>
    <row r="711" spans="1:6">
      <c r="A711" s="71"/>
      <c r="D711" s="71"/>
      <c r="E711" s="71"/>
      <c r="F711" s="71"/>
    </row>
    <row r="712" spans="1:6">
      <c r="A712" s="71"/>
      <c r="D712" s="71"/>
      <c r="E712" s="71"/>
      <c r="F712" s="71"/>
    </row>
    <row r="713" spans="1:6">
      <c r="A713" s="71"/>
      <c r="D713" s="71"/>
      <c r="E713" s="71"/>
      <c r="F713" s="71"/>
    </row>
    <row r="714" spans="1:6">
      <c r="A714" s="71"/>
      <c r="D714" s="71"/>
      <c r="E714" s="71"/>
      <c r="F714" s="71"/>
    </row>
    <row r="715" spans="1:6">
      <c r="A715" s="71"/>
      <c r="D715" s="71"/>
      <c r="E715" s="71"/>
      <c r="F715" s="71"/>
    </row>
    <row r="716" spans="1:6">
      <c r="A716" s="71"/>
      <c r="D716" s="71"/>
      <c r="E716" s="71"/>
      <c r="F716" s="71"/>
    </row>
    <row r="717" spans="1:6">
      <c r="A717" s="71"/>
      <c r="D717" s="71"/>
      <c r="E717" s="71"/>
      <c r="F717" s="71"/>
    </row>
    <row r="718" spans="1:6">
      <c r="A718" s="71"/>
      <c r="D718" s="71"/>
      <c r="E718" s="71"/>
      <c r="F718" s="71"/>
    </row>
    <row r="719" spans="1:6">
      <c r="A719" s="71"/>
      <c r="D719" s="71"/>
      <c r="E719" s="71"/>
      <c r="F719" s="71"/>
    </row>
    <row r="720" spans="1:6">
      <c r="A720" s="71"/>
      <c r="D720" s="71"/>
      <c r="E720" s="71"/>
      <c r="F720" s="71"/>
    </row>
    <row r="721" spans="1:6">
      <c r="A721" s="71"/>
      <c r="D721" s="71"/>
      <c r="E721" s="71"/>
      <c r="F721" s="71"/>
    </row>
    <row r="722" spans="1:6">
      <c r="A722" s="71"/>
      <c r="D722" s="71"/>
      <c r="E722" s="71"/>
      <c r="F722" s="71"/>
    </row>
    <row r="723" spans="1:6">
      <c r="A723" s="71"/>
      <c r="D723" s="71"/>
      <c r="E723" s="71"/>
      <c r="F723" s="71"/>
    </row>
    <row r="724" spans="1:6">
      <c r="A724" s="71"/>
      <c r="D724" s="71"/>
      <c r="E724" s="71"/>
      <c r="F724" s="71"/>
    </row>
    <row r="725" spans="1:6">
      <c r="A725" s="71"/>
      <c r="D725" s="71"/>
      <c r="E725" s="71"/>
      <c r="F725" s="71"/>
    </row>
    <row r="726" spans="1:6">
      <c r="A726" s="71"/>
      <c r="D726" s="71"/>
      <c r="E726" s="71"/>
      <c r="F726" s="71"/>
    </row>
    <row r="727" spans="1:6">
      <c r="A727" s="71"/>
      <c r="D727" s="71"/>
      <c r="E727" s="71"/>
      <c r="F727" s="71"/>
    </row>
    <row r="728" spans="1:6">
      <c r="A728" s="71"/>
      <c r="D728" s="71"/>
      <c r="E728" s="71"/>
      <c r="F728" s="71"/>
    </row>
    <row r="729" spans="1:6">
      <c r="A729" s="71"/>
      <c r="D729" s="71"/>
      <c r="E729" s="71"/>
      <c r="F729" s="71"/>
    </row>
    <row r="730" spans="1:6">
      <c r="A730" s="71"/>
      <c r="D730" s="71"/>
      <c r="E730" s="71"/>
      <c r="F730" s="71"/>
    </row>
    <row r="731" spans="1:6">
      <c r="A731" s="71"/>
      <c r="D731" s="71"/>
      <c r="E731" s="71"/>
      <c r="F731" s="71"/>
    </row>
    <row r="732" spans="1:6">
      <c r="A732" s="71"/>
      <c r="D732" s="71"/>
      <c r="E732" s="71"/>
      <c r="F732" s="71"/>
    </row>
    <row r="733" spans="1:6">
      <c r="A733" s="71"/>
      <c r="D733" s="71"/>
      <c r="E733" s="71"/>
      <c r="F733" s="71"/>
    </row>
    <row r="734" spans="1:6">
      <c r="A734" s="71"/>
      <c r="D734" s="71"/>
      <c r="E734" s="71"/>
      <c r="F734" s="71"/>
    </row>
    <row r="735" spans="1:6">
      <c r="A735" s="71"/>
      <c r="D735" s="71"/>
      <c r="E735" s="71"/>
      <c r="F735" s="71"/>
    </row>
    <row r="736" spans="1:6">
      <c r="A736" s="71"/>
      <c r="D736" s="71"/>
      <c r="E736" s="71"/>
      <c r="F736" s="71"/>
    </row>
    <row r="737" spans="1:6">
      <c r="A737" s="71"/>
      <c r="D737" s="71"/>
      <c r="E737" s="71"/>
      <c r="F737" s="71"/>
    </row>
    <row r="738" spans="1:6">
      <c r="A738" s="71"/>
      <c r="D738" s="71"/>
      <c r="E738" s="71"/>
      <c r="F738" s="71"/>
    </row>
    <row r="739" spans="1:6">
      <c r="A739" s="71"/>
      <c r="D739" s="71"/>
      <c r="E739" s="71"/>
      <c r="F739" s="71"/>
    </row>
    <row r="740" spans="1:6">
      <c r="A740" s="71"/>
      <c r="D740" s="71"/>
      <c r="E740" s="71"/>
      <c r="F740" s="71"/>
    </row>
    <row r="741" spans="1:6">
      <c r="A741" s="71"/>
      <c r="D741" s="71"/>
      <c r="E741" s="71"/>
      <c r="F741" s="71"/>
    </row>
    <row r="742" spans="1:6">
      <c r="A742" s="71"/>
      <c r="D742" s="71"/>
      <c r="E742" s="71"/>
      <c r="F742" s="71"/>
    </row>
    <row r="743" spans="1:6">
      <c r="A743" s="71"/>
      <c r="D743" s="71"/>
      <c r="E743" s="71"/>
      <c r="F743" s="71"/>
    </row>
    <row r="744" spans="1:6">
      <c r="A744" s="71"/>
      <c r="D744" s="71"/>
      <c r="E744" s="71"/>
      <c r="F744" s="71"/>
    </row>
    <row r="745" spans="1:6">
      <c r="A745" s="71"/>
      <c r="D745" s="71"/>
      <c r="E745" s="71"/>
      <c r="F745" s="71"/>
    </row>
    <row r="746" spans="1:6">
      <c r="A746" s="71"/>
      <c r="D746" s="71"/>
      <c r="E746" s="71"/>
      <c r="F746" s="71"/>
    </row>
    <row r="747" spans="1:6">
      <c r="A747" s="71"/>
      <c r="D747" s="71"/>
      <c r="E747" s="71"/>
      <c r="F747" s="71"/>
    </row>
    <row r="748" spans="1:6">
      <c r="A748" s="71"/>
      <c r="D748" s="71"/>
      <c r="E748" s="71"/>
      <c r="F748" s="71"/>
    </row>
    <row r="749" spans="1:6">
      <c r="A749" s="71"/>
      <c r="D749" s="71"/>
      <c r="E749" s="71"/>
      <c r="F749" s="71"/>
    </row>
    <row r="750" spans="1:6">
      <c r="A750" s="71"/>
      <c r="D750" s="71"/>
      <c r="E750" s="71"/>
      <c r="F750" s="71"/>
    </row>
    <row r="751" spans="1:6">
      <c r="A751" s="71"/>
      <c r="D751" s="71"/>
      <c r="E751" s="71"/>
      <c r="F751" s="71"/>
    </row>
    <row r="752" spans="1:6">
      <c r="A752" s="71"/>
      <c r="D752" s="71"/>
      <c r="E752" s="71"/>
      <c r="F752" s="71"/>
    </row>
    <row r="753" spans="1:6">
      <c r="A753" s="71"/>
      <c r="D753" s="71"/>
      <c r="E753" s="71"/>
      <c r="F753" s="71"/>
    </row>
    <row r="754" spans="1:6">
      <c r="A754" s="71"/>
      <c r="D754" s="71"/>
      <c r="E754" s="71"/>
      <c r="F754" s="71"/>
    </row>
    <row r="755" spans="1:6">
      <c r="A755" s="71"/>
      <c r="D755" s="71"/>
      <c r="E755" s="71"/>
      <c r="F755" s="71"/>
    </row>
    <row r="756" spans="1:6">
      <c r="A756" s="71"/>
      <c r="D756" s="71"/>
      <c r="E756" s="71"/>
      <c r="F756" s="71"/>
    </row>
    <row r="757" spans="1:6">
      <c r="A757" s="71"/>
      <c r="D757" s="71"/>
      <c r="E757" s="71"/>
      <c r="F757" s="71"/>
    </row>
    <row r="758" spans="1:6">
      <c r="A758" s="71"/>
      <c r="D758" s="71"/>
      <c r="E758" s="71"/>
      <c r="F758" s="71"/>
    </row>
    <row r="759" spans="1:6">
      <c r="A759" s="71"/>
      <c r="D759" s="71"/>
      <c r="E759" s="71"/>
      <c r="F759" s="71"/>
    </row>
    <row r="760" spans="1:6">
      <c r="A760" s="71"/>
      <c r="D760" s="71"/>
      <c r="E760" s="71"/>
      <c r="F760" s="71"/>
    </row>
    <row r="761" spans="1:6">
      <c r="A761" s="71"/>
      <c r="D761" s="71"/>
      <c r="E761" s="71"/>
      <c r="F761" s="71"/>
    </row>
    <row r="762" spans="1:6">
      <c r="A762" s="71"/>
      <c r="D762" s="71"/>
      <c r="E762" s="71"/>
      <c r="F762" s="71"/>
    </row>
    <row r="763" spans="1:6">
      <c r="A763" s="71"/>
      <c r="D763" s="71"/>
      <c r="E763" s="71"/>
      <c r="F763" s="71"/>
    </row>
    <row r="764" spans="1:6">
      <c r="A764" s="71"/>
      <c r="D764" s="71"/>
      <c r="E764" s="71"/>
      <c r="F764" s="71"/>
    </row>
    <row r="765" spans="1:6">
      <c r="A765" s="71"/>
      <c r="D765" s="71"/>
      <c r="E765" s="71"/>
      <c r="F765" s="71"/>
    </row>
    <row r="766" spans="1:6">
      <c r="A766" s="71"/>
      <c r="D766" s="71"/>
      <c r="E766" s="71"/>
      <c r="F766" s="71"/>
    </row>
    <row r="767" spans="1:6">
      <c r="A767" s="71"/>
      <c r="D767" s="71"/>
      <c r="E767" s="71"/>
      <c r="F767" s="71"/>
    </row>
    <row r="768" spans="1:6">
      <c r="A768" s="71"/>
      <c r="D768" s="71"/>
      <c r="E768" s="71"/>
      <c r="F768" s="71"/>
    </row>
    <row r="769" spans="1:6">
      <c r="A769" s="71"/>
      <c r="D769" s="71"/>
      <c r="E769" s="71"/>
      <c r="F769" s="71"/>
    </row>
    <row r="770" spans="1:6">
      <c r="A770" s="71"/>
      <c r="D770" s="71"/>
      <c r="E770" s="71"/>
      <c r="F770" s="71"/>
    </row>
    <row r="771" spans="1:6">
      <c r="A771" s="71"/>
      <c r="D771" s="71"/>
      <c r="E771" s="71"/>
      <c r="F771" s="71"/>
    </row>
    <row r="772" spans="1:6">
      <c r="A772" s="71"/>
      <c r="D772" s="71"/>
      <c r="E772" s="71"/>
      <c r="F772" s="71"/>
    </row>
    <row r="773" spans="1:6">
      <c r="A773" s="71"/>
      <c r="D773" s="71"/>
      <c r="E773" s="71"/>
      <c r="F773" s="71"/>
    </row>
    <row r="774" spans="1:6">
      <c r="A774" s="71"/>
      <c r="D774" s="71"/>
      <c r="E774" s="71"/>
      <c r="F774" s="71"/>
    </row>
    <row r="775" spans="1:6">
      <c r="A775" s="71"/>
      <c r="D775" s="71"/>
      <c r="E775" s="71"/>
      <c r="F775" s="71"/>
    </row>
    <row r="776" spans="1:6">
      <c r="A776" s="71"/>
      <c r="D776" s="71"/>
      <c r="E776" s="71"/>
      <c r="F776" s="71"/>
    </row>
    <row r="777" spans="1:6">
      <c r="A777" s="71"/>
      <c r="D777" s="71"/>
      <c r="E777" s="71"/>
      <c r="F777" s="71"/>
    </row>
    <row r="778" spans="1:6">
      <c r="A778" s="71"/>
      <c r="D778" s="71"/>
      <c r="E778" s="71"/>
      <c r="F778" s="71"/>
    </row>
    <row r="779" spans="1:6">
      <c r="A779" s="71"/>
      <c r="D779" s="71"/>
      <c r="E779" s="71"/>
      <c r="F779" s="71"/>
    </row>
    <row r="780" spans="1:6">
      <c r="A780" s="71"/>
      <c r="D780" s="71"/>
      <c r="E780" s="71"/>
      <c r="F780" s="71"/>
    </row>
    <row r="781" spans="1:6">
      <c r="A781" s="71"/>
      <c r="D781" s="71"/>
      <c r="E781" s="71"/>
      <c r="F781" s="71"/>
    </row>
    <row r="782" spans="1:6">
      <c r="A782" s="71"/>
      <c r="D782" s="71"/>
      <c r="E782" s="71"/>
      <c r="F782" s="71"/>
    </row>
    <row r="783" spans="1:6">
      <c r="A783" s="71"/>
      <c r="D783" s="71"/>
      <c r="E783" s="71"/>
      <c r="F783" s="71"/>
    </row>
    <row r="784" spans="1:6">
      <c r="A784" s="71"/>
      <c r="D784" s="71"/>
      <c r="E784" s="71"/>
      <c r="F784" s="71"/>
    </row>
    <row r="785" spans="1:6">
      <c r="A785" s="71"/>
      <c r="D785" s="71"/>
      <c r="E785" s="71"/>
      <c r="F785" s="71"/>
    </row>
    <row r="786" spans="1:6">
      <c r="A786" s="71"/>
      <c r="D786" s="71"/>
      <c r="E786" s="71"/>
      <c r="F786" s="71"/>
    </row>
    <row r="787" spans="1:6">
      <c r="A787" s="71"/>
      <c r="D787" s="71"/>
      <c r="E787" s="71"/>
      <c r="F787" s="71"/>
    </row>
    <row r="788" spans="1:6">
      <c r="A788" s="71"/>
      <c r="D788" s="71"/>
      <c r="E788" s="71"/>
      <c r="F788" s="71"/>
    </row>
    <row r="789" spans="1:6">
      <c r="A789" s="71"/>
      <c r="D789" s="71"/>
      <c r="E789" s="71"/>
      <c r="F789" s="71"/>
    </row>
    <row r="790" spans="1:6">
      <c r="A790" s="71"/>
      <c r="D790" s="71"/>
      <c r="E790" s="71"/>
      <c r="F790" s="71"/>
    </row>
    <row r="791" spans="1:6">
      <c r="A791" s="71"/>
      <c r="D791" s="71"/>
      <c r="E791" s="71"/>
      <c r="F791" s="71"/>
    </row>
    <row r="792" spans="1:6">
      <c r="A792" s="71"/>
      <c r="D792" s="71"/>
      <c r="E792" s="71"/>
      <c r="F792" s="71"/>
    </row>
    <row r="793" spans="1:6">
      <c r="A793" s="71"/>
      <c r="D793" s="71"/>
      <c r="E793" s="71"/>
      <c r="F793" s="71"/>
    </row>
    <row r="794" spans="1:6">
      <c r="A794" s="71"/>
      <c r="D794" s="71"/>
      <c r="E794" s="71"/>
      <c r="F794" s="71"/>
    </row>
    <row r="795" spans="1:6">
      <c r="A795" s="71"/>
      <c r="D795" s="71"/>
      <c r="E795" s="71"/>
      <c r="F795" s="71"/>
    </row>
    <row r="796" spans="1:6">
      <c r="A796" s="71"/>
      <c r="D796" s="71"/>
      <c r="E796" s="71"/>
      <c r="F796" s="71"/>
    </row>
    <row r="797" spans="1:6">
      <c r="A797" s="71"/>
      <c r="D797" s="71"/>
      <c r="E797" s="71"/>
      <c r="F797" s="71"/>
    </row>
    <row r="798" spans="1:6">
      <c r="A798" s="71"/>
      <c r="D798" s="71"/>
      <c r="E798" s="71"/>
      <c r="F798" s="71"/>
    </row>
    <row r="799" spans="1:6">
      <c r="A799" s="71"/>
      <c r="D799" s="71"/>
      <c r="E799" s="71"/>
      <c r="F799" s="71"/>
    </row>
    <row r="800" spans="1:6">
      <c r="A800" s="71"/>
      <c r="D800" s="71"/>
      <c r="E800" s="71"/>
      <c r="F800" s="71"/>
    </row>
    <row r="801" spans="1:6">
      <c r="A801" s="71"/>
      <c r="D801" s="71"/>
      <c r="E801" s="71"/>
      <c r="F801" s="71"/>
    </row>
    <row r="802" spans="1:6">
      <c r="A802" s="71"/>
      <c r="D802" s="71"/>
      <c r="E802" s="71"/>
      <c r="F802" s="71"/>
    </row>
    <row r="803" spans="1:6">
      <c r="A803" s="71"/>
      <c r="D803" s="71"/>
      <c r="E803" s="71"/>
      <c r="F803" s="71"/>
    </row>
    <row r="804" spans="1:6">
      <c r="A804" s="71"/>
      <c r="D804" s="71"/>
      <c r="E804" s="71"/>
      <c r="F804" s="71"/>
    </row>
    <row r="805" spans="1:6">
      <c r="A805" s="71"/>
      <c r="D805" s="71"/>
      <c r="E805" s="71"/>
      <c r="F805" s="71"/>
    </row>
    <row r="806" spans="1:6">
      <c r="A806" s="71"/>
      <c r="D806" s="71"/>
      <c r="E806" s="71"/>
      <c r="F806" s="71"/>
    </row>
    <row r="807" spans="1:6">
      <c r="A807" s="71"/>
      <c r="D807" s="71"/>
      <c r="E807" s="71"/>
      <c r="F807" s="71"/>
    </row>
    <row r="808" spans="1:6">
      <c r="A808" s="71"/>
      <c r="D808" s="71"/>
      <c r="E808" s="71"/>
      <c r="F808" s="71"/>
    </row>
    <row r="809" spans="1:6">
      <c r="A809" s="71"/>
      <c r="D809" s="71"/>
      <c r="E809" s="71"/>
      <c r="F809" s="71"/>
    </row>
    <row r="810" spans="1:6">
      <c r="A810" s="71"/>
      <c r="D810" s="71"/>
      <c r="E810" s="71"/>
      <c r="F810" s="71"/>
    </row>
    <row r="811" spans="1:6">
      <c r="A811" s="71"/>
      <c r="D811" s="71"/>
      <c r="E811" s="71"/>
      <c r="F811" s="71"/>
    </row>
    <row r="812" spans="1:6">
      <c r="A812" s="71"/>
      <c r="D812" s="71"/>
      <c r="E812" s="71"/>
      <c r="F812" s="71"/>
    </row>
    <row r="813" spans="1:6">
      <c r="A813" s="71"/>
      <c r="D813" s="71"/>
      <c r="E813" s="71"/>
      <c r="F813" s="71"/>
    </row>
    <row r="814" spans="1:6">
      <c r="A814" s="71"/>
      <c r="D814" s="71"/>
      <c r="E814" s="71"/>
      <c r="F814" s="71"/>
    </row>
    <row r="815" spans="1:6">
      <c r="A815" s="71"/>
      <c r="D815" s="71"/>
      <c r="E815" s="71"/>
      <c r="F815" s="71"/>
    </row>
    <row r="816" spans="1:6">
      <c r="A816" s="71"/>
      <c r="D816" s="71"/>
      <c r="E816" s="71"/>
      <c r="F816" s="71"/>
    </row>
    <row r="817" spans="1:6">
      <c r="A817" s="71"/>
      <c r="D817" s="71"/>
      <c r="E817" s="71"/>
      <c r="F817" s="71"/>
    </row>
    <row r="818" spans="1:6">
      <c r="A818" s="71"/>
      <c r="D818" s="71"/>
      <c r="E818" s="71"/>
      <c r="F818" s="71"/>
    </row>
    <row r="819" spans="1:6">
      <c r="A819" s="71"/>
      <c r="D819" s="71"/>
      <c r="E819" s="71"/>
      <c r="F819" s="71"/>
    </row>
    <row r="820" spans="1:6">
      <c r="A820" s="71"/>
      <c r="D820" s="71"/>
      <c r="E820" s="71"/>
      <c r="F820" s="71"/>
    </row>
    <row r="821" spans="1:6">
      <c r="A821" s="71"/>
      <c r="D821" s="71"/>
      <c r="E821" s="71"/>
      <c r="F821" s="71"/>
    </row>
    <row r="822" spans="1:6">
      <c r="A822" s="71"/>
      <c r="D822" s="71"/>
      <c r="E822" s="71"/>
      <c r="F822" s="71"/>
    </row>
    <row r="823" spans="1:6">
      <c r="A823" s="71"/>
      <c r="D823" s="71"/>
      <c r="E823" s="71"/>
      <c r="F823" s="71"/>
    </row>
    <row r="824" spans="1:6">
      <c r="A824" s="71"/>
      <c r="D824" s="71"/>
      <c r="E824" s="71"/>
      <c r="F824" s="71"/>
    </row>
    <row r="825" spans="1:6">
      <c r="A825" s="71"/>
      <c r="D825" s="71"/>
      <c r="E825" s="71"/>
      <c r="F825" s="71"/>
    </row>
    <row r="826" spans="1:6">
      <c r="A826" s="71"/>
      <c r="D826" s="71"/>
      <c r="E826" s="71"/>
      <c r="F826" s="71"/>
    </row>
    <row r="827" spans="1:6">
      <c r="A827" s="71"/>
      <c r="D827" s="71"/>
      <c r="E827" s="71"/>
      <c r="F827" s="71"/>
    </row>
    <row r="828" spans="1:6">
      <c r="A828" s="71"/>
      <c r="D828" s="71"/>
      <c r="E828" s="71"/>
      <c r="F828" s="71"/>
    </row>
    <row r="829" spans="1:6">
      <c r="A829" s="71"/>
      <c r="D829" s="71"/>
      <c r="E829" s="71"/>
      <c r="F829" s="71"/>
    </row>
    <row r="830" spans="1:6">
      <c r="A830" s="71"/>
      <c r="D830" s="71"/>
      <c r="E830" s="71"/>
      <c r="F830" s="71"/>
    </row>
    <row r="831" spans="1:6">
      <c r="A831" s="71"/>
      <c r="D831" s="71"/>
      <c r="E831" s="71"/>
      <c r="F831" s="71"/>
    </row>
    <row r="832" spans="1:6">
      <c r="A832" s="71"/>
      <c r="D832" s="71"/>
      <c r="E832" s="71"/>
      <c r="F832" s="71"/>
    </row>
    <row r="833" spans="1:6">
      <c r="A833" s="71"/>
      <c r="D833" s="71"/>
      <c r="E833" s="71"/>
      <c r="F833" s="71"/>
    </row>
    <row r="834" spans="1:6">
      <c r="A834" s="71"/>
      <c r="D834" s="71"/>
      <c r="E834" s="71"/>
      <c r="F834" s="71"/>
    </row>
    <row r="835" spans="1:6">
      <c r="A835" s="71"/>
      <c r="D835" s="71"/>
      <c r="E835" s="71"/>
      <c r="F835" s="71"/>
    </row>
    <row r="836" spans="1:6">
      <c r="A836" s="71"/>
      <c r="D836" s="71"/>
      <c r="E836" s="71"/>
      <c r="F836" s="71"/>
    </row>
    <row r="837" spans="1:6">
      <c r="A837" s="71"/>
      <c r="D837" s="71"/>
      <c r="E837" s="71"/>
      <c r="F837" s="71"/>
    </row>
    <row r="838" spans="1:6">
      <c r="A838" s="71"/>
      <c r="D838" s="71"/>
      <c r="E838" s="71"/>
      <c r="F838" s="71"/>
    </row>
    <row r="839" spans="1:6">
      <c r="A839" s="71"/>
      <c r="D839" s="71"/>
      <c r="E839" s="71"/>
      <c r="F839" s="71"/>
    </row>
    <row r="840" spans="1:6">
      <c r="A840" s="71"/>
      <c r="D840" s="71"/>
      <c r="E840" s="71"/>
      <c r="F840" s="71"/>
    </row>
    <row r="841" spans="1:6">
      <c r="A841" s="71"/>
      <c r="D841" s="71"/>
      <c r="E841" s="71"/>
      <c r="F841" s="71"/>
    </row>
    <row r="842" spans="1:6">
      <c r="A842" s="71"/>
      <c r="D842" s="71"/>
      <c r="E842" s="71"/>
      <c r="F842" s="71"/>
    </row>
    <row r="843" spans="1:6">
      <c r="A843" s="71"/>
      <c r="D843" s="71"/>
      <c r="E843" s="71"/>
      <c r="F843" s="71"/>
    </row>
    <row r="844" spans="1:6">
      <c r="A844" s="71"/>
      <c r="D844" s="71"/>
      <c r="E844" s="71"/>
      <c r="F844" s="71"/>
    </row>
    <row r="845" spans="1:6">
      <c r="A845" s="71"/>
      <c r="D845" s="71"/>
      <c r="E845" s="71"/>
      <c r="F845" s="71"/>
    </row>
    <row r="846" spans="1:6">
      <c r="A846" s="71"/>
      <c r="D846" s="71"/>
      <c r="E846" s="71"/>
      <c r="F846" s="71"/>
    </row>
    <row r="847" spans="1:6">
      <c r="A847" s="71"/>
      <c r="D847" s="71"/>
      <c r="E847" s="71"/>
      <c r="F847" s="71"/>
    </row>
    <row r="848" spans="1:6">
      <c r="A848" s="71"/>
      <c r="D848" s="71"/>
      <c r="E848" s="71"/>
      <c r="F848" s="71"/>
    </row>
    <row r="849" spans="1:6">
      <c r="A849" s="71"/>
      <c r="D849" s="71"/>
      <c r="E849" s="71"/>
      <c r="F849" s="71"/>
    </row>
    <row r="850" spans="1:6">
      <c r="A850" s="71"/>
      <c r="D850" s="71"/>
      <c r="E850" s="71"/>
      <c r="F850" s="71"/>
    </row>
    <row r="851" spans="1:6">
      <c r="A851" s="71"/>
      <c r="D851" s="71"/>
      <c r="E851" s="71"/>
      <c r="F851" s="71"/>
    </row>
    <row r="852" spans="1:6">
      <c r="A852" s="71"/>
      <c r="D852" s="71"/>
      <c r="E852" s="71"/>
      <c r="F852" s="71"/>
    </row>
    <row r="853" spans="1:6">
      <c r="A853" s="71"/>
      <c r="D853" s="71"/>
      <c r="E853" s="71"/>
      <c r="F853" s="71"/>
    </row>
    <row r="854" spans="1:6">
      <c r="A854" s="71"/>
      <c r="D854" s="71"/>
      <c r="E854" s="71"/>
      <c r="F854" s="71"/>
    </row>
    <row r="855" spans="1:6">
      <c r="A855" s="71"/>
      <c r="D855" s="71"/>
      <c r="E855" s="71"/>
      <c r="F855" s="71"/>
    </row>
    <row r="856" spans="1:6">
      <c r="A856" s="71"/>
      <c r="D856" s="71"/>
      <c r="E856" s="71"/>
      <c r="F856" s="71"/>
    </row>
    <row r="857" spans="1:6">
      <c r="A857" s="71"/>
      <c r="D857" s="71"/>
      <c r="E857" s="71"/>
      <c r="F857" s="71"/>
    </row>
    <row r="858" spans="1:6">
      <c r="A858" s="71"/>
      <c r="D858" s="71"/>
      <c r="E858" s="71"/>
      <c r="F858" s="71"/>
    </row>
    <row r="859" spans="1:6">
      <c r="A859" s="71"/>
      <c r="D859" s="71"/>
      <c r="E859" s="71"/>
      <c r="F859" s="71"/>
    </row>
    <row r="860" spans="1:6">
      <c r="A860" s="71"/>
      <c r="D860" s="71"/>
      <c r="E860" s="71"/>
      <c r="F860" s="71"/>
    </row>
    <row r="861" spans="1:6">
      <c r="A861" s="71"/>
      <c r="D861" s="71"/>
      <c r="E861" s="71"/>
      <c r="F861" s="71"/>
    </row>
    <row r="862" spans="1:6">
      <c r="A862" s="71"/>
      <c r="D862" s="71"/>
      <c r="E862" s="71"/>
      <c r="F862" s="71"/>
    </row>
    <row r="863" spans="1:6">
      <c r="A863" s="71"/>
      <c r="D863" s="71"/>
      <c r="E863" s="71"/>
      <c r="F863" s="71"/>
    </row>
    <row r="864" spans="1:6">
      <c r="A864" s="71"/>
      <c r="D864" s="71"/>
      <c r="E864" s="71"/>
      <c r="F864" s="71"/>
    </row>
    <row r="865" spans="1:6">
      <c r="A865" s="71"/>
      <c r="D865" s="71"/>
      <c r="E865" s="71"/>
      <c r="F865" s="71"/>
    </row>
    <row r="866" spans="1:6">
      <c r="A866" s="71"/>
      <c r="D866" s="71"/>
      <c r="E866" s="71"/>
      <c r="F866" s="71"/>
    </row>
    <row r="867" spans="1:6">
      <c r="A867" s="71"/>
      <c r="D867" s="71"/>
      <c r="E867" s="71"/>
      <c r="F867" s="71"/>
    </row>
    <row r="868" spans="1:6">
      <c r="A868" s="71"/>
      <c r="D868" s="71"/>
      <c r="E868" s="71"/>
      <c r="F868" s="71"/>
    </row>
    <row r="869" spans="1:6">
      <c r="A869" s="71"/>
      <c r="D869" s="71"/>
      <c r="E869" s="71"/>
      <c r="F869" s="71"/>
    </row>
    <row r="870" spans="1:6">
      <c r="A870" s="71"/>
      <c r="D870" s="71"/>
      <c r="E870" s="71"/>
      <c r="F870" s="71"/>
    </row>
    <row r="871" spans="1:6">
      <c r="A871" s="71"/>
      <c r="D871" s="71"/>
      <c r="E871" s="71"/>
      <c r="F871" s="71"/>
    </row>
    <row r="872" spans="1:6">
      <c r="A872" s="71"/>
      <c r="D872" s="71"/>
      <c r="E872" s="71"/>
      <c r="F872" s="71"/>
    </row>
    <row r="873" spans="1:6">
      <c r="A873" s="71"/>
      <c r="D873" s="71"/>
      <c r="E873" s="71"/>
      <c r="F873" s="71"/>
    </row>
    <row r="874" spans="1:6">
      <c r="A874" s="71"/>
      <c r="D874" s="71"/>
      <c r="E874" s="71"/>
      <c r="F874" s="71"/>
    </row>
    <row r="875" spans="1:6">
      <c r="A875" s="71"/>
      <c r="D875" s="71"/>
      <c r="E875" s="71"/>
      <c r="F875" s="71"/>
    </row>
    <row r="876" spans="1:6">
      <c r="A876" s="71"/>
      <c r="D876" s="71"/>
      <c r="E876" s="71"/>
      <c r="F876" s="71"/>
    </row>
    <row r="877" spans="1:6">
      <c r="A877" s="71"/>
      <c r="D877" s="71"/>
      <c r="E877" s="71"/>
      <c r="F877" s="71"/>
    </row>
    <row r="878" spans="1:6">
      <c r="A878" s="71"/>
      <c r="D878" s="71"/>
      <c r="E878" s="71"/>
      <c r="F878" s="71"/>
    </row>
    <row r="879" spans="1:6">
      <c r="A879" s="71"/>
      <c r="D879" s="71"/>
      <c r="E879" s="71"/>
      <c r="F879" s="71"/>
    </row>
    <row r="880" spans="1:6">
      <c r="A880" s="71"/>
      <c r="D880" s="71"/>
      <c r="E880" s="71"/>
      <c r="F880" s="71"/>
    </row>
    <row r="881" spans="1:6">
      <c r="A881" s="71"/>
      <c r="D881" s="71"/>
      <c r="E881" s="71"/>
      <c r="F881" s="71"/>
    </row>
    <row r="882" spans="1:6">
      <c r="A882" s="71"/>
      <c r="D882" s="71"/>
      <c r="E882" s="71"/>
      <c r="F882" s="71"/>
    </row>
    <row r="883" spans="1:6">
      <c r="A883" s="71"/>
      <c r="D883" s="71"/>
      <c r="E883" s="71"/>
      <c r="F883" s="71"/>
    </row>
    <row r="884" spans="1:6">
      <c r="A884" s="71"/>
      <c r="D884" s="71"/>
      <c r="E884" s="71"/>
      <c r="F884" s="71"/>
    </row>
    <row r="885" spans="1:6">
      <c r="A885" s="71"/>
      <c r="D885" s="71"/>
      <c r="E885" s="71"/>
      <c r="F885" s="71"/>
    </row>
    <row r="886" spans="1:6">
      <c r="A886" s="71"/>
      <c r="D886" s="71"/>
      <c r="E886" s="71"/>
      <c r="F886" s="71"/>
    </row>
    <row r="887" spans="1:6">
      <c r="A887" s="71"/>
      <c r="D887" s="71"/>
      <c r="E887" s="71"/>
      <c r="F887" s="71"/>
    </row>
    <row r="888" spans="1:6">
      <c r="A888" s="71"/>
      <c r="D888" s="71"/>
      <c r="E888" s="71"/>
      <c r="F888" s="71"/>
    </row>
    <row r="889" spans="1:6">
      <c r="A889" s="71"/>
      <c r="D889" s="71"/>
      <c r="E889" s="71"/>
      <c r="F889" s="71"/>
    </row>
    <row r="890" spans="1:6">
      <c r="A890" s="71"/>
      <c r="D890" s="71"/>
      <c r="E890" s="71"/>
      <c r="F890" s="71"/>
    </row>
    <row r="891" spans="1:6">
      <c r="A891" s="71"/>
      <c r="D891" s="71"/>
      <c r="E891" s="71"/>
      <c r="F891" s="71"/>
    </row>
    <row r="892" spans="1:6">
      <c r="A892" s="71"/>
      <c r="D892" s="71"/>
      <c r="E892" s="71"/>
      <c r="F892" s="71"/>
    </row>
    <row r="893" spans="1:6">
      <c r="A893" s="71"/>
      <c r="D893" s="71"/>
      <c r="E893" s="71"/>
      <c r="F893" s="71"/>
    </row>
    <row r="894" spans="1:6">
      <c r="A894" s="71"/>
      <c r="D894" s="71"/>
      <c r="E894" s="71"/>
      <c r="F894" s="71"/>
    </row>
    <row r="895" spans="1:6">
      <c r="A895" s="71"/>
      <c r="D895" s="71"/>
      <c r="E895" s="71"/>
      <c r="F895" s="71"/>
    </row>
    <row r="896" spans="1:6">
      <c r="A896" s="71"/>
      <c r="D896" s="71"/>
      <c r="E896" s="71"/>
      <c r="F896" s="71"/>
    </row>
    <row r="897" spans="1:6">
      <c r="A897" s="71"/>
      <c r="D897" s="71"/>
      <c r="E897" s="71"/>
      <c r="F897" s="71"/>
    </row>
    <row r="898" spans="1:6">
      <c r="A898" s="71"/>
      <c r="D898" s="71"/>
      <c r="E898" s="71"/>
      <c r="F898" s="71"/>
    </row>
    <row r="899" spans="1:6">
      <c r="A899" s="71"/>
      <c r="D899" s="71"/>
      <c r="E899" s="71"/>
      <c r="F899" s="71"/>
    </row>
    <row r="900" spans="1:6">
      <c r="A900" s="71"/>
      <c r="D900" s="71"/>
      <c r="E900" s="71"/>
      <c r="F900" s="71"/>
    </row>
    <row r="901" spans="1:6">
      <c r="A901" s="71"/>
      <c r="D901" s="71"/>
      <c r="E901" s="71"/>
      <c r="F901" s="71"/>
    </row>
    <row r="902" spans="1:6">
      <c r="A902" s="71"/>
      <c r="D902" s="71"/>
      <c r="E902" s="71"/>
      <c r="F902" s="71"/>
    </row>
    <row r="903" spans="1:6">
      <c r="A903" s="71"/>
      <c r="D903" s="71"/>
      <c r="E903" s="71"/>
      <c r="F903" s="71"/>
    </row>
    <row r="904" spans="1:6">
      <c r="A904" s="71"/>
      <c r="D904" s="71"/>
      <c r="E904" s="71"/>
      <c r="F904" s="71"/>
    </row>
    <row r="905" spans="1:6">
      <c r="A905" s="71"/>
      <c r="D905" s="71"/>
      <c r="E905" s="71"/>
      <c r="F905" s="71"/>
    </row>
    <row r="906" spans="1:6">
      <c r="A906" s="71"/>
      <c r="D906" s="71"/>
      <c r="E906" s="71"/>
      <c r="F906" s="71"/>
    </row>
    <row r="907" spans="1:6">
      <c r="A907" s="71"/>
      <c r="D907" s="71"/>
      <c r="E907" s="71"/>
      <c r="F907" s="71"/>
    </row>
    <row r="908" spans="1:6">
      <c r="A908" s="71"/>
      <c r="D908" s="71"/>
      <c r="E908" s="71"/>
      <c r="F908" s="71"/>
    </row>
    <row r="909" spans="1:6">
      <c r="A909" s="71"/>
      <c r="D909" s="71"/>
      <c r="E909" s="71"/>
      <c r="F909" s="71"/>
    </row>
    <row r="910" spans="1:6">
      <c r="A910" s="71"/>
      <c r="D910" s="71"/>
      <c r="E910" s="71"/>
      <c r="F910" s="71"/>
    </row>
    <row r="911" spans="1:6">
      <c r="A911" s="71"/>
      <c r="D911" s="71"/>
      <c r="E911" s="71"/>
      <c r="F911" s="71"/>
    </row>
    <row r="912" spans="1:6">
      <c r="A912" s="71"/>
      <c r="D912" s="71"/>
      <c r="E912" s="71"/>
      <c r="F912" s="71"/>
    </row>
    <row r="913" spans="1:6">
      <c r="A913" s="71"/>
      <c r="D913" s="71"/>
      <c r="E913" s="71"/>
      <c r="F913" s="71"/>
    </row>
    <row r="914" spans="1:6">
      <c r="A914" s="71"/>
      <c r="D914" s="71"/>
      <c r="E914" s="71"/>
      <c r="F914" s="71"/>
    </row>
    <row r="915" spans="1:6">
      <c r="A915" s="71"/>
      <c r="D915" s="71"/>
      <c r="E915" s="71"/>
      <c r="F915" s="71"/>
    </row>
    <row r="916" spans="1:6">
      <c r="A916" s="71"/>
      <c r="D916" s="71"/>
      <c r="E916" s="71"/>
      <c r="F916" s="71"/>
    </row>
    <row r="917" spans="1:6">
      <c r="A917" s="71"/>
      <c r="D917" s="71"/>
      <c r="E917" s="71"/>
      <c r="F917" s="71"/>
    </row>
    <row r="918" spans="1:6">
      <c r="A918" s="71"/>
      <c r="D918" s="71"/>
      <c r="E918" s="71"/>
      <c r="F918" s="71"/>
    </row>
    <row r="919" spans="1:6">
      <c r="A919" s="71"/>
      <c r="D919" s="71"/>
      <c r="E919" s="71"/>
      <c r="F919" s="71"/>
    </row>
    <row r="920" spans="1:6">
      <c r="A920" s="71"/>
      <c r="D920" s="71"/>
      <c r="E920" s="71"/>
      <c r="F920" s="71"/>
    </row>
    <row r="921" spans="1:6">
      <c r="A921" s="71"/>
      <c r="D921" s="71"/>
      <c r="E921" s="71"/>
      <c r="F921" s="71"/>
    </row>
    <row r="922" spans="1:6">
      <c r="A922" s="71"/>
      <c r="D922" s="71"/>
      <c r="E922" s="71"/>
      <c r="F922" s="71"/>
    </row>
    <row r="923" spans="1:6">
      <c r="A923" s="71"/>
      <c r="D923" s="71"/>
      <c r="E923" s="71"/>
      <c r="F923" s="71"/>
    </row>
    <row r="924" spans="1:6">
      <c r="A924" s="71"/>
      <c r="D924" s="71"/>
      <c r="E924" s="71"/>
      <c r="F924" s="71"/>
    </row>
    <row r="925" spans="1:6">
      <c r="A925" s="71"/>
      <c r="D925" s="71"/>
      <c r="E925" s="71"/>
      <c r="F925" s="71"/>
    </row>
    <row r="926" spans="1:6">
      <c r="A926" s="71"/>
      <c r="D926" s="71"/>
      <c r="E926" s="71"/>
      <c r="F926" s="71"/>
    </row>
    <row r="927" spans="1:6">
      <c r="A927" s="71"/>
      <c r="D927" s="71"/>
      <c r="E927" s="71"/>
      <c r="F927" s="71"/>
    </row>
    <row r="928" spans="1:6">
      <c r="A928" s="71"/>
      <c r="D928" s="71"/>
      <c r="E928" s="71"/>
      <c r="F928" s="71"/>
    </row>
    <row r="929" spans="1:6">
      <c r="A929" s="71"/>
      <c r="D929" s="71"/>
      <c r="E929" s="71"/>
      <c r="F929" s="71"/>
    </row>
    <row r="930" spans="1:6">
      <c r="A930" s="71"/>
      <c r="D930" s="71"/>
      <c r="E930" s="71"/>
      <c r="F930" s="71"/>
    </row>
    <row r="931" spans="1:6">
      <c r="A931" s="71"/>
      <c r="D931" s="71"/>
      <c r="E931" s="71"/>
      <c r="F931" s="71"/>
    </row>
    <row r="932" spans="1:6">
      <c r="A932" s="71"/>
      <c r="D932" s="71"/>
      <c r="E932" s="71"/>
      <c r="F932" s="71"/>
    </row>
    <row r="933" spans="1:6">
      <c r="A933" s="71"/>
      <c r="D933" s="71"/>
      <c r="E933" s="71"/>
      <c r="F933" s="71"/>
    </row>
    <row r="934" spans="1:6">
      <c r="A934" s="71"/>
      <c r="D934" s="71"/>
      <c r="E934" s="71"/>
      <c r="F934" s="71"/>
    </row>
    <row r="935" spans="1:6">
      <c r="A935" s="71"/>
      <c r="D935" s="71"/>
      <c r="E935" s="71"/>
      <c r="F935" s="71"/>
    </row>
    <row r="936" spans="1:6">
      <c r="A936" s="71"/>
      <c r="D936" s="71"/>
      <c r="E936" s="71"/>
      <c r="F936" s="71"/>
    </row>
    <row r="937" spans="1:6">
      <c r="A937" s="71"/>
      <c r="D937" s="71"/>
      <c r="E937" s="71"/>
      <c r="F937" s="71"/>
    </row>
    <row r="938" spans="1:6">
      <c r="A938" s="71"/>
      <c r="D938" s="71"/>
      <c r="E938" s="71"/>
      <c r="F938" s="71"/>
    </row>
    <row r="939" spans="1:6">
      <c r="A939" s="71"/>
      <c r="D939" s="71"/>
      <c r="E939" s="71"/>
      <c r="F939" s="71"/>
    </row>
    <row r="940" spans="1:6">
      <c r="A940" s="71"/>
      <c r="D940" s="71"/>
      <c r="E940" s="71"/>
      <c r="F940" s="71"/>
    </row>
    <row r="941" spans="1:6">
      <c r="A941" s="71"/>
      <c r="D941" s="71"/>
      <c r="E941" s="71"/>
      <c r="F941" s="71"/>
    </row>
    <row r="942" spans="1:6">
      <c r="A942" s="71"/>
      <c r="D942" s="71"/>
      <c r="E942" s="71"/>
      <c r="F942" s="71"/>
    </row>
    <row r="943" spans="1:6">
      <c r="A943" s="71"/>
      <c r="D943" s="71"/>
      <c r="E943" s="71"/>
      <c r="F943" s="71"/>
    </row>
    <row r="944" spans="1:6">
      <c r="A944" s="71"/>
      <c r="D944" s="71"/>
      <c r="E944" s="71"/>
      <c r="F944" s="71"/>
    </row>
    <row r="945" spans="1:6">
      <c r="A945" s="71"/>
      <c r="D945" s="71"/>
      <c r="E945" s="71"/>
      <c r="F945" s="71"/>
    </row>
    <row r="946" spans="1:6">
      <c r="A946" s="71"/>
      <c r="D946" s="71"/>
      <c r="E946" s="71"/>
      <c r="F946" s="71"/>
    </row>
    <row r="947" spans="1:6">
      <c r="A947" s="71"/>
      <c r="D947" s="71"/>
      <c r="E947" s="71"/>
      <c r="F947" s="71"/>
    </row>
    <row r="948" spans="1:6">
      <c r="A948" s="71"/>
      <c r="D948" s="71"/>
      <c r="E948" s="71"/>
      <c r="F948" s="71"/>
    </row>
    <row r="949" spans="1:6">
      <c r="A949" s="71"/>
      <c r="D949" s="71"/>
      <c r="E949" s="71"/>
      <c r="F949" s="71"/>
    </row>
    <row r="950" spans="1:6">
      <c r="A950" s="71"/>
      <c r="D950" s="71"/>
      <c r="E950" s="71"/>
      <c r="F950" s="71"/>
    </row>
    <row r="951" spans="1:6">
      <c r="A951" s="71"/>
      <c r="D951" s="71"/>
      <c r="E951" s="71"/>
      <c r="F951" s="71"/>
    </row>
    <row r="952" spans="1:6">
      <c r="A952" s="71"/>
      <c r="D952" s="71"/>
      <c r="E952" s="71"/>
      <c r="F952" s="71"/>
    </row>
    <row r="953" spans="1:6">
      <c r="A953" s="71"/>
      <c r="D953" s="71"/>
      <c r="E953" s="71"/>
      <c r="F953" s="71"/>
    </row>
    <row r="954" spans="1:6">
      <c r="A954" s="71"/>
      <c r="D954" s="71"/>
      <c r="E954" s="71"/>
      <c r="F954" s="71"/>
    </row>
    <row r="955" spans="1:6">
      <c r="A955" s="71"/>
      <c r="D955" s="71"/>
      <c r="E955" s="71"/>
      <c r="F955" s="71"/>
    </row>
    <row r="956" spans="1:6">
      <c r="A956" s="71"/>
      <c r="D956" s="71"/>
      <c r="E956" s="71"/>
      <c r="F956" s="71"/>
    </row>
    <row r="957" spans="1:6">
      <c r="A957" s="71"/>
      <c r="D957" s="71"/>
      <c r="E957" s="71"/>
      <c r="F957" s="71"/>
    </row>
    <row r="958" spans="1:6">
      <c r="A958" s="71"/>
      <c r="D958" s="71"/>
      <c r="E958" s="71"/>
      <c r="F958" s="71"/>
    </row>
    <row r="959" spans="1:6">
      <c r="A959" s="71"/>
      <c r="D959" s="71"/>
      <c r="E959" s="71"/>
      <c r="F959" s="71"/>
    </row>
    <row r="960" spans="1:6">
      <c r="A960" s="71"/>
      <c r="D960" s="71"/>
      <c r="E960" s="71"/>
      <c r="F960" s="71"/>
    </row>
    <row r="961" spans="1:6">
      <c r="A961" s="71"/>
      <c r="D961" s="71"/>
      <c r="E961" s="71"/>
      <c r="F961" s="71"/>
    </row>
    <row r="962" spans="1:6">
      <c r="A962" s="71"/>
      <c r="D962" s="71"/>
      <c r="E962" s="71"/>
      <c r="F962" s="71"/>
    </row>
    <row r="963" spans="1:6">
      <c r="A963" s="71"/>
      <c r="D963" s="71"/>
      <c r="E963" s="71"/>
      <c r="F963" s="71"/>
    </row>
    <row r="964" spans="1:6">
      <c r="A964" s="71"/>
      <c r="D964" s="71"/>
      <c r="E964" s="71"/>
      <c r="F964" s="71"/>
    </row>
    <row r="965" spans="1:6">
      <c r="A965" s="71"/>
      <c r="D965" s="71"/>
      <c r="E965" s="71"/>
      <c r="F965" s="71"/>
    </row>
    <row r="966" spans="1:6">
      <c r="A966" s="71"/>
      <c r="D966" s="71"/>
      <c r="E966" s="71"/>
      <c r="F966" s="71"/>
    </row>
    <row r="967" spans="1:6">
      <c r="A967" s="71"/>
      <c r="D967" s="71"/>
      <c r="E967" s="71"/>
      <c r="F967" s="71"/>
    </row>
    <row r="968" spans="1:6">
      <c r="A968" s="71"/>
      <c r="D968" s="71"/>
      <c r="E968" s="71"/>
      <c r="F968" s="71"/>
    </row>
    <row r="969" spans="1:6">
      <c r="A969" s="71"/>
      <c r="D969" s="71"/>
      <c r="E969" s="71"/>
      <c r="F969" s="71"/>
    </row>
    <row r="970" spans="1:6">
      <c r="A970" s="71"/>
      <c r="D970" s="71"/>
      <c r="E970" s="71"/>
      <c r="F970" s="71"/>
    </row>
    <row r="971" spans="1:6">
      <c r="A971" s="71"/>
      <c r="D971" s="71"/>
      <c r="E971" s="71"/>
      <c r="F971" s="71"/>
    </row>
    <row r="972" spans="1:6">
      <c r="A972" s="71"/>
      <c r="D972" s="71"/>
      <c r="E972" s="71"/>
      <c r="F972" s="71"/>
    </row>
    <row r="973" spans="1:6">
      <c r="A973" s="71"/>
      <c r="D973" s="71"/>
      <c r="E973" s="71"/>
      <c r="F973" s="71"/>
    </row>
    <row r="974" spans="1:6">
      <c r="A974" s="71"/>
      <c r="D974" s="71"/>
      <c r="E974" s="71"/>
      <c r="F974" s="71"/>
    </row>
    <row r="975" spans="1:6">
      <c r="A975" s="71"/>
      <c r="D975" s="71"/>
      <c r="E975" s="71"/>
      <c r="F975" s="71"/>
    </row>
    <row r="976" spans="1:6">
      <c r="A976" s="71"/>
      <c r="D976" s="71"/>
      <c r="E976" s="71"/>
      <c r="F976" s="71"/>
    </row>
    <row r="977" spans="1:6">
      <c r="A977" s="71"/>
      <c r="D977" s="71"/>
      <c r="E977" s="71"/>
      <c r="F977" s="71"/>
    </row>
    <row r="978" spans="1:6">
      <c r="A978" s="71"/>
      <c r="D978" s="71"/>
      <c r="E978" s="71"/>
      <c r="F978" s="71"/>
    </row>
    <row r="979" spans="1:6">
      <c r="A979" s="71"/>
      <c r="D979" s="71"/>
      <c r="E979" s="71"/>
      <c r="F979" s="71"/>
    </row>
    <row r="980" spans="1:6">
      <c r="A980" s="71"/>
      <c r="D980" s="71"/>
      <c r="E980" s="71"/>
      <c r="F980" s="71"/>
    </row>
    <row r="981" spans="1:6">
      <c r="A981" s="71"/>
      <c r="D981" s="71"/>
      <c r="E981" s="71"/>
      <c r="F981" s="71"/>
    </row>
    <row r="982" spans="1:6">
      <c r="A982" s="71"/>
      <c r="D982" s="71"/>
      <c r="E982" s="71"/>
      <c r="F982" s="71"/>
    </row>
    <row r="983" spans="1:6">
      <c r="A983" s="71"/>
      <c r="D983" s="71"/>
      <c r="E983" s="71"/>
      <c r="F983" s="71"/>
    </row>
    <row r="984" spans="1:6">
      <c r="A984" s="71"/>
      <c r="D984" s="71"/>
      <c r="E984" s="71"/>
      <c r="F984" s="71"/>
    </row>
    <row r="985" spans="1:6">
      <c r="A985" s="71"/>
      <c r="D985" s="71"/>
      <c r="E985" s="71"/>
      <c r="F985" s="71"/>
    </row>
    <row r="986" spans="1:6">
      <c r="A986" s="71"/>
      <c r="D986" s="71"/>
      <c r="E986" s="71"/>
      <c r="F986" s="71"/>
    </row>
    <row r="987" spans="1:6">
      <c r="A987" s="71"/>
      <c r="D987" s="71"/>
      <c r="E987" s="71"/>
      <c r="F987" s="71"/>
    </row>
    <row r="988" spans="1:6">
      <c r="A988" s="71"/>
      <c r="D988" s="71"/>
      <c r="E988" s="71"/>
      <c r="F988" s="71"/>
    </row>
    <row r="989" spans="1:6">
      <c r="A989" s="71"/>
      <c r="D989" s="71"/>
      <c r="E989" s="71"/>
      <c r="F989" s="71"/>
    </row>
    <row r="990" spans="1:6">
      <c r="A990" s="71"/>
      <c r="D990" s="71"/>
      <c r="E990" s="71"/>
      <c r="F990" s="71"/>
    </row>
    <row r="991" spans="1:6">
      <c r="A991" s="71"/>
      <c r="D991" s="71"/>
      <c r="E991" s="71"/>
      <c r="F991" s="71"/>
    </row>
    <row r="992" spans="1:6">
      <c r="A992" s="71"/>
      <c r="D992" s="71"/>
      <c r="E992" s="71"/>
      <c r="F992" s="71"/>
    </row>
    <row r="993" spans="1:6">
      <c r="A993" s="71"/>
      <c r="D993" s="71"/>
      <c r="E993" s="71"/>
      <c r="F993" s="71"/>
    </row>
    <row r="994" spans="1:6">
      <c r="A994" s="71"/>
      <c r="D994" s="71"/>
      <c r="E994" s="71"/>
      <c r="F994" s="71"/>
    </row>
    <row r="995" spans="1:6">
      <c r="A995" s="71"/>
      <c r="D995" s="71"/>
      <c r="E995" s="71"/>
      <c r="F995" s="71"/>
    </row>
    <row r="996" spans="1:6">
      <c r="A996" s="71"/>
      <c r="D996" s="71"/>
      <c r="E996" s="71"/>
      <c r="F996" s="71"/>
    </row>
    <row r="997" spans="1:6">
      <c r="A997" s="71"/>
      <c r="D997" s="71"/>
      <c r="E997" s="71"/>
      <c r="F997" s="71"/>
    </row>
    <row r="998" spans="1:6">
      <c r="A998" s="71"/>
      <c r="D998" s="71"/>
      <c r="E998" s="71"/>
      <c r="F998" s="71"/>
    </row>
    <row r="999" spans="1:6">
      <c r="A999" s="71"/>
      <c r="D999" s="71"/>
      <c r="E999" s="71"/>
      <c r="F999" s="71"/>
    </row>
    <row r="1000" spans="1:6">
      <c r="A1000" s="71"/>
      <c r="D1000" s="71"/>
      <c r="E1000" s="71"/>
      <c r="F1000" s="71"/>
    </row>
    <row r="1001" spans="1:6">
      <c r="A1001" s="71"/>
      <c r="D1001" s="71"/>
      <c r="E1001" s="71"/>
      <c r="F1001" s="71"/>
    </row>
    <row r="1002" spans="1:6">
      <c r="A1002" s="71"/>
      <c r="D1002" s="71"/>
      <c r="E1002" s="71"/>
      <c r="F1002" s="71"/>
    </row>
    <row r="1003" spans="1:6">
      <c r="A1003" s="71"/>
      <c r="D1003" s="71"/>
      <c r="E1003" s="71"/>
      <c r="F1003" s="71"/>
    </row>
    <row r="1004" spans="1:6">
      <c r="A1004" s="71"/>
      <c r="D1004" s="71"/>
      <c r="E1004" s="71"/>
      <c r="F1004" s="71"/>
    </row>
    <row r="1005" spans="1:6">
      <c r="A1005" s="71"/>
      <c r="D1005" s="71"/>
      <c r="E1005" s="71"/>
      <c r="F1005" s="71"/>
    </row>
    <row r="1006" spans="1:6">
      <c r="A1006" s="71"/>
      <c r="D1006" s="71"/>
      <c r="E1006" s="71"/>
      <c r="F1006" s="71"/>
    </row>
    <row r="1007" spans="1:6">
      <c r="A1007" s="71"/>
      <c r="D1007" s="71"/>
      <c r="E1007" s="71"/>
      <c r="F1007" s="71"/>
    </row>
    <row r="1008" spans="1:6">
      <c r="A1008" s="71"/>
      <c r="D1008" s="71"/>
      <c r="E1008" s="71"/>
      <c r="F1008" s="71"/>
    </row>
    <row r="1009" spans="1:6">
      <c r="A1009" s="71"/>
      <c r="D1009" s="71"/>
      <c r="E1009" s="71"/>
      <c r="F1009" s="71"/>
    </row>
    <row r="1010" spans="1:6">
      <c r="A1010" s="71"/>
      <c r="D1010" s="71"/>
      <c r="E1010" s="71"/>
      <c r="F1010" s="71"/>
    </row>
    <row r="1011" spans="1:6">
      <c r="A1011" s="71"/>
      <c r="D1011" s="71"/>
      <c r="E1011" s="71"/>
      <c r="F1011" s="71"/>
    </row>
    <row r="1012" spans="1:6">
      <c r="A1012" s="71"/>
      <c r="D1012" s="71"/>
      <c r="E1012" s="71"/>
      <c r="F1012" s="71"/>
    </row>
    <row r="1013" spans="1:6">
      <c r="A1013" s="71"/>
      <c r="D1013" s="71"/>
      <c r="E1013" s="71"/>
      <c r="F1013" s="71"/>
    </row>
    <row r="1014" spans="1:6">
      <c r="A1014" s="71"/>
      <c r="D1014" s="71"/>
      <c r="E1014" s="71"/>
      <c r="F1014" s="71"/>
    </row>
    <row r="1015" spans="1:6">
      <c r="A1015" s="71"/>
      <c r="D1015" s="71"/>
      <c r="E1015" s="71"/>
      <c r="F1015" s="71"/>
    </row>
    <row r="1016" spans="1:6">
      <c r="A1016" s="71"/>
      <c r="D1016" s="71"/>
      <c r="E1016" s="71"/>
      <c r="F1016" s="71"/>
    </row>
    <row r="1017" spans="1:6">
      <c r="A1017" s="71"/>
      <c r="D1017" s="71"/>
      <c r="E1017" s="71"/>
      <c r="F1017" s="71"/>
    </row>
    <row r="1018" spans="1:6">
      <c r="A1018" s="71"/>
      <c r="D1018" s="71"/>
      <c r="E1018" s="71"/>
      <c r="F1018" s="71"/>
    </row>
    <row r="1019" spans="1:6">
      <c r="A1019" s="71"/>
      <c r="D1019" s="71"/>
      <c r="E1019" s="71"/>
      <c r="F1019" s="71"/>
    </row>
    <row r="1020" spans="1:6">
      <c r="A1020" s="71"/>
      <c r="D1020" s="71"/>
      <c r="E1020" s="71"/>
      <c r="F1020" s="71"/>
    </row>
    <row r="1021" spans="1:6">
      <c r="A1021" s="71"/>
      <c r="D1021" s="71"/>
      <c r="E1021" s="71"/>
      <c r="F1021" s="71"/>
    </row>
    <row r="1022" spans="1:6">
      <c r="A1022" s="71"/>
      <c r="D1022" s="71"/>
      <c r="E1022" s="71"/>
      <c r="F1022" s="71"/>
    </row>
    <row r="1023" spans="1:6">
      <c r="A1023" s="71"/>
      <c r="D1023" s="71"/>
      <c r="E1023" s="71"/>
      <c r="F1023" s="71"/>
    </row>
    <row r="1024" spans="1:6">
      <c r="A1024" s="71"/>
      <c r="D1024" s="71"/>
      <c r="E1024" s="71"/>
      <c r="F1024" s="71"/>
    </row>
    <row r="1025" spans="1:6">
      <c r="A1025" s="71"/>
      <c r="D1025" s="71"/>
      <c r="E1025" s="71"/>
      <c r="F1025" s="71"/>
    </row>
    <row r="1026" spans="1:6">
      <c r="A1026" s="71"/>
      <c r="D1026" s="71"/>
      <c r="E1026" s="71"/>
      <c r="F1026" s="71"/>
    </row>
    <row r="1027" spans="1:6">
      <c r="A1027" s="71"/>
      <c r="D1027" s="71"/>
      <c r="E1027" s="71"/>
      <c r="F1027" s="71"/>
    </row>
    <row r="1028" spans="1:6">
      <c r="A1028" s="71"/>
      <c r="D1028" s="71"/>
      <c r="E1028" s="71"/>
      <c r="F1028" s="71"/>
    </row>
    <row r="1029" spans="1:6">
      <c r="A1029" s="71"/>
      <c r="D1029" s="71"/>
      <c r="E1029" s="71"/>
      <c r="F1029" s="71"/>
    </row>
    <row r="1030" spans="1:6">
      <c r="A1030" s="71"/>
      <c r="D1030" s="71"/>
      <c r="E1030" s="71"/>
      <c r="F1030" s="71"/>
    </row>
    <row r="1031" spans="1:6">
      <c r="A1031" s="71"/>
      <c r="D1031" s="71"/>
      <c r="E1031" s="71"/>
      <c r="F1031" s="71"/>
    </row>
    <row r="1032" spans="1:6">
      <c r="A1032" s="71"/>
      <c r="D1032" s="71"/>
      <c r="E1032" s="71"/>
      <c r="F1032" s="71"/>
    </row>
    <row r="1033" spans="1:6">
      <c r="A1033" s="71"/>
      <c r="D1033" s="71"/>
      <c r="E1033" s="71"/>
      <c r="F1033" s="71"/>
    </row>
    <row r="1034" spans="1:6">
      <c r="A1034" s="71"/>
      <c r="D1034" s="71"/>
      <c r="E1034" s="71"/>
      <c r="F1034" s="71"/>
    </row>
    <row r="1035" spans="1:6">
      <c r="A1035" s="71"/>
      <c r="D1035" s="71"/>
      <c r="E1035" s="71"/>
      <c r="F1035" s="71"/>
    </row>
    <row r="1036" spans="1:6">
      <c r="A1036" s="71"/>
      <c r="D1036" s="71"/>
      <c r="E1036" s="71"/>
      <c r="F1036" s="71"/>
    </row>
    <row r="1037" spans="1:6">
      <c r="A1037" s="71"/>
      <c r="D1037" s="71"/>
      <c r="E1037" s="71"/>
      <c r="F1037" s="71"/>
    </row>
    <row r="1038" spans="1:6">
      <c r="A1038" s="71"/>
      <c r="D1038" s="71"/>
      <c r="E1038" s="71"/>
      <c r="F1038" s="71"/>
    </row>
    <row r="1039" spans="1:6">
      <c r="A1039" s="71"/>
      <c r="D1039" s="71"/>
      <c r="E1039" s="71"/>
      <c r="F1039" s="71"/>
    </row>
    <row r="1040" spans="1:6">
      <c r="A1040" s="71"/>
      <c r="D1040" s="71"/>
      <c r="E1040" s="71"/>
      <c r="F1040" s="71"/>
    </row>
    <row r="1041" spans="1:6">
      <c r="A1041" s="71"/>
      <c r="D1041" s="71"/>
      <c r="E1041" s="71"/>
      <c r="F1041" s="71"/>
    </row>
    <row r="1042" spans="1:6">
      <c r="A1042" s="71"/>
      <c r="D1042" s="71"/>
      <c r="E1042" s="71"/>
      <c r="F1042" s="71"/>
    </row>
    <row r="1043" spans="1:6">
      <c r="A1043" s="71"/>
      <c r="D1043" s="71"/>
      <c r="E1043" s="71"/>
      <c r="F1043" s="71"/>
    </row>
    <row r="1044" spans="1:6">
      <c r="A1044" s="71"/>
      <c r="D1044" s="71"/>
      <c r="E1044" s="71"/>
      <c r="F1044" s="71"/>
    </row>
    <row r="1045" spans="1:6">
      <c r="A1045" s="71"/>
      <c r="D1045" s="71"/>
      <c r="E1045" s="71"/>
      <c r="F1045" s="71"/>
    </row>
    <row r="1046" spans="1:6">
      <c r="A1046" s="71"/>
      <c r="D1046" s="71"/>
      <c r="E1046" s="71"/>
      <c r="F1046" s="71"/>
    </row>
    <row r="1047" spans="1:6">
      <c r="A1047" s="71"/>
      <c r="D1047" s="71"/>
      <c r="E1047" s="71"/>
      <c r="F1047" s="71"/>
    </row>
    <row r="1048" spans="1:6">
      <c r="A1048" s="71"/>
      <c r="D1048" s="71"/>
      <c r="E1048" s="71"/>
      <c r="F1048" s="71"/>
    </row>
    <row r="1049" spans="1:6">
      <c r="A1049" s="71"/>
      <c r="D1049" s="71"/>
      <c r="E1049" s="71"/>
      <c r="F1049" s="71"/>
    </row>
    <row r="1050" spans="1:6">
      <c r="A1050" s="71"/>
      <c r="D1050" s="71"/>
      <c r="E1050" s="71"/>
      <c r="F1050" s="71"/>
    </row>
    <row r="1051" spans="1:6">
      <c r="A1051" s="71"/>
      <c r="D1051" s="71"/>
      <c r="E1051" s="71"/>
      <c r="F1051" s="71"/>
    </row>
    <row r="1052" spans="1:6">
      <c r="A1052" s="71"/>
      <c r="D1052" s="71"/>
      <c r="E1052" s="71"/>
      <c r="F1052" s="71"/>
    </row>
    <row r="1053" spans="1:6">
      <c r="A1053" s="71"/>
      <c r="D1053" s="71"/>
      <c r="E1053" s="71"/>
      <c r="F1053" s="71"/>
    </row>
    <row r="1054" spans="1:6">
      <c r="A1054" s="71"/>
      <c r="D1054" s="71"/>
      <c r="E1054" s="71"/>
      <c r="F1054" s="71"/>
    </row>
    <row r="1055" spans="1:6">
      <c r="A1055" s="71"/>
      <c r="D1055" s="71"/>
      <c r="E1055" s="71"/>
      <c r="F1055" s="71"/>
    </row>
    <row r="1056" spans="1:6">
      <c r="A1056" s="71"/>
      <c r="D1056" s="71"/>
      <c r="E1056" s="71"/>
      <c r="F1056" s="71"/>
    </row>
    <row r="1057" spans="1:6">
      <c r="A1057" s="71"/>
      <c r="D1057" s="71"/>
      <c r="E1057" s="71"/>
      <c r="F1057" s="71"/>
    </row>
    <row r="1058" spans="1:6">
      <c r="A1058" s="71"/>
      <c r="D1058" s="71"/>
      <c r="E1058" s="71"/>
      <c r="F1058" s="71"/>
    </row>
    <row r="1059" spans="1:6">
      <c r="A1059" s="71"/>
      <c r="D1059" s="71"/>
      <c r="E1059" s="71"/>
      <c r="F1059" s="71"/>
    </row>
    <row r="1060" spans="1:6">
      <c r="A1060" s="71"/>
      <c r="D1060" s="71"/>
      <c r="E1060" s="71"/>
      <c r="F1060" s="71"/>
    </row>
    <row r="1061" spans="1:6">
      <c r="A1061" s="71"/>
      <c r="D1061" s="71"/>
      <c r="E1061" s="71"/>
      <c r="F1061" s="71"/>
    </row>
    <row r="1062" spans="1:6">
      <c r="A1062" s="71"/>
      <c r="D1062" s="71"/>
      <c r="E1062" s="71"/>
      <c r="F1062" s="71"/>
    </row>
    <row r="1063" spans="1:6">
      <c r="A1063" s="71"/>
      <c r="D1063" s="71"/>
      <c r="E1063" s="71"/>
      <c r="F1063" s="71"/>
    </row>
    <row r="1064" spans="1:6">
      <c r="A1064" s="71"/>
      <c r="D1064" s="71"/>
      <c r="E1064" s="71"/>
      <c r="F1064" s="71"/>
    </row>
    <row r="1065" spans="1:6">
      <c r="A1065" s="71"/>
      <c r="D1065" s="71"/>
      <c r="E1065" s="71"/>
      <c r="F1065" s="71"/>
    </row>
    <row r="1066" spans="1:6">
      <c r="A1066" s="71"/>
      <c r="D1066" s="71"/>
      <c r="E1066" s="71"/>
      <c r="F1066" s="71"/>
    </row>
    <row r="1067" spans="1:6">
      <c r="A1067" s="71"/>
      <c r="D1067" s="71"/>
      <c r="E1067" s="71"/>
      <c r="F1067" s="71"/>
    </row>
    <row r="1068" spans="1:6">
      <c r="A1068" s="71"/>
      <c r="D1068" s="71"/>
      <c r="E1068" s="71"/>
      <c r="F1068" s="71"/>
    </row>
    <row r="1069" spans="1:6">
      <c r="A1069" s="71"/>
      <c r="D1069" s="71"/>
      <c r="E1069" s="71"/>
      <c r="F1069" s="71"/>
    </row>
    <row r="1070" spans="1:6">
      <c r="A1070" s="71"/>
      <c r="D1070" s="71"/>
      <c r="E1070" s="71"/>
      <c r="F1070" s="71"/>
    </row>
    <row r="1071" spans="1:6">
      <c r="A1071" s="71"/>
      <c r="D1071" s="71"/>
      <c r="E1071" s="71"/>
      <c r="F1071" s="71"/>
    </row>
    <row r="1072" spans="1:6">
      <c r="A1072" s="71"/>
      <c r="D1072" s="71"/>
      <c r="E1072" s="71"/>
      <c r="F1072" s="71"/>
    </row>
    <row r="1073" spans="1:6">
      <c r="A1073" s="71"/>
      <c r="D1073" s="71"/>
      <c r="E1073" s="71"/>
      <c r="F1073" s="71"/>
    </row>
    <row r="1074" spans="1:6">
      <c r="A1074" s="71"/>
      <c r="D1074" s="71"/>
      <c r="E1074" s="71"/>
      <c r="F1074" s="71"/>
    </row>
    <row r="1075" spans="1:6">
      <c r="A1075" s="71"/>
      <c r="D1075" s="71"/>
      <c r="E1075" s="71"/>
      <c r="F1075" s="71"/>
    </row>
    <row r="1076" spans="1:6">
      <c r="A1076" s="71"/>
      <c r="D1076" s="71"/>
      <c r="E1076" s="71"/>
      <c r="F1076" s="71"/>
    </row>
    <row r="1077" spans="1:6">
      <c r="A1077" s="71"/>
      <c r="D1077" s="71"/>
      <c r="E1077" s="71"/>
      <c r="F1077" s="71"/>
    </row>
    <row r="1078" spans="1:6">
      <c r="A1078" s="71"/>
      <c r="D1078" s="71"/>
      <c r="E1078" s="71"/>
      <c r="F1078" s="71"/>
    </row>
    <row r="1079" spans="1:6">
      <c r="A1079" s="71"/>
      <c r="D1079" s="71"/>
      <c r="E1079" s="71"/>
      <c r="F1079" s="71"/>
    </row>
    <row r="1080" spans="1:6">
      <c r="A1080" s="71"/>
      <c r="D1080" s="71"/>
      <c r="E1080" s="71"/>
      <c r="F1080" s="71"/>
    </row>
    <row r="1081" spans="1:6">
      <c r="A1081" s="71"/>
      <c r="D1081" s="71"/>
      <c r="E1081" s="71"/>
      <c r="F1081" s="71"/>
    </row>
    <row r="1082" spans="1:6">
      <c r="A1082" s="71"/>
      <c r="D1082" s="71"/>
      <c r="E1082" s="71"/>
      <c r="F1082" s="71"/>
    </row>
    <row r="1083" spans="1:6">
      <c r="A1083" s="71"/>
      <c r="D1083" s="71"/>
      <c r="E1083" s="71"/>
      <c r="F1083" s="71"/>
    </row>
    <row r="1084" spans="1:6">
      <c r="A1084" s="71"/>
      <c r="D1084" s="71"/>
      <c r="E1084" s="71"/>
      <c r="F1084" s="71"/>
    </row>
    <row r="1085" spans="1:6">
      <c r="A1085" s="71"/>
      <c r="D1085" s="71"/>
      <c r="E1085" s="71"/>
      <c r="F1085" s="71"/>
    </row>
    <row r="1086" spans="1:6">
      <c r="A1086" s="71"/>
      <c r="D1086" s="71"/>
      <c r="E1086" s="71"/>
      <c r="F1086" s="71"/>
    </row>
    <row r="1087" spans="1:6">
      <c r="A1087" s="71"/>
      <c r="D1087" s="71"/>
      <c r="E1087" s="71"/>
      <c r="F1087" s="71"/>
    </row>
    <row r="1088" spans="1:6">
      <c r="A1088" s="71"/>
      <c r="D1088" s="71"/>
      <c r="E1088" s="71"/>
      <c r="F1088" s="71"/>
    </row>
    <row r="1089" spans="1:6">
      <c r="A1089" s="71"/>
      <c r="D1089" s="71"/>
      <c r="E1089" s="71"/>
      <c r="F1089" s="71"/>
    </row>
    <row r="1090" spans="1:6">
      <c r="A1090" s="71"/>
      <c r="D1090" s="71"/>
      <c r="E1090" s="71"/>
      <c r="F1090" s="71"/>
    </row>
    <row r="1091" spans="1:6">
      <c r="A1091" s="71"/>
      <c r="D1091" s="71"/>
      <c r="E1091" s="71"/>
      <c r="F1091" s="71"/>
    </row>
    <row r="1092" spans="1:6">
      <c r="A1092" s="71"/>
      <c r="D1092" s="71"/>
      <c r="E1092" s="71"/>
      <c r="F1092" s="71"/>
    </row>
    <row r="1093" spans="1:6">
      <c r="A1093" s="71"/>
      <c r="D1093" s="71"/>
      <c r="E1093" s="71"/>
      <c r="F1093" s="71"/>
    </row>
    <row r="1094" spans="1:6">
      <c r="A1094" s="71"/>
      <c r="D1094" s="71"/>
      <c r="E1094" s="71"/>
      <c r="F1094" s="71"/>
    </row>
    <row r="1095" spans="1:6">
      <c r="A1095" s="71"/>
      <c r="D1095" s="71"/>
      <c r="E1095" s="71"/>
      <c r="F1095" s="71"/>
    </row>
    <row r="1096" spans="1:6">
      <c r="A1096" s="71"/>
      <c r="D1096" s="71"/>
      <c r="E1096" s="71"/>
      <c r="F1096" s="71"/>
    </row>
    <row r="1097" spans="1:6">
      <c r="A1097" s="71"/>
      <c r="D1097" s="71"/>
      <c r="E1097" s="71"/>
      <c r="F1097" s="71"/>
    </row>
    <row r="1098" spans="1:6">
      <c r="A1098" s="71"/>
      <c r="D1098" s="71"/>
      <c r="E1098" s="71"/>
      <c r="F1098" s="71"/>
    </row>
    <row r="1099" spans="1:6">
      <c r="A1099" s="71"/>
      <c r="D1099" s="71"/>
      <c r="E1099" s="71"/>
      <c r="F1099" s="71"/>
    </row>
    <row r="1100" spans="1:6">
      <c r="A1100" s="71"/>
      <c r="D1100" s="71"/>
      <c r="E1100" s="71"/>
      <c r="F1100" s="71"/>
    </row>
    <row r="1101" spans="1:6">
      <c r="A1101" s="71"/>
      <c r="D1101" s="71"/>
      <c r="E1101" s="71"/>
      <c r="F1101" s="71"/>
    </row>
    <row r="1102" spans="1:6">
      <c r="A1102" s="71"/>
      <c r="D1102" s="71"/>
      <c r="E1102" s="71"/>
      <c r="F1102" s="71"/>
    </row>
    <row r="1103" spans="1:6">
      <c r="A1103" s="71"/>
      <c r="D1103" s="71"/>
      <c r="E1103" s="71"/>
      <c r="F1103" s="71"/>
    </row>
    <row r="1104" spans="1:6">
      <c r="A1104" s="71"/>
      <c r="D1104" s="71"/>
      <c r="E1104" s="71"/>
      <c r="F1104" s="71"/>
    </row>
    <row r="1105" spans="1:6">
      <c r="A1105" s="71"/>
      <c r="D1105" s="71"/>
      <c r="E1105" s="71"/>
      <c r="F1105" s="71"/>
    </row>
    <row r="1106" spans="1:6">
      <c r="A1106" s="71"/>
      <c r="D1106" s="71"/>
      <c r="E1106" s="71"/>
      <c r="F1106" s="71"/>
    </row>
    <row r="1107" spans="1:6">
      <c r="A1107" s="71"/>
      <c r="D1107" s="71"/>
      <c r="E1107" s="71"/>
      <c r="F1107" s="71"/>
    </row>
    <row r="1108" spans="1:6">
      <c r="A1108" s="71"/>
      <c r="D1108" s="71"/>
      <c r="E1108" s="71"/>
      <c r="F1108" s="71"/>
    </row>
    <row r="1109" spans="1:6">
      <c r="A1109" s="71"/>
      <c r="D1109" s="71"/>
      <c r="E1109" s="71"/>
      <c r="F1109" s="71"/>
    </row>
    <row r="1110" spans="1:6">
      <c r="A1110" s="71"/>
      <c r="D1110" s="71"/>
      <c r="E1110" s="71"/>
      <c r="F1110" s="71"/>
    </row>
    <row r="1111" spans="1:6">
      <c r="A1111" s="71"/>
      <c r="D1111" s="71"/>
      <c r="E1111" s="71"/>
      <c r="F1111" s="71"/>
    </row>
    <row r="1112" spans="1:6">
      <c r="A1112" s="71"/>
      <c r="D1112" s="71"/>
      <c r="E1112" s="71"/>
      <c r="F1112" s="71"/>
    </row>
    <row r="1113" spans="1:6">
      <c r="A1113" s="71"/>
      <c r="D1113" s="71"/>
      <c r="E1113" s="71"/>
      <c r="F1113" s="71"/>
    </row>
    <row r="1114" spans="1:6">
      <c r="A1114" s="71"/>
      <c r="D1114" s="71"/>
      <c r="E1114" s="71"/>
      <c r="F1114" s="71"/>
    </row>
    <row r="1115" spans="1:6">
      <c r="A1115" s="71"/>
      <c r="D1115" s="71"/>
      <c r="E1115" s="71"/>
      <c r="F1115" s="71"/>
    </row>
    <row r="1116" spans="1:6">
      <c r="A1116" s="71"/>
      <c r="D1116" s="71"/>
      <c r="E1116" s="71"/>
      <c r="F1116" s="71"/>
    </row>
    <row r="1117" spans="1:6">
      <c r="A1117" s="71"/>
      <c r="D1117" s="71"/>
      <c r="E1117" s="71"/>
      <c r="F1117" s="71"/>
    </row>
    <row r="1118" spans="1:6">
      <c r="A1118" s="71"/>
      <c r="D1118" s="71"/>
      <c r="E1118" s="71"/>
      <c r="F1118" s="71"/>
    </row>
    <row r="1119" spans="1:6">
      <c r="A1119" s="71"/>
      <c r="D1119" s="71"/>
      <c r="E1119" s="71"/>
      <c r="F1119" s="71"/>
    </row>
    <row r="1120" spans="1:6">
      <c r="A1120" s="71"/>
      <c r="D1120" s="71"/>
      <c r="E1120" s="71"/>
      <c r="F1120" s="71"/>
    </row>
    <row r="1121" spans="1:6">
      <c r="A1121" s="71"/>
      <c r="D1121" s="71"/>
      <c r="E1121" s="71"/>
      <c r="F1121" s="71"/>
    </row>
    <row r="1122" spans="1:6">
      <c r="A1122" s="71"/>
      <c r="D1122" s="71"/>
      <c r="E1122" s="71"/>
      <c r="F1122" s="71"/>
    </row>
    <row r="1123" spans="1:6">
      <c r="A1123" s="71"/>
      <c r="D1123" s="71"/>
      <c r="E1123" s="71"/>
      <c r="F1123" s="71"/>
    </row>
    <row r="1124" spans="1:6">
      <c r="A1124" s="71"/>
      <c r="D1124" s="71"/>
      <c r="E1124" s="71"/>
      <c r="F1124" s="71"/>
    </row>
    <row r="1125" spans="1:6">
      <c r="A1125" s="71"/>
      <c r="D1125" s="71"/>
      <c r="E1125" s="71"/>
      <c r="F1125" s="71"/>
    </row>
    <row r="1126" spans="1:6">
      <c r="A1126" s="71"/>
      <c r="D1126" s="71"/>
      <c r="E1126" s="71"/>
      <c r="F1126" s="71"/>
    </row>
    <row r="1127" spans="1:6">
      <c r="A1127" s="71"/>
      <c r="D1127" s="71"/>
      <c r="E1127" s="71"/>
      <c r="F1127" s="71"/>
    </row>
    <row r="1128" spans="1:6">
      <c r="A1128" s="71"/>
      <c r="D1128" s="71"/>
      <c r="E1128" s="71"/>
      <c r="F1128" s="71"/>
    </row>
    <row r="1129" spans="1:6">
      <c r="A1129" s="71"/>
      <c r="D1129" s="71"/>
      <c r="E1129" s="71"/>
      <c r="F1129" s="71"/>
    </row>
    <row r="1130" spans="1:6">
      <c r="A1130" s="71"/>
      <c r="D1130" s="71"/>
      <c r="E1130" s="71"/>
      <c r="F1130" s="71"/>
    </row>
    <row r="1131" spans="1:6">
      <c r="A1131" s="71"/>
      <c r="D1131" s="71"/>
      <c r="E1131" s="71"/>
      <c r="F1131" s="71"/>
    </row>
    <row r="1132" spans="1:6">
      <c r="A1132" s="71"/>
      <c r="D1132" s="71"/>
      <c r="E1132" s="71"/>
      <c r="F1132" s="71"/>
    </row>
    <row r="1133" spans="1:6">
      <c r="A1133" s="71"/>
      <c r="D1133" s="71"/>
      <c r="E1133" s="71"/>
      <c r="F1133" s="71"/>
    </row>
    <row r="1134" spans="1:6">
      <c r="A1134" s="71"/>
      <c r="D1134" s="71"/>
      <c r="E1134" s="71"/>
      <c r="F1134" s="71"/>
    </row>
    <row r="1135" spans="1:6">
      <c r="A1135" s="71"/>
      <c r="D1135" s="71"/>
      <c r="E1135" s="71"/>
      <c r="F1135" s="71"/>
    </row>
    <row r="1136" spans="1:6">
      <c r="A1136" s="71"/>
      <c r="D1136" s="71"/>
      <c r="E1136" s="71"/>
      <c r="F1136" s="71"/>
    </row>
    <row r="1137" spans="1:6">
      <c r="A1137" s="71"/>
      <c r="D1137" s="71"/>
      <c r="E1137" s="71"/>
      <c r="F1137" s="71"/>
    </row>
    <row r="1138" spans="1:6">
      <c r="A1138" s="71"/>
      <c r="D1138" s="71"/>
      <c r="E1138" s="71"/>
      <c r="F1138" s="71"/>
    </row>
    <row r="1139" spans="1:6">
      <c r="A1139" s="71"/>
      <c r="D1139" s="71"/>
      <c r="E1139" s="71"/>
      <c r="F1139" s="71"/>
    </row>
    <row r="1140" spans="1:6">
      <c r="A1140" s="71"/>
      <c r="D1140" s="71"/>
      <c r="E1140" s="71"/>
      <c r="F1140" s="71"/>
    </row>
    <row r="1141" spans="1:6">
      <c r="A1141" s="71"/>
      <c r="D1141" s="71"/>
      <c r="E1141" s="71"/>
      <c r="F1141" s="71"/>
    </row>
    <row r="1142" spans="1:6">
      <c r="A1142" s="71"/>
      <c r="D1142" s="71"/>
      <c r="E1142" s="71"/>
      <c r="F1142" s="71"/>
    </row>
    <row r="1143" spans="1:6">
      <c r="A1143" s="71"/>
      <c r="D1143" s="71"/>
      <c r="E1143" s="71"/>
      <c r="F1143" s="71"/>
    </row>
    <row r="1144" spans="1:6">
      <c r="A1144" s="71"/>
      <c r="D1144" s="71"/>
      <c r="E1144" s="71"/>
      <c r="F1144" s="71"/>
    </row>
    <row r="1145" spans="1:6">
      <c r="A1145" s="71"/>
      <c r="D1145" s="71"/>
      <c r="E1145" s="71"/>
      <c r="F1145" s="71"/>
    </row>
    <row r="1146" spans="1:6">
      <c r="A1146" s="71"/>
      <c r="D1146" s="71"/>
      <c r="E1146" s="71"/>
      <c r="F1146" s="71"/>
    </row>
    <row r="1147" spans="1:6">
      <c r="A1147" s="71"/>
      <c r="D1147" s="71"/>
      <c r="E1147" s="71"/>
      <c r="F1147" s="71"/>
    </row>
    <row r="1148" spans="1:6">
      <c r="A1148" s="71"/>
      <c r="D1148" s="71"/>
      <c r="E1148" s="71"/>
      <c r="F1148" s="71"/>
    </row>
    <row r="1149" spans="1:6">
      <c r="A1149" s="71"/>
      <c r="D1149" s="71"/>
      <c r="E1149" s="71"/>
      <c r="F1149" s="71"/>
    </row>
    <row r="1150" spans="1:6">
      <c r="A1150" s="71"/>
      <c r="D1150" s="71"/>
      <c r="E1150" s="71"/>
      <c r="F1150" s="71"/>
    </row>
    <row r="1151" spans="1:6">
      <c r="A1151" s="71"/>
      <c r="D1151" s="71"/>
      <c r="E1151" s="71"/>
      <c r="F1151" s="71"/>
    </row>
    <row r="1152" spans="1:6">
      <c r="A1152" s="71"/>
      <c r="D1152" s="71"/>
      <c r="E1152" s="71"/>
      <c r="F1152" s="71"/>
    </row>
    <row r="1153" spans="1:6">
      <c r="A1153" s="71"/>
      <c r="D1153" s="71"/>
      <c r="E1153" s="71"/>
      <c r="F1153" s="71"/>
    </row>
    <row r="1154" spans="1:6">
      <c r="A1154" s="71"/>
      <c r="D1154" s="71"/>
      <c r="E1154" s="71"/>
      <c r="F1154" s="71"/>
    </row>
    <row r="1155" spans="1:6">
      <c r="A1155" s="71"/>
      <c r="D1155" s="71"/>
      <c r="E1155" s="71"/>
      <c r="F1155" s="71"/>
    </row>
    <row r="1156" spans="1:6">
      <c r="A1156" s="71"/>
      <c r="D1156" s="71"/>
      <c r="E1156" s="71"/>
      <c r="F1156" s="71"/>
    </row>
    <row r="1157" spans="1:6">
      <c r="A1157" s="71"/>
      <c r="D1157" s="71"/>
      <c r="E1157" s="71"/>
      <c r="F1157" s="71"/>
    </row>
    <row r="1158" spans="1:6">
      <c r="A1158" s="71"/>
      <c r="D1158" s="71"/>
      <c r="E1158" s="71"/>
      <c r="F1158" s="71"/>
    </row>
    <row r="1159" spans="1:6">
      <c r="A1159" s="71"/>
      <c r="D1159" s="71"/>
      <c r="E1159" s="71"/>
      <c r="F1159" s="71"/>
    </row>
    <row r="1160" spans="1:6">
      <c r="A1160" s="71"/>
      <c r="D1160" s="71"/>
      <c r="E1160" s="71"/>
      <c r="F1160" s="71"/>
    </row>
    <row r="1161" spans="1:6">
      <c r="A1161" s="71"/>
      <c r="D1161" s="71"/>
      <c r="E1161" s="71"/>
      <c r="F1161" s="71"/>
    </row>
    <row r="1162" spans="1:6">
      <c r="A1162" s="71"/>
      <c r="D1162" s="71"/>
      <c r="E1162" s="71"/>
      <c r="F1162" s="71"/>
    </row>
    <row r="1163" spans="1:6">
      <c r="A1163" s="71"/>
      <c r="D1163" s="71"/>
      <c r="E1163" s="71"/>
      <c r="F1163" s="71"/>
    </row>
    <row r="1164" spans="1:6">
      <c r="A1164" s="71"/>
      <c r="D1164" s="71"/>
      <c r="E1164" s="71"/>
      <c r="F1164" s="71"/>
    </row>
    <row r="1165" spans="1:6">
      <c r="A1165" s="71"/>
      <c r="D1165" s="71"/>
      <c r="E1165" s="71"/>
      <c r="F1165" s="71"/>
    </row>
    <row r="1166" spans="1:6">
      <c r="A1166" s="71"/>
      <c r="D1166" s="71"/>
      <c r="E1166" s="71"/>
      <c r="F1166" s="71"/>
    </row>
    <row r="1167" spans="1:6">
      <c r="A1167" s="71"/>
      <c r="D1167" s="71"/>
      <c r="E1167" s="71"/>
      <c r="F1167" s="71"/>
    </row>
    <row r="1168" spans="1:6">
      <c r="A1168" s="71"/>
      <c r="D1168" s="71"/>
      <c r="E1168" s="71"/>
      <c r="F1168" s="71"/>
    </row>
    <row r="1169" spans="1:6">
      <c r="A1169" s="71"/>
      <c r="D1169" s="71"/>
      <c r="E1169" s="71"/>
      <c r="F1169" s="71"/>
    </row>
    <row r="1170" spans="1:6">
      <c r="A1170" s="71"/>
      <c r="D1170" s="71"/>
      <c r="E1170" s="71"/>
      <c r="F1170" s="71"/>
    </row>
    <row r="1171" spans="1:6">
      <c r="A1171" s="71"/>
      <c r="D1171" s="71"/>
      <c r="E1171" s="71"/>
      <c r="F1171" s="71"/>
    </row>
    <row r="1172" spans="1:6">
      <c r="A1172" s="71"/>
      <c r="D1172" s="71"/>
      <c r="E1172" s="71"/>
      <c r="F1172" s="71"/>
    </row>
    <row r="1173" spans="1:6">
      <c r="A1173" s="71"/>
      <c r="D1173" s="71"/>
      <c r="E1173" s="71"/>
      <c r="F1173" s="71"/>
    </row>
    <row r="1174" spans="1:6">
      <c r="A1174" s="71"/>
      <c r="D1174" s="71"/>
      <c r="E1174" s="71"/>
      <c r="F1174" s="71"/>
    </row>
    <row r="1175" spans="1:6">
      <c r="A1175" s="71"/>
      <c r="D1175" s="71"/>
      <c r="E1175" s="71"/>
      <c r="F1175" s="71"/>
    </row>
    <row r="1176" spans="1:6">
      <c r="A1176" s="71"/>
      <c r="D1176" s="71"/>
      <c r="E1176" s="71"/>
      <c r="F1176" s="71"/>
    </row>
    <row r="1177" spans="1:6">
      <c r="A1177" s="71"/>
      <c r="D1177" s="71"/>
      <c r="E1177" s="71"/>
      <c r="F1177" s="71"/>
    </row>
    <row r="1178" spans="1:6">
      <c r="A1178" s="71"/>
      <c r="D1178" s="71"/>
      <c r="E1178" s="71"/>
      <c r="F1178" s="71"/>
    </row>
    <row r="1179" spans="1:6">
      <c r="A1179" s="71"/>
      <c r="D1179" s="71"/>
      <c r="E1179" s="71"/>
      <c r="F1179" s="71"/>
    </row>
    <row r="1180" spans="1:6">
      <c r="A1180" s="71"/>
      <c r="D1180" s="71"/>
      <c r="E1180" s="71"/>
      <c r="F1180" s="71"/>
    </row>
    <row r="1181" spans="1:6">
      <c r="A1181" s="71"/>
      <c r="D1181" s="71"/>
      <c r="E1181" s="71"/>
      <c r="F1181" s="71"/>
    </row>
    <row r="1182" spans="1:6">
      <c r="A1182" s="71"/>
      <c r="D1182" s="71"/>
      <c r="E1182" s="71"/>
      <c r="F1182" s="71"/>
    </row>
    <row r="1183" spans="1:6">
      <c r="A1183" s="71"/>
      <c r="D1183" s="71"/>
      <c r="E1183" s="71"/>
      <c r="F1183" s="71"/>
    </row>
    <row r="1184" spans="1:6">
      <c r="A1184" s="71"/>
      <c r="D1184" s="71"/>
      <c r="E1184" s="71"/>
      <c r="F1184" s="71"/>
    </row>
    <row r="1185" spans="1:6">
      <c r="A1185" s="71"/>
      <c r="D1185" s="71"/>
      <c r="E1185" s="71"/>
      <c r="F1185" s="71"/>
    </row>
    <row r="1186" spans="1:6">
      <c r="A1186" s="71"/>
      <c r="D1186" s="71"/>
      <c r="E1186" s="71"/>
      <c r="F1186" s="71"/>
    </row>
    <row r="1187" spans="1:6">
      <c r="A1187" s="71"/>
      <c r="D1187" s="71"/>
      <c r="E1187" s="71"/>
      <c r="F1187" s="71"/>
    </row>
    <row r="1188" spans="1:6">
      <c r="A1188" s="71"/>
      <c r="D1188" s="71"/>
      <c r="E1188" s="71"/>
      <c r="F1188" s="71"/>
    </row>
    <row r="1189" spans="1:6">
      <c r="A1189" s="71"/>
      <c r="D1189" s="71"/>
      <c r="E1189" s="71"/>
      <c r="F1189" s="71"/>
    </row>
    <row r="1190" spans="1:6">
      <c r="A1190" s="71"/>
      <c r="D1190" s="71"/>
      <c r="E1190" s="71"/>
      <c r="F1190" s="71"/>
    </row>
    <row r="1191" spans="1:6">
      <c r="A1191" s="71"/>
      <c r="D1191" s="71"/>
      <c r="E1191" s="71"/>
      <c r="F1191" s="71"/>
    </row>
    <row r="1192" spans="1:6">
      <c r="A1192" s="71"/>
      <c r="D1192" s="71"/>
      <c r="E1192" s="71"/>
      <c r="F1192" s="71"/>
    </row>
    <row r="1193" spans="1:6">
      <c r="A1193" s="71"/>
      <c r="D1193" s="71"/>
      <c r="E1193" s="71"/>
      <c r="F1193" s="71"/>
    </row>
    <row r="1194" spans="1:6">
      <c r="A1194" s="71"/>
      <c r="D1194" s="71"/>
      <c r="E1194" s="71"/>
      <c r="F1194" s="71"/>
    </row>
    <row r="1195" spans="1:6">
      <c r="A1195" s="71"/>
      <c r="D1195" s="71"/>
      <c r="E1195" s="71"/>
      <c r="F1195" s="71"/>
    </row>
    <row r="1196" spans="1:6">
      <c r="A1196" s="71"/>
      <c r="D1196" s="71"/>
      <c r="E1196" s="71"/>
      <c r="F1196" s="71"/>
    </row>
    <row r="1197" spans="1:6">
      <c r="A1197" s="71"/>
      <c r="D1197" s="71"/>
      <c r="E1197" s="71"/>
      <c r="F1197" s="71"/>
    </row>
    <row r="1198" spans="1:6">
      <c r="A1198" s="71"/>
      <c r="D1198" s="71"/>
      <c r="E1198" s="71"/>
      <c r="F1198" s="71"/>
    </row>
    <row r="1199" spans="1:6">
      <c r="A1199" s="71"/>
      <c r="D1199" s="71"/>
      <c r="E1199" s="71"/>
      <c r="F1199" s="71"/>
    </row>
    <row r="1200" spans="1:6">
      <c r="A1200" s="71"/>
      <c r="D1200" s="71"/>
      <c r="E1200" s="71"/>
      <c r="F1200" s="71"/>
    </row>
    <row r="1201" spans="1:6">
      <c r="A1201" s="71"/>
      <c r="D1201" s="71"/>
      <c r="E1201" s="71"/>
      <c r="F1201" s="71"/>
    </row>
    <row r="1202" spans="1:6">
      <c r="A1202" s="71"/>
      <c r="D1202" s="71"/>
      <c r="E1202" s="71"/>
      <c r="F1202" s="71"/>
    </row>
    <row r="1203" spans="1:6">
      <c r="A1203" s="71"/>
      <c r="D1203" s="71"/>
      <c r="E1203" s="71"/>
      <c r="F1203" s="71"/>
    </row>
    <row r="1204" spans="1:6">
      <c r="A1204" s="71"/>
      <c r="D1204" s="71"/>
      <c r="E1204" s="71"/>
      <c r="F1204" s="71"/>
    </row>
    <row r="1205" spans="1:6">
      <c r="A1205" s="71"/>
      <c r="D1205" s="71"/>
      <c r="E1205" s="71"/>
      <c r="F1205" s="71"/>
    </row>
    <row r="1206" spans="1:6">
      <c r="A1206" s="71"/>
      <c r="D1206" s="71"/>
      <c r="E1206" s="71"/>
      <c r="F1206" s="71"/>
    </row>
    <row r="1207" spans="1:6">
      <c r="A1207" s="71"/>
      <c r="D1207" s="71"/>
      <c r="E1207" s="71"/>
      <c r="F1207" s="71"/>
    </row>
    <row r="1208" spans="1:6">
      <c r="A1208" s="71"/>
      <c r="D1208" s="71"/>
      <c r="E1208" s="71"/>
      <c r="F1208" s="71"/>
    </row>
    <row r="1209" spans="1:6">
      <c r="A1209" s="71"/>
      <c r="D1209" s="71"/>
      <c r="E1209" s="71"/>
      <c r="F1209" s="71"/>
    </row>
    <row r="1210" spans="1:6">
      <c r="A1210" s="71"/>
      <c r="D1210" s="71"/>
      <c r="E1210" s="71"/>
      <c r="F1210" s="71"/>
    </row>
    <row r="1211" spans="1:6">
      <c r="A1211" s="71"/>
      <c r="D1211" s="71"/>
      <c r="E1211" s="71"/>
      <c r="F1211" s="71"/>
    </row>
    <row r="1212" spans="1:6">
      <c r="A1212" s="71"/>
      <c r="D1212" s="71"/>
      <c r="E1212" s="71"/>
      <c r="F1212" s="71"/>
    </row>
    <row r="1213" spans="1:6">
      <c r="A1213" s="71"/>
      <c r="D1213" s="71"/>
      <c r="E1213" s="71"/>
      <c r="F1213" s="71"/>
    </row>
    <row r="1214" spans="1:6">
      <c r="A1214" s="71"/>
      <c r="D1214" s="71"/>
      <c r="E1214" s="71"/>
      <c r="F1214" s="71"/>
    </row>
    <row r="1215" spans="1:6">
      <c r="A1215" s="71"/>
      <c r="D1215" s="71"/>
      <c r="E1215" s="71"/>
      <c r="F1215" s="71"/>
    </row>
    <row r="1216" spans="1:6">
      <c r="A1216" s="71"/>
      <c r="D1216" s="71"/>
      <c r="E1216" s="71"/>
      <c r="F1216" s="71"/>
    </row>
    <row r="1217" spans="1:6">
      <c r="A1217" s="71"/>
      <c r="D1217" s="71"/>
      <c r="E1217" s="71"/>
      <c r="F1217" s="71"/>
    </row>
    <row r="1218" spans="1:6">
      <c r="A1218" s="71"/>
      <c r="D1218" s="71"/>
      <c r="E1218" s="71"/>
      <c r="F1218" s="71"/>
    </row>
    <row r="1219" spans="1:6">
      <c r="A1219" s="71"/>
      <c r="D1219" s="71"/>
      <c r="E1219" s="71"/>
      <c r="F1219" s="71"/>
    </row>
    <row r="1220" spans="1:6">
      <c r="A1220" s="71"/>
      <c r="D1220" s="71"/>
      <c r="E1220" s="71"/>
      <c r="F1220" s="71"/>
    </row>
    <row r="1221" spans="1:6">
      <c r="A1221" s="71"/>
      <c r="D1221" s="71"/>
      <c r="E1221" s="71"/>
      <c r="F1221" s="71"/>
    </row>
    <row r="1222" spans="1:6">
      <c r="A1222" s="71"/>
      <c r="D1222" s="71"/>
      <c r="E1222" s="71"/>
      <c r="F1222" s="71"/>
    </row>
    <row r="1223" spans="1:6">
      <c r="A1223" s="71"/>
      <c r="D1223" s="71"/>
      <c r="E1223" s="71"/>
      <c r="F1223" s="71"/>
    </row>
    <row r="1224" spans="1:6">
      <c r="A1224" s="71"/>
      <c r="D1224" s="71"/>
      <c r="E1224" s="71"/>
      <c r="F1224" s="71"/>
    </row>
    <row r="1225" spans="1:6">
      <c r="A1225" s="71"/>
      <c r="D1225" s="71"/>
      <c r="E1225" s="71"/>
      <c r="F1225" s="71"/>
    </row>
    <row r="1226" spans="1:6">
      <c r="A1226" s="71"/>
      <c r="D1226" s="71"/>
      <c r="E1226" s="71"/>
      <c r="F1226" s="71"/>
    </row>
    <row r="1227" spans="1:6">
      <c r="A1227" s="71"/>
      <c r="D1227" s="71"/>
      <c r="E1227" s="71"/>
      <c r="F1227" s="71"/>
    </row>
    <row r="1228" spans="1:6">
      <c r="A1228" s="71"/>
      <c r="D1228" s="71"/>
      <c r="E1228" s="71"/>
      <c r="F1228" s="71"/>
    </row>
    <row r="1229" spans="1:6">
      <c r="A1229" s="71"/>
      <c r="D1229" s="71"/>
      <c r="E1229" s="71"/>
      <c r="F1229" s="71"/>
    </row>
    <row r="1230" spans="1:6">
      <c r="A1230" s="71"/>
      <c r="D1230" s="71"/>
      <c r="E1230" s="71"/>
      <c r="F1230" s="71"/>
    </row>
    <row r="1231" spans="1:6">
      <c r="A1231" s="71"/>
      <c r="D1231" s="71"/>
      <c r="E1231" s="71"/>
      <c r="F1231" s="71"/>
    </row>
    <row r="1232" spans="1:6">
      <c r="A1232" s="71"/>
      <c r="D1232" s="71"/>
      <c r="E1232" s="71"/>
      <c r="F1232" s="71"/>
    </row>
    <row r="1233" spans="1:6">
      <c r="A1233" s="71"/>
      <c r="D1233" s="71"/>
      <c r="E1233" s="71"/>
      <c r="F1233" s="71"/>
    </row>
    <row r="1234" spans="1:6">
      <c r="A1234" s="71"/>
      <c r="D1234" s="71"/>
      <c r="E1234" s="71"/>
      <c r="F1234" s="71"/>
    </row>
    <row r="1235" spans="1:6">
      <c r="A1235" s="71"/>
      <c r="D1235" s="71"/>
      <c r="E1235" s="71"/>
      <c r="F1235" s="71"/>
    </row>
    <row r="1236" spans="1:6">
      <c r="A1236" s="71"/>
      <c r="D1236" s="71"/>
      <c r="E1236" s="71"/>
      <c r="F1236" s="71"/>
    </row>
    <row r="1237" spans="1:6">
      <c r="A1237" s="71"/>
      <c r="D1237" s="71"/>
      <c r="E1237" s="71"/>
      <c r="F1237" s="71"/>
    </row>
    <row r="1238" spans="1:6">
      <c r="A1238" s="71"/>
      <c r="D1238" s="71"/>
      <c r="E1238" s="71"/>
      <c r="F1238" s="71"/>
    </row>
    <row r="1239" spans="1:6">
      <c r="A1239" s="71"/>
      <c r="D1239" s="71"/>
      <c r="E1239" s="71"/>
      <c r="F1239" s="71"/>
    </row>
    <row r="1240" spans="1:6">
      <c r="A1240" s="71"/>
      <c r="D1240" s="71"/>
      <c r="E1240" s="71"/>
      <c r="F1240" s="71"/>
    </row>
    <row r="1241" spans="1:6">
      <c r="A1241" s="71"/>
      <c r="D1241" s="71"/>
      <c r="E1241" s="71"/>
      <c r="F1241" s="71"/>
    </row>
    <row r="1242" spans="1:6">
      <c r="A1242" s="71"/>
      <c r="D1242" s="71"/>
      <c r="E1242" s="71"/>
      <c r="F1242" s="71"/>
    </row>
    <row r="1243" spans="1:6">
      <c r="A1243" s="71"/>
      <c r="D1243" s="71"/>
      <c r="E1243" s="71"/>
      <c r="F1243" s="71"/>
    </row>
    <row r="1244" spans="1:6">
      <c r="A1244" s="71"/>
      <c r="D1244" s="71"/>
      <c r="E1244" s="71"/>
      <c r="F1244" s="71"/>
    </row>
    <row r="1245" spans="1:6">
      <c r="A1245" s="71"/>
      <c r="D1245" s="71"/>
      <c r="E1245" s="71"/>
      <c r="F1245" s="71"/>
    </row>
    <row r="1246" spans="1:6">
      <c r="A1246" s="71"/>
      <c r="D1246" s="71"/>
      <c r="E1246" s="71"/>
      <c r="F1246" s="71"/>
    </row>
    <row r="1247" spans="1:6">
      <c r="A1247" s="71"/>
      <c r="D1247" s="71"/>
      <c r="E1247" s="71"/>
      <c r="F1247" s="71"/>
    </row>
    <row r="1248" spans="1:6">
      <c r="A1248" s="71"/>
      <c r="D1248" s="71"/>
      <c r="E1248" s="71"/>
      <c r="F1248" s="71"/>
    </row>
    <row r="1249" spans="1:6">
      <c r="A1249" s="71"/>
      <c r="D1249" s="71"/>
      <c r="E1249" s="71"/>
      <c r="F1249" s="71"/>
    </row>
    <row r="1250" spans="1:6">
      <c r="A1250" s="71"/>
      <c r="D1250" s="71"/>
      <c r="E1250" s="71"/>
      <c r="F1250" s="71"/>
    </row>
    <row r="1251" spans="1:6">
      <c r="A1251" s="71"/>
      <c r="D1251" s="71"/>
      <c r="E1251" s="71"/>
      <c r="F1251" s="71"/>
    </row>
    <row r="1252" spans="1:6">
      <c r="A1252" s="71"/>
      <c r="D1252" s="71"/>
      <c r="E1252" s="71"/>
      <c r="F1252" s="71"/>
    </row>
    <row r="1253" spans="1:6">
      <c r="A1253" s="71"/>
      <c r="D1253" s="71"/>
      <c r="E1253" s="71"/>
      <c r="F1253" s="71"/>
    </row>
    <row r="1254" spans="1:6">
      <c r="A1254" s="71"/>
      <c r="D1254" s="71"/>
      <c r="E1254" s="71"/>
      <c r="F1254" s="71"/>
    </row>
    <row r="1255" spans="1:6">
      <c r="A1255" s="71"/>
      <c r="D1255" s="71"/>
      <c r="E1255" s="71"/>
      <c r="F1255" s="71"/>
    </row>
    <row r="1256" spans="1:6">
      <c r="A1256" s="71"/>
      <c r="D1256" s="71"/>
      <c r="E1256" s="71"/>
      <c r="F1256" s="71"/>
    </row>
    <row r="1257" spans="1:6">
      <c r="A1257" s="71"/>
      <c r="D1257" s="71"/>
      <c r="E1257" s="71"/>
      <c r="F1257" s="71"/>
    </row>
    <row r="1258" spans="1:6">
      <c r="A1258" s="71"/>
      <c r="D1258" s="71"/>
      <c r="E1258" s="71"/>
      <c r="F1258" s="71"/>
    </row>
    <row r="1259" spans="1:6">
      <c r="A1259" s="71"/>
      <c r="D1259" s="71"/>
      <c r="E1259" s="71"/>
      <c r="F1259" s="71"/>
    </row>
    <row r="1260" spans="1:6">
      <c r="A1260" s="71"/>
      <c r="D1260" s="71"/>
      <c r="E1260" s="71"/>
      <c r="F1260" s="71"/>
    </row>
    <row r="1261" spans="1:6">
      <c r="A1261" s="71"/>
      <c r="D1261" s="71"/>
      <c r="E1261" s="71"/>
      <c r="F1261" s="71"/>
    </row>
    <row r="1262" spans="1:6">
      <c r="A1262" s="71"/>
      <c r="D1262" s="71"/>
      <c r="E1262" s="71"/>
      <c r="F1262" s="71"/>
    </row>
    <row r="1263" spans="1:6">
      <c r="A1263" s="71"/>
      <c r="D1263" s="71"/>
      <c r="E1263" s="71"/>
      <c r="F1263" s="71"/>
    </row>
    <row r="1264" spans="1:6">
      <c r="A1264" s="71"/>
      <c r="D1264" s="71"/>
      <c r="E1264" s="71"/>
      <c r="F1264" s="71"/>
    </row>
    <row r="1265" spans="1:6">
      <c r="A1265" s="71"/>
      <c r="D1265" s="71"/>
      <c r="E1265" s="71"/>
      <c r="F1265" s="71"/>
    </row>
    <row r="1266" spans="1:6">
      <c r="A1266" s="71"/>
      <c r="D1266" s="71"/>
      <c r="E1266" s="71"/>
      <c r="F1266" s="71"/>
    </row>
    <row r="1267" spans="1:6">
      <c r="A1267" s="71"/>
      <c r="D1267" s="71"/>
      <c r="E1267" s="71"/>
      <c r="F1267" s="71"/>
    </row>
    <row r="1268" spans="1:6">
      <c r="A1268" s="71"/>
      <c r="D1268" s="71"/>
      <c r="E1268" s="71"/>
      <c r="F1268" s="71"/>
    </row>
    <row r="1269" spans="1:6">
      <c r="A1269" s="71"/>
      <c r="D1269" s="71"/>
      <c r="E1269" s="71"/>
      <c r="F1269" s="71"/>
    </row>
    <row r="1270" spans="1:6">
      <c r="A1270" s="71"/>
      <c r="D1270" s="71"/>
      <c r="E1270" s="71"/>
      <c r="F1270" s="71"/>
    </row>
    <row r="1271" spans="1:6">
      <c r="A1271" s="71"/>
      <c r="D1271" s="71"/>
      <c r="E1271" s="71"/>
      <c r="F1271" s="71"/>
    </row>
    <row r="1272" spans="1:6">
      <c r="A1272" s="71"/>
      <c r="D1272" s="71"/>
      <c r="E1272" s="71"/>
      <c r="F1272" s="71"/>
    </row>
    <row r="1273" spans="1:6">
      <c r="A1273" s="71"/>
      <c r="D1273" s="71"/>
      <c r="E1273" s="71"/>
      <c r="F1273" s="71"/>
    </row>
    <row r="1274" spans="1:6">
      <c r="A1274" s="71"/>
      <c r="D1274" s="71"/>
      <c r="E1274" s="71"/>
      <c r="F1274" s="71"/>
    </row>
    <row r="1275" spans="1:6">
      <c r="A1275" s="71"/>
      <c r="D1275" s="71"/>
      <c r="E1275" s="71"/>
      <c r="F1275" s="71"/>
    </row>
    <row r="1276" spans="1:6">
      <c r="A1276" s="71"/>
      <c r="D1276" s="71"/>
      <c r="E1276" s="71"/>
      <c r="F1276" s="71"/>
    </row>
    <row r="1277" spans="1:6">
      <c r="A1277" s="71"/>
      <c r="D1277" s="71"/>
      <c r="E1277" s="71"/>
      <c r="F1277" s="71"/>
    </row>
    <row r="1278" spans="1:6">
      <c r="A1278" s="71"/>
      <c r="D1278" s="71"/>
      <c r="E1278" s="71"/>
      <c r="F1278" s="71"/>
    </row>
    <row r="1279" spans="1:6">
      <c r="A1279" s="71"/>
      <c r="D1279" s="71"/>
      <c r="E1279" s="71"/>
      <c r="F1279" s="71"/>
    </row>
    <row r="1280" spans="1:6">
      <c r="A1280" s="71"/>
      <c r="D1280" s="71"/>
      <c r="E1280" s="71"/>
      <c r="F1280" s="71"/>
    </row>
    <row r="1281" spans="1:6">
      <c r="A1281" s="71"/>
      <c r="D1281" s="71"/>
      <c r="E1281" s="71"/>
      <c r="F1281" s="71"/>
    </row>
    <row r="1282" spans="1:6">
      <c r="A1282" s="71"/>
      <c r="D1282" s="71"/>
      <c r="E1282" s="71"/>
      <c r="F1282" s="71"/>
    </row>
    <row r="1283" spans="1:6">
      <c r="A1283" s="71"/>
      <c r="D1283" s="71"/>
      <c r="E1283" s="71"/>
      <c r="F1283" s="71"/>
    </row>
    <row r="1284" spans="1:6">
      <c r="A1284" s="71"/>
      <c r="D1284" s="71"/>
      <c r="E1284" s="71"/>
      <c r="F1284" s="71"/>
    </row>
    <row r="1285" spans="1:6">
      <c r="A1285" s="71"/>
      <c r="D1285" s="71"/>
      <c r="E1285" s="71"/>
      <c r="F1285" s="71"/>
    </row>
    <row r="1286" spans="1:6">
      <c r="A1286" s="71"/>
      <c r="D1286" s="71"/>
      <c r="E1286" s="71"/>
      <c r="F1286" s="71"/>
    </row>
    <row r="1287" spans="1:6">
      <c r="A1287" s="71"/>
      <c r="D1287" s="71"/>
      <c r="E1287" s="71"/>
      <c r="F1287" s="71"/>
    </row>
    <row r="1288" spans="1:6">
      <c r="A1288" s="71"/>
      <c r="D1288" s="71"/>
      <c r="E1288" s="71"/>
      <c r="F1288" s="71"/>
    </row>
    <row r="1289" spans="1:6">
      <c r="A1289" s="71"/>
      <c r="D1289" s="71"/>
      <c r="E1289" s="71"/>
      <c r="F1289" s="71"/>
    </row>
    <row r="1290" spans="1:6">
      <c r="A1290" s="71"/>
      <c r="D1290" s="71"/>
      <c r="E1290" s="71"/>
      <c r="F1290" s="71"/>
    </row>
    <row r="1291" spans="1:6">
      <c r="A1291" s="71"/>
      <c r="D1291" s="71"/>
      <c r="E1291" s="71"/>
      <c r="F1291" s="71"/>
    </row>
    <row r="1292" spans="1:6">
      <c r="A1292" s="71"/>
      <c r="D1292" s="71"/>
      <c r="E1292" s="71"/>
      <c r="F1292" s="71"/>
    </row>
    <row r="1293" spans="1:6">
      <c r="A1293" s="71"/>
      <c r="D1293" s="71"/>
      <c r="E1293" s="71"/>
      <c r="F1293" s="71"/>
    </row>
    <row r="1294" spans="1:6">
      <c r="A1294" s="71"/>
      <c r="D1294" s="71"/>
      <c r="E1294" s="71"/>
      <c r="F1294" s="71"/>
    </row>
    <row r="1295" spans="1:6">
      <c r="A1295" s="71"/>
      <c r="D1295" s="71"/>
      <c r="E1295" s="71"/>
      <c r="F1295" s="71"/>
    </row>
    <row r="1296" spans="1:6">
      <c r="A1296" s="71"/>
      <c r="D1296" s="71"/>
      <c r="E1296" s="71"/>
      <c r="F1296" s="71"/>
    </row>
    <row r="1297" spans="1:6">
      <c r="A1297" s="71"/>
      <c r="D1297" s="71"/>
      <c r="E1297" s="71"/>
      <c r="F1297" s="71"/>
    </row>
    <row r="1298" spans="1:6">
      <c r="A1298" s="71"/>
      <c r="D1298" s="71"/>
      <c r="E1298" s="71"/>
      <c r="F1298" s="71"/>
    </row>
    <row r="1299" spans="1:6">
      <c r="A1299" s="71"/>
      <c r="D1299" s="71"/>
      <c r="E1299" s="71"/>
      <c r="F1299" s="71"/>
    </row>
    <row r="1300" spans="1:6">
      <c r="A1300" s="71"/>
      <c r="D1300" s="71"/>
      <c r="E1300" s="71"/>
      <c r="F1300" s="71"/>
    </row>
    <row r="1301" spans="1:6">
      <c r="A1301" s="71"/>
      <c r="D1301" s="71"/>
      <c r="E1301" s="71"/>
      <c r="F1301" s="71"/>
    </row>
    <row r="1302" spans="1:6">
      <c r="A1302" s="71"/>
      <c r="D1302" s="71"/>
      <c r="E1302" s="71"/>
      <c r="F1302" s="71"/>
    </row>
    <row r="1303" spans="1:6">
      <c r="A1303" s="71"/>
      <c r="D1303" s="71"/>
      <c r="E1303" s="71"/>
      <c r="F1303" s="71"/>
    </row>
    <row r="1304" spans="1:6">
      <c r="A1304" s="71"/>
      <c r="D1304" s="71"/>
      <c r="E1304" s="71"/>
      <c r="F1304" s="71"/>
    </row>
    <row r="1305" spans="1:6">
      <c r="A1305" s="71"/>
      <c r="D1305" s="71"/>
      <c r="E1305" s="71"/>
      <c r="F1305" s="71"/>
    </row>
    <row r="1306" spans="1:6">
      <c r="A1306" s="71"/>
      <c r="D1306" s="71"/>
      <c r="E1306" s="71"/>
      <c r="F1306" s="71"/>
    </row>
    <row r="1307" spans="1:6">
      <c r="A1307" s="71"/>
      <c r="D1307" s="71"/>
      <c r="E1307" s="71"/>
      <c r="F1307" s="71"/>
    </row>
    <row r="1308" spans="1:6">
      <c r="A1308" s="71"/>
      <c r="D1308" s="71"/>
      <c r="E1308" s="71"/>
      <c r="F1308" s="71"/>
    </row>
    <row r="1309" spans="1:6">
      <c r="A1309" s="71"/>
      <c r="D1309" s="71"/>
      <c r="E1309" s="71"/>
      <c r="F1309" s="71"/>
    </row>
    <row r="1310" spans="1:6">
      <c r="A1310" s="71"/>
      <c r="D1310" s="71"/>
      <c r="E1310" s="71"/>
      <c r="F1310" s="71"/>
    </row>
    <row r="1311" spans="1:6">
      <c r="A1311" s="71"/>
      <c r="D1311" s="71"/>
      <c r="E1311" s="71"/>
      <c r="F1311" s="71"/>
    </row>
    <row r="1312" spans="1:6">
      <c r="A1312" s="71"/>
      <c r="D1312" s="71"/>
      <c r="E1312" s="71"/>
      <c r="F1312" s="71"/>
    </row>
    <row r="1313" spans="1:6">
      <c r="A1313" s="71"/>
      <c r="D1313" s="71"/>
      <c r="E1313" s="71"/>
      <c r="F1313" s="71"/>
    </row>
    <row r="1314" spans="1:6">
      <c r="A1314" s="71"/>
      <c r="D1314" s="71"/>
      <c r="E1314" s="71"/>
      <c r="F1314" s="71"/>
    </row>
    <row r="1315" spans="1:6">
      <c r="A1315" s="71"/>
      <c r="D1315" s="71"/>
      <c r="E1315" s="71"/>
      <c r="F1315" s="71"/>
    </row>
    <row r="1316" spans="1:6">
      <c r="A1316" s="71"/>
      <c r="D1316" s="71"/>
      <c r="E1316" s="71"/>
      <c r="F1316" s="71"/>
    </row>
    <row r="1317" spans="1:6">
      <c r="A1317" s="71"/>
      <c r="D1317" s="71"/>
      <c r="E1317" s="71"/>
      <c r="F1317" s="71"/>
    </row>
    <row r="1318" spans="1:6">
      <c r="A1318" s="71"/>
      <c r="D1318" s="71"/>
      <c r="E1318" s="71"/>
      <c r="F1318" s="71"/>
    </row>
    <row r="1319" spans="1:6">
      <c r="A1319" s="71"/>
      <c r="D1319" s="71"/>
      <c r="E1319" s="71"/>
      <c r="F1319" s="71"/>
    </row>
    <row r="1320" spans="1:6">
      <c r="A1320" s="71"/>
      <c r="D1320" s="71"/>
      <c r="E1320" s="71"/>
      <c r="F1320" s="71"/>
    </row>
    <row r="1321" spans="1:6">
      <c r="A1321" s="71"/>
      <c r="D1321" s="71"/>
      <c r="E1321" s="71"/>
      <c r="F1321" s="71"/>
    </row>
    <row r="1322" spans="1:6">
      <c r="A1322" s="71"/>
      <c r="D1322" s="71"/>
      <c r="E1322" s="71"/>
      <c r="F1322" s="71"/>
    </row>
    <row r="1323" spans="1:6">
      <c r="A1323" s="71"/>
      <c r="D1323" s="71"/>
      <c r="E1323" s="71"/>
      <c r="F1323" s="71"/>
    </row>
    <row r="1324" spans="1:6">
      <c r="A1324" s="71"/>
      <c r="D1324" s="71"/>
      <c r="E1324" s="71"/>
      <c r="F1324" s="71"/>
    </row>
    <row r="1325" spans="1:6">
      <c r="A1325" s="71"/>
      <c r="D1325" s="71"/>
      <c r="E1325" s="71"/>
      <c r="F1325" s="71"/>
    </row>
    <row r="1326" spans="1:6">
      <c r="A1326" s="71"/>
      <c r="D1326" s="71"/>
      <c r="E1326" s="71"/>
      <c r="F1326" s="71"/>
    </row>
    <row r="1327" spans="1:6">
      <c r="A1327" s="71"/>
      <c r="D1327" s="71"/>
      <c r="E1327" s="71"/>
      <c r="F1327" s="71"/>
    </row>
    <row r="1328" spans="1:6">
      <c r="A1328" s="71"/>
      <c r="D1328" s="71"/>
      <c r="E1328" s="71"/>
      <c r="F1328" s="71"/>
    </row>
    <row r="1329" spans="1:6">
      <c r="A1329" s="71"/>
      <c r="D1329" s="71"/>
      <c r="E1329" s="71"/>
      <c r="F1329" s="71"/>
    </row>
    <row r="1330" spans="1:6">
      <c r="A1330" s="71"/>
      <c r="D1330" s="71"/>
      <c r="E1330" s="71"/>
      <c r="F1330" s="71"/>
    </row>
    <row r="1331" spans="1:6">
      <c r="A1331" s="71"/>
      <c r="D1331" s="71"/>
      <c r="E1331" s="71"/>
      <c r="F1331" s="71"/>
    </row>
    <row r="1332" spans="1:6">
      <c r="A1332" s="71"/>
      <c r="D1332" s="71"/>
      <c r="E1332" s="71"/>
      <c r="F1332" s="71"/>
    </row>
    <row r="1333" spans="1:6">
      <c r="A1333" s="71"/>
      <c r="D1333" s="71"/>
      <c r="E1333" s="71"/>
      <c r="F1333" s="71"/>
    </row>
    <row r="1334" spans="1:6">
      <c r="A1334" s="71"/>
      <c r="D1334" s="71"/>
      <c r="E1334" s="71"/>
      <c r="F1334" s="71"/>
    </row>
    <row r="1335" spans="1:6">
      <c r="A1335" s="71"/>
      <c r="D1335" s="71"/>
      <c r="E1335" s="71"/>
      <c r="F1335" s="71"/>
    </row>
    <row r="1336" spans="1:6">
      <c r="A1336" s="71"/>
      <c r="D1336" s="71"/>
      <c r="E1336" s="71"/>
      <c r="F1336" s="71"/>
    </row>
    <row r="1337" spans="1:6">
      <c r="A1337" s="71"/>
      <c r="D1337" s="71"/>
      <c r="E1337" s="71"/>
      <c r="F1337" s="71"/>
    </row>
    <row r="1338" spans="1:6">
      <c r="A1338" s="71"/>
      <c r="D1338" s="71"/>
      <c r="E1338" s="71"/>
      <c r="F1338" s="71"/>
    </row>
    <row r="1339" spans="1:6">
      <c r="A1339" s="71"/>
      <c r="D1339" s="71"/>
      <c r="E1339" s="71"/>
      <c r="F1339" s="71"/>
    </row>
    <row r="1340" spans="1:6">
      <c r="A1340" s="71"/>
      <c r="D1340" s="71"/>
      <c r="E1340" s="71"/>
      <c r="F1340" s="71"/>
    </row>
    <row r="1341" spans="1:6">
      <c r="A1341" s="71"/>
      <c r="D1341" s="71"/>
      <c r="E1341" s="71"/>
      <c r="F1341" s="71"/>
    </row>
    <row r="1342" spans="1:6">
      <c r="A1342" s="71"/>
      <c r="D1342" s="71"/>
      <c r="E1342" s="71"/>
      <c r="F1342" s="71"/>
    </row>
    <row r="1343" spans="1:6">
      <c r="A1343" s="71"/>
      <c r="D1343" s="71"/>
      <c r="E1343" s="71"/>
      <c r="F1343" s="71"/>
    </row>
    <row r="1344" spans="1:6">
      <c r="A1344" s="71"/>
      <c r="D1344" s="71"/>
      <c r="E1344" s="71"/>
      <c r="F1344" s="71"/>
    </row>
    <row r="1345" spans="1:6">
      <c r="A1345" s="71"/>
      <c r="D1345" s="71"/>
      <c r="E1345" s="71"/>
      <c r="F1345" s="71"/>
    </row>
    <row r="1346" spans="1:6">
      <c r="A1346" s="71"/>
      <c r="D1346" s="71"/>
      <c r="E1346" s="71"/>
      <c r="F1346" s="71"/>
    </row>
    <row r="1347" spans="1:6">
      <c r="A1347" s="71"/>
      <c r="D1347" s="71"/>
      <c r="E1347" s="71"/>
      <c r="F1347" s="71"/>
    </row>
    <row r="1348" spans="1:6">
      <c r="A1348" s="71"/>
      <c r="D1348" s="71"/>
      <c r="E1348" s="71"/>
      <c r="F1348" s="71"/>
    </row>
    <row r="1349" spans="1:6">
      <c r="A1349" s="71"/>
      <c r="D1349" s="71"/>
      <c r="E1349" s="71"/>
      <c r="F1349" s="71"/>
    </row>
    <row r="1350" spans="1:6">
      <c r="A1350" s="71"/>
      <c r="D1350" s="71"/>
      <c r="E1350" s="71"/>
      <c r="F1350" s="71"/>
    </row>
    <row r="1351" spans="1:6">
      <c r="A1351" s="71"/>
      <c r="D1351" s="71"/>
      <c r="E1351" s="71"/>
      <c r="F1351" s="71"/>
    </row>
    <row r="1352" spans="1:6">
      <c r="A1352" s="71"/>
      <c r="D1352" s="71"/>
      <c r="E1352" s="71"/>
      <c r="F1352" s="71"/>
    </row>
    <row r="1353" spans="1:6">
      <c r="A1353" s="71"/>
      <c r="D1353" s="71"/>
      <c r="E1353" s="71"/>
      <c r="F1353" s="71"/>
    </row>
    <row r="1354" spans="1:6">
      <c r="A1354" s="71"/>
      <c r="D1354" s="71"/>
      <c r="E1354" s="71"/>
      <c r="F1354" s="71"/>
    </row>
    <row r="1355" spans="1:6">
      <c r="A1355" s="71"/>
      <c r="D1355" s="71"/>
      <c r="E1355" s="71"/>
      <c r="F1355" s="71"/>
    </row>
    <row r="1356" spans="1:6">
      <c r="A1356" s="71"/>
      <c r="D1356" s="71"/>
      <c r="E1356" s="71"/>
      <c r="F1356" s="71"/>
    </row>
    <row r="1357" spans="1:6">
      <c r="A1357" s="71"/>
      <c r="D1357" s="71"/>
      <c r="E1357" s="71"/>
      <c r="F1357" s="71"/>
    </row>
    <row r="1358" spans="1:6">
      <c r="A1358" s="71"/>
      <c r="D1358" s="71"/>
      <c r="E1358" s="71"/>
      <c r="F1358" s="71"/>
    </row>
    <row r="1359" spans="1:6">
      <c r="A1359" s="71"/>
      <c r="D1359" s="71"/>
      <c r="E1359" s="71"/>
      <c r="F1359" s="71"/>
    </row>
    <row r="1360" spans="1:6">
      <c r="A1360" s="71"/>
      <c r="D1360" s="71"/>
      <c r="E1360" s="71"/>
      <c r="F1360" s="71"/>
    </row>
    <row r="1361" spans="1:6">
      <c r="A1361" s="71"/>
      <c r="D1361" s="71"/>
      <c r="E1361" s="71"/>
      <c r="F1361" s="71"/>
    </row>
    <row r="1362" spans="1:6">
      <c r="A1362" s="71"/>
      <c r="D1362" s="71"/>
      <c r="E1362" s="71"/>
      <c r="F1362" s="71"/>
    </row>
    <row r="1363" spans="1:6">
      <c r="A1363" s="71"/>
      <c r="D1363" s="71"/>
      <c r="E1363" s="71"/>
      <c r="F1363" s="71"/>
    </row>
    <row r="1364" spans="1:6">
      <c r="A1364" s="71"/>
      <c r="D1364" s="71"/>
      <c r="E1364" s="71"/>
      <c r="F1364" s="71"/>
    </row>
    <row r="1365" spans="1:6">
      <c r="A1365" s="71"/>
      <c r="D1365" s="71"/>
      <c r="E1365" s="71"/>
      <c r="F1365" s="71"/>
    </row>
    <row r="1366" spans="1:6">
      <c r="A1366" s="71"/>
      <c r="D1366" s="71"/>
      <c r="E1366" s="71"/>
      <c r="F1366" s="71"/>
    </row>
    <row r="1367" spans="1:6">
      <c r="A1367" s="71"/>
      <c r="D1367" s="71"/>
      <c r="E1367" s="71"/>
      <c r="F1367" s="71"/>
    </row>
    <row r="1368" spans="1:6">
      <c r="A1368" s="71"/>
      <c r="D1368" s="71"/>
      <c r="E1368" s="71"/>
      <c r="F1368" s="71"/>
    </row>
    <row r="1369" spans="1:6">
      <c r="A1369" s="71"/>
      <c r="D1369" s="71"/>
      <c r="E1369" s="71"/>
      <c r="F1369" s="71"/>
    </row>
    <row r="1370" spans="1:6">
      <c r="A1370" s="71"/>
      <c r="D1370" s="71"/>
      <c r="E1370" s="71"/>
      <c r="F1370" s="71"/>
    </row>
    <row r="1371" spans="1:6">
      <c r="A1371" s="71"/>
      <c r="D1371" s="71"/>
      <c r="E1371" s="71"/>
      <c r="F1371" s="71"/>
    </row>
    <row r="1372" spans="1:6">
      <c r="A1372" s="71"/>
      <c r="D1372" s="71"/>
      <c r="E1372" s="71"/>
      <c r="F1372" s="71"/>
    </row>
    <row r="1373" spans="1:6">
      <c r="A1373" s="71"/>
      <c r="D1373" s="71"/>
      <c r="E1373" s="71"/>
      <c r="F1373" s="71"/>
    </row>
    <row r="1374" spans="1:6">
      <c r="A1374" s="71"/>
      <c r="D1374" s="71"/>
      <c r="E1374" s="71"/>
      <c r="F1374" s="71"/>
    </row>
    <row r="1375" spans="1:6">
      <c r="A1375" s="71"/>
      <c r="D1375" s="71"/>
      <c r="E1375" s="71"/>
      <c r="F1375" s="71"/>
    </row>
    <row r="1376" spans="1:6">
      <c r="A1376" s="71"/>
      <c r="D1376" s="71"/>
      <c r="E1376" s="71"/>
      <c r="F1376" s="71"/>
    </row>
    <row r="1377" spans="1:6">
      <c r="A1377" s="71"/>
      <c r="D1377" s="71"/>
      <c r="E1377" s="71"/>
      <c r="F1377" s="71"/>
    </row>
    <row r="1378" spans="1:6">
      <c r="A1378" s="71"/>
      <c r="D1378" s="71"/>
      <c r="E1378" s="71"/>
      <c r="F1378" s="71"/>
    </row>
    <row r="1379" spans="1:6">
      <c r="A1379" s="71"/>
      <c r="D1379" s="71"/>
      <c r="E1379" s="71"/>
      <c r="F1379" s="71"/>
    </row>
    <row r="1380" spans="1:6">
      <c r="A1380" s="71"/>
      <c r="D1380" s="71"/>
      <c r="E1380" s="71"/>
      <c r="F1380" s="71"/>
    </row>
    <row r="1381" spans="1:6">
      <c r="A1381" s="71"/>
      <c r="D1381" s="71"/>
      <c r="E1381" s="71"/>
      <c r="F1381" s="71"/>
    </row>
    <row r="1382" spans="1:6">
      <c r="A1382" s="71"/>
      <c r="D1382" s="71"/>
      <c r="E1382" s="71"/>
      <c r="F1382" s="71"/>
    </row>
    <row r="1383" spans="1:6">
      <c r="A1383" s="71"/>
      <c r="D1383" s="71"/>
      <c r="E1383" s="71"/>
      <c r="F1383" s="71"/>
    </row>
    <row r="1384" spans="1:6">
      <c r="A1384" s="71"/>
      <c r="D1384" s="71"/>
      <c r="E1384" s="71"/>
      <c r="F1384" s="71"/>
    </row>
    <row r="1385" spans="1:6">
      <c r="A1385" s="71"/>
      <c r="D1385" s="71"/>
      <c r="E1385" s="71"/>
      <c r="F1385" s="71"/>
    </row>
    <row r="1386" spans="1:6">
      <c r="A1386" s="71"/>
      <c r="D1386" s="71"/>
      <c r="E1386" s="71"/>
      <c r="F1386" s="71"/>
    </row>
    <row r="1387" spans="1:6">
      <c r="A1387" s="71"/>
      <c r="D1387" s="71"/>
      <c r="E1387" s="71"/>
      <c r="F1387" s="71"/>
    </row>
    <row r="1388" spans="1:6">
      <c r="A1388" s="71"/>
      <c r="D1388" s="71"/>
      <c r="E1388" s="71"/>
      <c r="F1388" s="71"/>
    </row>
    <row r="1389" spans="1:6">
      <c r="A1389" s="71"/>
      <c r="D1389" s="71"/>
      <c r="E1389" s="71"/>
      <c r="F1389" s="71"/>
    </row>
    <row r="1390" spans="1:6">
      <c r="A1390" s="71"/>
      <c r="D1390" s="71"/>
      <c r="E1390" s="71"/>
      <c r="F1390" s="71"/>
    </row>
    <row r="1391" spans="1:6">
      <c r="A1391" s="71"/>
      <c r="D1391" s="71"/>
      <c r="E1391" s="71"/>
      <c r="F1391" s="71"/>
    </row>
    <row r="1392" spans="1:6">
      <c r="A1392" s="71"/>
      <c r="D1392" s="71"/>
      <c r="E1392" s="71"/>
      <c r="F1392" s="71"/>
    </row>
    <row r="1393" spans="1:6">
      <c r="A1393" s="71"/>
      <c r="D1393" s="71"/>
      <c r="E1393" s="71"/>
      <c r="F1393" s="71"/>
    </row>
    <row r="1394" spans="1:6">
      <c r="A1394" s="71"/>
      <c r="D1394" s="71"/>
      <c r="E1394" s="71"/>
      <c r="F1394" s="71"/>
    </row>
    <row r="1395" spans="1:6">
      <c r="A1395" s="71"/>
      <c r="D1395" s="71"/>
      <c r="E1395" s="71"/>
      <c r="F1395" s="71"/>
    </row>
    <row r="1396" spans="1:6">
      <c r="A1396" s="71"/>
      <c r="D1396" s="71"/>
      <c r="E1396" s="71"/>
      <c r="F1396" s="71"/>
    </row>
    <row r="1397" spans="1:6">
      <c r="A1397" s="71"/>
      <c r="D1397" s="71"/>
      <c r="E1397" s="71"/>
      <c r="F1397" s="71"/>
    </row>
    <row r="1398" spans="1:6">
      <c r="A1398" s="71"/>
      <c r="D1398" s="71"/>
      <c r="E1398" s="71"/>
      <c r="F1398" s="71"/>
    </row>
    <row r="1399" spans="1:6">
      <c r="A1399" s="71"/>
      <c r="D1399" s="71"/>
      <c r="E1399" s="71"/>
      <c r="F1399" s="71"/>
    </row>
    <row r="1400" spans="1:6">
      <c r="A1400" s="71"/>
      <c r="D1400" s="71"/>
      <c r="E1400" s="71"/>
      <c r="F1400" s="71"/>
    </row>
    <row r="1401" spans="1:6">
      <c r="A1401" s="71"/>
      <c r="D1401" s="71"/>
      <c r="E1401" s="71"/>
      <c r="F1401" s="71"/>
    </row>
    <row r="1402" spans="1:6">
      <c r="A1402" s="71"/>
      <c r="D1402" s="71"/>
      <c r="E1402" s="71"/>
      <c r="F1402" s="71"/>
    </row>
    <row r="1403" spans="1:6">
      <c r="A1403" s="71"/>
      <c r="D1403" s="71"/>
      <c r="E1403" s="71"/>
      <c r="F1403" s="71"/>
    </row>
    <row r="1404" spans="1:6">
      <c r="A1404" s="71"/>
      <c r="D1404" s="71"/>
      <c r="E1404" s="71"/>
      <c r="F1404" s="71"/>
    </row>
    <row r="1405" spans="1:6">
      <c r="A1405" s="71"/>
      <c r="D1405" s="71"/>
      <c r="E1405" s="71"/>
      <c r="F1405" s="71"/>
    </row>
    <row r="1406" spans="1:6">
      <c r="A1406" s="71"/>
      <c r="D1406" s="71"/>
      <c r="E1406" s="71"/>
      <c r="F1406" s="71"/>
    </row>
    <row r="1407" spans="1:6">
      <c r="A1407" s="71"/>
      <c r="D1407" s="71"/>
      <c r="E1407" s="71"/>
      <c r="F1407" s="71"/>
    </row>
    <row r="1408" spans="1:6">
      <c r="A1408" s="71"/>
      <c r="D1408" s="71"/>
      <c r="E1408" s="71"/>
      <c r="F1408" s="71"/>
    </row>
    <row r="1409" spans="1:6">
      <c r="A1409" s="71"/>
      <c r="D1409" s="71"/>
      <c r="E1409" s="71"/>
      <c r="F1409" s="71"/>
    </row>
    <row r="1410" spans="1:6">
      <c r="A1410" s="71"/>
      <c r="D1410" s="71"/>
      <c r="E1410" s="71"/>
      <c r="F1410" s="71"/>
    </row>
    <row r="1411" spans="1:6">
      <c r="A1411" s="71"/>
      <c r="D1411" s="71"/>
      <c r="E1411" s="71"/>
      <c r="F1411" s="71"/>
    </row>
    <row r="1412" spans="1:6">
      <c r="A1412" s="71"/>
      <c r="D1412" s="71"/>
      <c r="E1412" s="71"/>
      <c r="F1412" s="71"/>
    </row>
    <row r="1413" spans="1:6">
      <c r="A1413" s="71"/>
      <c r="D1413" s="71"/>
      <c r="E1413" s="71"/>
      <c r="F1413" s="71"/>
    </row>
    <row r="1414" spans="1:6">
      <c r="A1414" s="71"/>
      <c r="D1414" s="71"/>
      <c r="E1414" s="71"/>
      <c r="F1414" s="71"/>
    </row>
    <row r="1415" spans="1:6">
      <c r="A1415" s="71"/>
      <c r="D1415" s="71"/>
      <c r="E1415" s="71"/>
      <c r="F1415" s="71"/>
    </row>
    <row r="1416" spans="1:6">
      <c r="A1416" s="71"/>
      <c r="D1416" s="71"/>
      <c r="E1416" s="71"/>
      <c r="F1416" s="71"/>
    </row>
    <row r="1417" spans="1:6">
      <c r="A1417" s="71"/>
      <c r="D1417" s="71"/>
      <c r="E1417" s="71"/>
      <c r="F1417" s="71"/>
    </row>
    <row r="1418" spans="1:6">
      <c r="A1418" s="71"/>
      <c r="D1418" s="71"/>
      <c r="E1418" s="71"/>
      <c r="F1418" s="71"/>
    </row>
    <row r="1419" spans="1:6">
      <c r="A1419" s="71"/>
      <c r="D1419" s="71"/>
      <c r="E1419" s="71"/>
      <c r="F1419" s="71"/>
    </row>
    <row r="1420" spans="1:6">
      <c r="A1420" s="71"/>
      <c r="D1420" s="71"/>
      <c r="E1420" s="71"/>
      <c r="F1420" s="71"/>
    </row>
    <row r="1421" spans="1:6">
      <c r="A1421" s="71"/>
      <c r="D1421" s="71"/>
      <c r="E1421" s="71"/>
      <c r="F1421" s="71"/>
    </row>
    <row r="1422" spans="1:6">
      <c r="A1422" s="71"/>
      <c r="D1422" s="71"/>
      <c r="E1422" s="71"/>
      <c r="F1422" s="71"/>
    </row>
    <row r="1423" spans="1:6">
      <c r="A1423" s="71"/>
      <c r="D1423" s="71"/>
      <c r="E1423" s="71"/>
      <c r="F1423" s="71"/>
    </row>
    <row r="1424" spans="1:6">
      <c r="A1424" s="71"/>
      <c r="D1424" s="71"/>
      <c r="E1424" s="71"/>
      <c r="F1424" s="71"/>
    </row>
    <row r="1425" spans="1:6">
      <c r="A1425" s="71"/>
      <c r="D1425" s="71"/>
      <c r="E1425" s="71"/>
      <c r="F1425" s="71"/>
    </row>
    <row r="1426" spans="1:6">
      <c r="A1426" s="71"/>
      <c r="D1426" s="71"/>
      <c r="E1426" s="71"/>
      <c r="F1426" s="71"/>
    </row>
    <row r="1427" spans="1:6">
      <c r="A1427" s="71"/>
      <c r="D1427" s="71"/>
      <c r="E1427" s="71"/>
      <c r="F1427" s="71"/>
    </row>
    <row r="1428" spans="1:6">
      <c r="A1428" s="71"/>
      <c r="D1428" s="71"/>
      <c r="E1428" s="71"/>
      <c r="F1428" s="71"/>
    </row>
    <row r="1429" spans="1:6">
      <c r="A1429" s="71"/>
      <c r="D1429" s="71"/>
      <c r="E1429" s="71"/>
      <c r="F1429" s="71"/>
    </row>
    <row r="1430" spans="1:6">
      <c r="A1430" s="71"/>
      <c r="D1430" s="71"/>
      <c r="E1430" s="71"/>
      <c r="F1430" s="71"/>
    </row>
    <row r="1431" spans="1:6">
      <c r="A1431" s="71"/>
      <c r="D1431" s="71"/>
      <c r="E1431" s="71"/>
      <c r="F1431" s="71"/>
    </row>
    <row r="1432" spans="1:6">
      <c r="A1432" s="71"/>
      <c r="D1432" s="71"/>
      <c r="E1432" s="71"/>
      <c r="F1432" s="71"/>
    </row>
    <row r="1433" spans="1:6">
      <c r="A1433" s="71"/>
      <c r="D1433" s="71"/>
      <c r="E1433" s="71"/>
      <c r="F1433" s="71"/>
    </row>
    <row r="1434" spans="1:6">
      <c r="A1434" s="71"/>
      <c r="D1434" s="71"/>
      <c r="E1434" s="71"/>
      <c r="F1434" s="71"/>
    </row>
    <row r="1435" spans="1:6">
      <c r="A1435" s="71"/>
      <c r="D1435" s="71"/>
      <c r="E1435" s="71"/>
      <c r="F1435" s="71"/>
    </row>
    <row r="1436" spans="1:6">
      <c r="A1436" s="71"/>
      <c r="D1436" s="71"/>
      <c r="E1436" s="71"/>
      <c r="F1436" s="71"/>
    </row>
    <row r="1437" spans="1:6">
      <c r="A1437" s="71"/>
      <c r="D1437" s="71"/>
      <c r="E1437" s="71"/>
      <c r="F1437" s="71"/>
    </row>
    <row r="1438" spans="1:6">
      <c r="A1438" s="71"/>
      <c r="D1438" s="71"/>
      <c r="E1438" s="71"/>
      <c r="F1438" s="71"/>
    </row>
    <row r="1439" spans="1:6">
      <c r="A1439" s="71"/>
      <c r="D1439" s="71"/>
      <c r="E1439" s="71"/>
      <c r="F1439" s="71"/>
    </row>
    <row r="1440" spans="1:6">
      <c r="A1440" s="71"/>
      <c r="D1440" s="71"/>
      <c r="E1440" s="71"/>
      <c r="F1440" s="71"/>
    </row>
    <row r="1441" spans="1:6">
      <c r="A1441" s="71"/>
      <c r="D1441" s="71"/>
      <c r="E1441" s="71"/>
      <c r="F1441" s="71"/>
    </row>
    <row r="1442" spans="1:6">
      <c r="A1442" s="71"/>
      <c r="D1442" s="71"/>
      <c r="E1442" s="71"/>
      <c r="F1442" s="71"/>
    </row>
    <row r="1443" spans="1:6">
      <c r="A1443" s="71"/>
      <c r="D1443" s="71"/>
      <c r="E1443" s="71"/>
      <c r="F1443" s="71"/>
    </row>
    <row r="1444" spans="1:6">
      <c r="A1444" s="71"/>
      <c r="D1444" s="71"/>
      <c r="E1444" s="71"/>
      <c r="F1444" s="71"/>
    </row>
    <row r="1445" spans="1:6">
      <c r="A1445" s="71"/>
      <c r="D1445" s="71"/>
      <c r="E1445" s="71"/>
      <c r="F1445" s="71"/>
    </row>
    <row r="1446" spans="1:6">
      <c r="A1446" s="71"/>
      <c r="D1446" s="71"/>
      <c r="E1446" s="71"/>
      <c r="F1446" s="71"/>
    </row>
    <row r="1447" spans="1:6">
      <c r="A1447" s="71"/>
      <c r="D1447" s="71"/>
      <c r="E1447" s="71"/>
      <c r="F1447" s="71"/>
    </row>
    <row r="1448" spans="1:6">
      <c r="A1448" s="71"/>
      <c r="D1448" s="71"/>
      <c r="E1448" s="71"/>
      <c r="F1448" s="71"/>
    </row>
    <row r="1449" spans="1:6">
      <c r="A1449" s="71"/>
      <c r="D1449" s="71"/>
      <c r="E1449" s="71"/>
      <c r="F1449" s="71"/>
    </row>
    <row r="1450" spans="1:6">
      <c r="A1450" s="71"/>
      <c r="D1450" s="71"/>
      <c r="E1450" s="71"/>
      <c r="F1450" s="71"/>
    </row>
    <row r="1451" spans="1:6">
      <c r="A1451" s="71"/>
      <c r="D1451" s="71"/>
      <c r="E1451" s="71"/>
      <c r="F1451" s="71"/>
    </row>
    <row r="1452" spans="1:6">
      <c r="A1452" s="71"/>
      <c r="D1452" s="71"/>
      <c r="E1452" s="71"/>
      <c r="F1452" s="71"/>
    </row>
    <row r="1453" spans="1:6">
      <c r="A1453" s="71"/>
      <c r="D1453" s="71"/>
      <c r="E1453" s="71"/>
      <c r="F1453" s="71"/>
    </row>
    <row r="1454" spans="1:6">
      <c r="A1454" s="71"/>
      <c r="D1454" s="71"/>
      <c r="E1454" s="71"/>
      <c r="F1454" s="71"/>
    </row>
    <row r="1455" spans="1:6">
      <c r="A1455" s="71"/>
      <c r="D1455" s="71"/>
      <c r="E1455" s="71"/>
      <c r="F1455" s="71"/>
    </row>
    <row r="1456" spans="1:6">
      <c r="A1456" s="71"/>
      <c r="D1456" s="71"/>
      <c r="E1456" s="71"/>
      <c r="F1456" s="71"/>
    </row>
    <row r="1457" spans="1:6">
      <c r="A1457" s="71"/>
      <c r="D1457" s="71"/>
      <c r="E1457" s="71"/>
      <c r="F1457" s="71"/>
    </row>
    <row r="1458" spans="1:6">
      <c r="A1458" s="71"/>
      <c r="D1458" s="71"/>
      <c r="E1458" s="71"/>
      <c r="F1458" s="71"/>
    </row>
    <row r="1459" spans="1:6">
      <c r="A1459" s="71"/>
      <c r="D1459" s="71"/>
      <c r="E1459" s="71"/>
      <c r="F1459" s="71"/>
    </row>
    <row r="1460" spans="1:6">
      <c r="A1460" s="71"/>
      <c r="D1460" s="71"/>
      <c r="E1460" s="71"/>
      <c r="F1460" s="71"/>
    </row>
    <row r="1461" spans="1:6">
      <c r="A1461" s="71"/>
      <c r="D1461" s="71"/>
      <c r="E1461" s="71"/>
      <c r="F1461" s="71"/>
    </row>
    <row r="1462" spans="1:6">
      <c r="A1462" s="71"/>
      <c r="D1462" s="71"/>
      <c r="E1462" s="71"/>
      <c r="F1462" s="71"/>
    </row>
    <row r="1463" spans="1:6">
      <c r="A1463" s="71"/>
      <c r="D1463" s="71"/>
      <c r="E1463" s="71"/>
      <c r="F1463" s="71"/>
    </row>
    <row r="1464" spans="1:6">
      <c r="A1464" s="71"/>
      <c r="D1464" s="71"/>
      <c r="E1464" s="71"/>
      <c r="F1464" s="71"/>
    </row>
    <row r="1465" spans="1:6">
      <c r="A1465" s="71"/>
      <c r="D1465" s="71"/>
      <c r="E1465" s="71"/>
      <c r="F1465" s="71"/>
    </row>
    <row r="1466" spans="1:6">
      <c r="A1466" s="71"/>
      <c r="D1466" s="71"/>
      <c r="E1466" s="71"/>
      <c r="F1466" s="71"/>
    </row>
    <row r="1467" spans="1:6">
      <c r="A1467" s="71"/>
      <c r="D1467" s="71"/>
      <c r="E1467" s="71"/>
      <c r="F1467" s="71"/>
    </row>
    <row r="1468" spans="1:6">
      <c r="A1468" s="71"/>
      <c r="D1468" s="71"/>
      <c r="E1468" s="71"/>
      <c r="F1468" s="71"/>
    </row>
    <row r="1469" spans="1:6">
      <c r="A1469" s="71"/>
      <c r="D1469" s="71"/>
      <c r="E1469" s="71"/>
      <c r="F1469" s="71"/>
    </row>
    <row r="1470" spans="1:6">
      <c r="A1470" s="71"/>
      <c r="D1470" s="71"/>
      <c r="E1470" s="71"/>
      <c r="F1470" s="71"/>
    </row>
    <row r="1471" spans="1:6">
      <c r="A1471" s="71"/>
      <c r="D1471" s="71"/>
      <c r="E1471" s="71"/>
      <c r="F1471" s="71"/>
    </row>
    <row r="1472" spans="1:6">
      <c r="A1472" s="71"/>
      <c r="D1472" s="71"/>
      <c r="E1472" s="71"/>
      <c r="F1472" s="71"/>
    </row>
    <row r="1473" spans="1:6">
      <c r="A1473" s="71"/>
      <c r="D1473" s="71"/>
      <c r="E1473" s="71"/>
      <c r="F1473" s="71"/>
    </row>
    <row r="1474" spans="1:6">
      <c r="A1474" s="71"/>
      <c r="D1474" s="71"/>
      <c r="E1474" s="71"/>
      <c r="F1474" s="71"/>
    </row>
    <row r="1475" spans="1:6">
      <c r="A1475" s="71"/>
      <c r="D1475" s="71"/>
      <c r="E1475" s="71"/>
      <c r="F1475" s="71"/>
    </row>
    <row r="1476" spans="1:6">
      <c r="A1476" s="71"/>
      <c r="D1476" s="71"/>
      <c r="E1476" s="71"/>
      <c r="F1476" s="71"/>
    </row>
    <row r="1477" spans="1:6">
      <c r="A1477" s="71"/>
      <c r="D1477" s="71"/>
      <c r="E1477" s="71"/>
      <c r="F1477" s="71"/>
    </row>
    <row r="1478" spans="1:6">
      <c r="A1478" s="71"/>
      <c r="D1478" s="71"/>
      <c r="E1478" s="71"/>
      <c r="F1478" s="71"/>
    </row>
    <row r="1479" spans="1:6">
      <c r="A1479" s="71"/>
      <c r="D1479" s="71"/>
      <c r="E1479" s="71"/>
      <c r="F1479" s="71"/>
    </row>
    <row r="1480" spans="1:6">
      <c r="A1480" s="71"/>
      <c r="D1480" s="71"/>
      <c r="E1480" s="71"/>
      <c r="F1480" s="71"/>
    </row>
    <row r="1481" spans="1:6">
      <c r="A1481" s="71"/>
      <c r="D1481" s="71"/>
      <c r="E1481" s="71"/>
      <c r="F1481" s="71"/>
    </row>
    <row r="1482" spans="1:6">
      <c r="A1482" s="71"/>
      <c r="D1482" s="71"/>
      <c r="E1482" s="71"/>
      <c r="F1482" s="71"/>
    </row>
    <row r="1483" spans="1:6">
      <c r="A1483" s="71"/>
      <c r="D1483" s="71"/>
      <c r="E1483" s="71"/>
      <c r="F1483" s="71"/>
    </row>
    <row r="1484" spans="1:6">
      <c r="A1484" s="71"/>
      <c r="D1484" s="71"/>
      <c r="E1484" s="71"/>
      <c r="F1484" s="71"/>
    </row>
    <row r="1485" spans="1:6">
      <c r="A1485" s="71"/>
      <c r="D1485" s="71"/>
      <c r="E1485" s="71"/>
      <c r="F1485" s="71"/>
    </row>
    <row r="1486" spans="1:6">
      <c r="A1486" s="71"/>
      <c r="D1486" s="71"/>
      <c r="E1486" s="71"/>
      <c r="F1486" s="71"/>
    </row>
    <row r="1487" spans="1:6">
      <c r="A1487" s="71"/>
      <c r="D1487" s="71"/>
      <c r="E1487" s="71"/>
      <c r="F1487" s="71"/>
    </row>
    <row r="1488" spans="1:6">
      <c r="A1488" s="71"/>
      <c r="D1488" s="71"/>
      <c r="E1488" s="71"/>
      <c r="F1488" s="71"/>
    </row>
    <row r="1489" spans="1:6">
      <c r="A1489" s="71"/>
      <c r="D1489" s="71"/>
      <c r="E1489" s="71"/>
      <c r="F1489" s="71"/>
    </row>
    <row r="1490" spans="1:6">
      <c r="A1490" s="71"/>
      <c r="D1490" s="71"/>
      <c r="E1490" s="71"/>
      <c r="F1490" s="71"/>
    </row>
    <row r="1491" spans="1:6">
      <c r="A1491" s="71"/>
      <c r="D1491" s="71"/>
      <c r="E1491" s="71"/>
      <c r="F1491" s="71"/>
    </row>
    <row r="1492" spans="1:6">
      <c r="A1492" s="71"/>
      <c r="D1492" s="71"/>
      <c r="E1492" s="71"/>
      <c r="F1492" s="71"/>
    </row>
    <row r="1493" spans="1:6">
      <c r="A1493" s="71"/>
      <c r="D1493" s="71"/>
      <c r="E1493" s="71"/>
      <c r="F1493" s="71"/>
    </row>
    <row r="1494" spans="1:6">
      <c r="A1494" s="71"/>
      <c r="D1494" s="71"/>
      <c r="E1494" s="71"/>
      <c r="F1494" s="71"/>
    </row>
    <row r="1495" spans="1:6">
      <c r="A1495" s="71"/>
      <c r="D1495" s="71"/>
      <c r="E1495" s="71"/>
      <c r="F1495" s="71"/>
    </row>
    <row r="1496" spans="1:6">
      <c r="A1496" s="71"/>
      <c r="D1496" s="71"/>
      <c r="E1496" s="71"/>
      <c r="F1496" s="71"/>
    </row>
    <row r="1497" spans="1:6">
      <c r="A1497" s="71"/>
      <c r="D1497" s="71"/>
      <c r="E1497" s="71"/>
      <c r="F1497" s="71"/>
    </row>
    <row r="1498" spans="1:6">
      <c r="A1498" s="71"/>
      <c r="D1498" s="71"/>
      <c r="E1498" s="71"/>
      <c r="F1498" s="71"/>
    </row>
    <row r="1499" spans="1:6">
      <c r="A1499" s="71"/>
      <c r="D1499" s="71"/>
      <c r="E1499" s="71"/>
      <c r="F1499" s="71"/>
    </row>
    <row r="1500" spans="1:6">
      <c r="A1500" s="71"/>
      <c r="D1500" s="71"/>
      <c r="E1500" s="71"/>
      <c r="F1500" s="71"/>
    </row>
    <row r="1501" spans="1:6">
      <c r="A1501" s="71"/>
      <c r="D1501" s="71"/>
      <c r="E1501" s="71"/>
      <c r="F1501" s="71"/>
    </row>
    <row r="1502" spans="1:6">
      <c r="A1502" s="71"/>
      <c r="D1502" s="71"/>
      <c r="E1502" s="71"/>
      <c r="F1502" s="71"/>
    </row>
    <row r="1503" spans="1:6">
      <c r="A1503" s="71"/>
      <c r="D1503" s="71"/>
      <c r="E1503" s="71"/>
      <c r="F1503" s="71"/>
    </row>
    <row r="1504" spans="1:6">
      <c r="A1504" s="71"/>
      <c r="D1504" s="71"/>
      <c r="E1504" s="71"/>
      <c r="F1504" s="71"/>
    </row>
    <row r="1505" spans="1:6">
      <c r="A1505" s="71"/>
      <c r="D1505" s="71"/>
      <c r="E1505" s="71"/>
      <c r="F1505" s="71"/>
    </row>
    <row r="1506" spans="1:6">
      <c r="A1506" s="71"/>
      <c r="D1506" s="71"/>
      <c r="E1506" s="71"/>
      <c r="F1506" s="71"/>
    </row>
    <row r="1507" spans="1:6">
      <c r="A1507" s="71"/>
      <c r="D1507" s="71"/>
      <c r="E1507" s="71"/>
      <c r="F1507" s="71"/>
    </row>
    <row r="1508" spans="1:6">
      <c r="A1508" s="71"/>
      <c r="D1508" s="71"/>
      <c r="E1508" s="71"/>
      <c r="F1508" s="71"/>
    </row>
    <row r="1509" spans="1:6">
      <c r="A1509" s="71"/>
      <c r="D1509" s="71"/>
      <c r="E1509" s="71"/>
      <c r="F1509" s="71"/>
    </row>
    <row r="1510" spans="1:6">
      <c r="A1510" s="71"/>
      <c r="D1510" s="71"/>
      <c r="E1510" s="71"/>
      <c r="F1510" s="71"/>
    </row>
    <row r="1511" spans="1:6">
      <c r="A1511" s="71"/>
      <c r="D1511" s="71"/>
      <c r="E1511" s="71"/>
      <c r="F1511" s="71"/>
    </row>
    <row r="1512" spans="1:6">
      <c r="A1512" s="71"/>
      <c r="D1512" s="71"/>
      <c r="E1512" s="71"/>
      <c r="F1512" s="71"/>
    </row>
    <row r="1513" spans="1:6">
      <c r="A1513" s="71"/>
      <c r="D1513" s="71"/>
      <c r="E1513" s="71"/>
      <c r="F1513" s="71"/>
    </row>
    <row r="1514" spans="1:6">
      <c r="A1514" s="71"/>
      <c r="D1514" s="71"/>
      <c r="E1514" s="71"/>
      <c r="F1514" s="71"/>
    </row>
    <row r="1515" spans="1:6">
      <c r="A1515" s="71"/>
      <c r="D1515" s="71"/>
      <c r="E1515" s="71"/>
      <c r="F1515" s="71"/>
    </row>
    <row r="1516" spans="1:6">
      <c r="A1516" s="71"/>
      <c r="D1516" s="71"/>
      <c r="E1516" s="71"/>
      <c r="F1516" s="71"/>
    </row>
    <row r="1517" spans="1:6">
      <c r="A1517" s="71"/>
      <c r="D1517" s="71"/>
      <c r="E1517" s="71"/>
      <c r="F1517" s="71"/>
    </row>
    <row r="1518" spans="1:6">
      <c r="A1518" s="71"/>
      <c r="D1518" s="71"/>
      <c r="E1518" s="71"/>
      <c r="F1518" s="71"/>
    </row>
    <row r="1519" spans="1:6">
      <c r="A1519" s="71"/>
      <c r="D1519" s="71"/>
      <c r="E1519" s="71"/>
      <c r="F1519" s="71"/>
    </row>
    <row r="1520" spans="1:6">
      <c r="A1520" s="71"/>
      <c r="D1520" s="71"/>
      <c r="E1520" s="71"/>
      <c r="F1520" s="71"/>
    </row>
    <row r="1521" spans="1:6">
      <c r="A1521" s="71"/>
      <c r="D1521" s="71"/>
      <c r="E1521" s="71"/>
      <c r="F1521" s="71"/>
    </row>
    <row r="1522" spans="1:6">
      <c r="A1522" s="71"/>
      <c r="D1522" s="71"/>
      <c r="E1522" s="71"/>
      <c r="F1522" s="71"/>
    </row>
    <row r="1523" spans="1:6">
      <c r="A1523" s="71"/>
      <c r="D1523" s="71"/>
      <c r="E1523" s="71"/>
      <c r="F1523" s="71"/>
    </row>
    <row r="1524" spans="1:6">
      <c r="A1524" s="71"/>
      <c r="D1524" s="71"/>
      <c r="E1524" s="71"/>
      <c r="F1524" s="71"/>
    </row>
    <row r="1525" spans="1:6">
      <c r="A1525" s="71"/>
      <c r="D1525" s="71"/>
      <c r="E1525" s="71"/>
      <c r="F1525" s="71"/>
    </row>
    <row r="1526" spans="1:6">
      <c r="A1526" s="71"/>
      <c r="D1526" s="71"/>
      <c r="E1526" s="71"/>
      <c r="F1526" s="71"/>
    </row>
    <row r="1527" spans="1:6">
      <c r="A1527" s="71"/>
      <c r="D1527" s="71"/>
      <c r="E1527" s="71"/>
      <c r="F1527" s="71"/>
    </row>
    <row r="1528" spans="1:6">
      <c r="A1528" s="71"/>
      <c r="D1528" s="71"/>
      <c r="E1528" s="71"/>
      <c r="F1528" s="71"/>
    </row>
    <row r="1529" spans="1:6">
      <c r="A1529" s="71"/>
      <c r="D1529" s="71"/>
      <c r="E1529" s="71"/>
      <c r="F1529" s="71"/>
    </row>
    <row r="1530" spans="1:6">
      <c r="A1530" s="71"/>
      <c r="D1530" s="71"/>
      <c r="E1530" s="71"/>
      <c r="F1530" s="71"/>
    </row>
    <row r="1531" spans="1:6">
      <c r="A1531" s="71"/>
      <c r="D1531" s="71"/>
      <c r="E1531" s="71"/>
      <c r="F1531" s="71"/>
    </row>
    <row r="1532" spans="1:6">
      <c r="A1532" s="71"/>
      <c r="D1532" s="71"/>
      <c r="E1532" s="71"/>
      <c r="F1532" s="71"/>
    </row>
    <row r="1533" spans="1:6">
      <c r="A1533" s="71"/>
      <c r="D1533" s="71"/>
      <c r="E1533" s="71"/>
      <c r="F1533" s="71"/>
    </row>
    <row r="1534" spans="1:6">
      <c r="A1534" s="71"/>
      <c r="D1534" s="71"/>
      <c r="E1534" s="71"/>
      <c r="F1534" s="71"/>
    </row>
    <row r="1535" spans="1:6">
      <c r="A1535" s="71"/>
      <c r="D1535" s="71"/>
      <c r="E1535" s="71"/>
      <c r="F1535" s="71"/>
    </row>
    <row r="1536" spans="1:6">
      <c r="A1536" s="71"/>
      <c r="D1536" s="71"/>
      <c r="E1536" s="71"/>
      <c r="F1536" s="71"/>
    </row>
    <row r="1537" spans="1:6">
      <c r="A1537" s="71"/>
      <c r="D1537" s="71"/>
      <c r="E1537" s="71"/>
      <c r="F1537" s="71"/>
    </row>
    <row r="1538" spans="1:6">
      <c r="A1538" s="71"/>
      <c r="D1538" s="71"/>
      <c r="E1538" s="71"/>
      <c r="F1538" s="71"/>
    </row>
    <row r="1539" spans="1:6">
      <c r="A1539" s="71"/>
      <c r="D1539" s="71"/>
      <c r="E1539" s="71"/>
      <c r="F1539" s="71"/>
    </row>
    <row r="1540" spans="1:6">
      <c r="A1540" s="71"/>
      <c r="D1540" s="71"/>
      <c r="E1540" s="71"/>
      <c r="F1540" s="71"/>
    </row>
    <row r="1541" spans="1:6">
      <c r="A1541" s="71"/>
      <c r="D1541" s="71"/>
      <c r="E1541" s="71"/>
      <c r="F1541" s="71"/>
    </row>
    <row r="1542" spans="1:6">
      <c r="A1542" s="71"/>
      <c r="D1542" s="71"/>
      <c r="E1542" s="71"/>
      <c r="F1542" s="71"/>
    </row>
    <row r="1543" spans="1:6">
      <c r="A1543" s="71"/>
      <c r="D1543" s="71"/>
      <c r="E1543" s="71"/>
      <c r="F1543" s="71"/>
    </row>
    <row r="1544" spans="1:6">
      <c r="A1544" s="71"/>
      <c r="D1544" s="71"/>
      <c r="E1544" s="71"/>
      <c r="F1544" s="71"/>
    </row>
    <row r="1545" spans="1:6">
      <c r="A1545" s="71"/>
      <c r="D1545" s="71"/>
      <c r="E1545" s="71"/>
      <c r="F1545" s="71"/>
    </row>
    <row r="1546" spans="1:6">
      <c r="A1546" s="71"/>
      <c r="D1546" s="71"/>
      <c r="E1546" s="71"/>
      <c r="F1546" s="71"/>
    </row>
    <row r="1547" spans="1:6">
      <c r="A1547" s="71"/>
      <c r="D1547" s="71"/>
      <c r="E1547" s="71"/>
      <c r="F1547" s="71"/>
    </row>
    <row r="1548" spans="1:6">
      <c r="A1548" s="71"/>
      <c r="D1548" s="71"/>
      <c r="E1548" s="71"/>
      <c r="F1548" s="71"/>
    </row>
    <row r="1549" spans="1:6">
      <c r="A1549" s="71"/>
      <c r="D1549" s="71"/>
      <c r="E1549" s="71"/>
      <c r="F1549" s="71"/>
    </row>
    <row r="1550" spans="1:6">
      <c r="A1550" s="71"/>
      <c r="D1550" s="71"/>
      <c r="E1550" s="71"/>
      <c r="F1550" s="71"/>
    </row>
    <row r="1551" spans="1:6">
      <c r="A1551" s="71"/>
      <c r="D1551" s="71"/>
      <c r="E1551" s="71"/>
      <c r="F1551" s="71"/>
    </row>
    <row r="1552" spans="1:6">
      <c r="A1552" s="71"/>
      <c r="D1552" s="71"/>
      <c r="E1552" s="71"/>
      <c r="F1552" s="71"/>
    </row>
    <row r="1553" spans="1:6">
      <c r="A1553" s="71"/>
      <c r="D1553" s="71"/>
      <c r="E1553" s="71"/>
      <c r="F1553" s="71"/>
    </row>
    <row r="1554" spans="1:6">
      <c r="A1554" s="71"/>
      <c r="D1554" s="71"/>
      <c r="E1554" s="71"/>
      <c r="F1554" s="71"/>
    </row>
    <row r="1555" spans="1:6">
      <c r="A1555" s="71"/>
      <c r="D1555" s="71"/>
      <c r="E1555" s="71"/>
      <c r="F1555" s="71"/>
    </row>
    <row r="1556" spans="1:6">
      <c r="A1556" s="71"/>
      <c r="D1556" s="71"/>
      <c r="E1556" s="71"/>
      <c r="F1556" s="71"/>
    </row>
    <row r="1557" spans="1:6">
      <c r="A1557" s="71"/>
      <c r="D1557" s="71"/>
      <c r="E1557" s="71"/>
      <c r="F1557" s="71"/>
    </row>
    <row r="1558" spans="1:6">
      <c r="A1558" s="71"/>
      <c r="D1558" s="71"/>
      <c r="E1558" s="71"/>
      <c r="F1558" s="71"/>
    </row>
    <row r="1559" spans="1:6">
      <c r="A1559" s="71"/>
      <c r="D1559" s="71"/>
      <c r="E1559" s="71"/>
      <c r="F1559" s="71"/>
    </row>
    <row r="1560" spans="1:6">
      <c r="A1560" s="71"/>
      <c r="D1560" s="71"/>
      <c r="E1560" s="71"/>
      <c r="F1560" s="71"/>
    </row>
    <row r="1561" spans="1:6">
      <c r="A1561" s="71"/>
      <c r="D1561" s="71"/>
      <c r="E1561" s="71"/>
      <c r="F1561" s="71"/>
    </row>
    <row r="1562" spans="1:6">
      <c r="A1562" s="71"/>
      <c r="D1562" s="71"/>
      <c r="E1562" s="71"/>
      <c r="F1562" s="71"/>
    </row>
    <row r="1563" spans="1:6">
      <c r="A1563" s="71"/>
      <c r="D1563" s="71"/>
      <c r="E1563" s="71"/>
      <c r="F1563" s="71"/>
    </row>
    <row r="1564" spans="1:6">
      <c r="A1564" s="71"/>
      <c r="D1564" s="71"/>
      <c r="E1564" s="71"/>
      <c r="F1564" s="71"/>
    </row>
    <row r="1565" spans="1:6">
      <c r="A1565" s="71"/>
      <c r="D1565" s="71"/>
      <c r="E1565" s="71"/>
      <c r="F1565" s="71"/>
    </row>
    <row r="1566" spans="1:6">
      <c r="A1566" s="71"/>
      <c r="D1566" s="71"/>
      <c r="E1566" s="71"/>
      <c r="F1566" s="71"/>
    </row>
    <row r="1567" spans="1:6">
      <c r="A1567" s="71"/>
      <c r="D1567" s="71"/>
      <c r="E1567" s="71"/>
      <c r="F1567" s="71"/>
    </row>
    <row r="1568" spans="1:6">
      <c r="A1568" s="71"/>
      <c r="D1568" s="71"/>
      <c r="E1568" s="71"/>
      <c r="F1568" s="71"/>
    </row>
    <row r="1569" spans="1:6">
      <c r="A1569" s="71"/>
      <c r="D1569" s="71"/>
      <c r="E1569" s="71"/>
      <c r="F1569" s="71"/>
    </row>
    <row r="1570" spans="1:6">
      <c r="A1570" s="71"/>
      <c r="D1570" s="71"/>
      <c r="E1570" s="71"/>
      <c r="F1570" s="71"/>
    </row>
    <row r="1571" spans="1:6">
      <c r="A1571" s="71"/>
      <c r="D1571" s="71"/>
      <c r="E1571" s="71"/>
      <c r="F1571" s="71"/>
    </row>
    <row r="1572" spans="1:6">
      <c r="A1572" s="71"/>
      <c r="D1572" s="71"/>
      <c r="E1572" s="71"/>
      <c r="F1572" s="71"/>
    </row>
    <row r="1573" spans="1:6">
      <c r="A1573" s="71"/>
      <c r="D1573" s="71"/>
      <c r="E1573" s="71"/>
      <c r="F1573" s="71"/>
    </row>
    <row r="1574" spans="1:6">
      <c r="A1574" s="71"/>
      <c r="D1574" s="71"/>
      <c r="E1574" s="71"/>
      <c r="F1574" s="71"/>
    </row>
    <row r="1575" spans="1:6">
      <c r="A1575" s="71"/>
      <c r="D1575" s="71"/>
      <c r="E1575" s="71"/>
      <c r="F1575" s="71"/>
    </row>
    <row r="1576" spans="1:6">
      <c r="A1576" s="71"/>
      <c r="D1576" s="71"/>
      <c r="E1576" s="71"/>
      <c r="F1576" s="71"/>
    </row>
    <row r="1577" spans="1:6">
      <c r="A1577" s="71"/>
      <c r="D1577" s="71"/>
      <c r="E1577" s="71"/>
      <c r="F1577" s="71"/>
    </row>
    <row r="1578" spans="1:6">
      <c r="A1578" s="71"/>
      <c r="D1578" s="71"/>
      <c r="E1578" s="71"/>
      <c r="F1578" s="71"/>
    </row>
    <row r="1579" spans="1:6">
      <c r="A1579" s="71"/>
      <c r="D1579" s="71"/>
      <c r="E1579" s="71"/>
      <c r="F1579" s="71"/>
    </row>
    <row r="1580" spans="1:6">
      <c r="A1580" s="71"/>
      <c r="D1580" s="71"/>
      <c r="E1580" s="71"/>
      <c r="F1580" s="71"/>
    </row>
    <row r="1581" spans="1:6">
      <c r="A1581" s="71"/>
      <c r="D1581" s="71"/>
      <c r="E1581" s="71"/>
      <c r="F1581" s="71"/>
    </row>
    <row r="1582" spans="1:6">
      <c r="A1582" s="71"/>
      <c r="D1582" s="71"/>
      <c r="E1582" s="71"/>
      <c r="F1582" s="71"/>
    </row>
    <row r="1583" spans="1:6">
      <c r="A1583" s="71"/>
      <c r="D1583" s="71"/>
      <c r="E1583" s="71"/>
      <c r="F1583" s="71"/>
    </row>
    <row r="1584" spans="1:6">
      <c r="A1584" s="71"/>
      <c r="D1584" s="71"/>
      <c r="E1584" s="71"/>
      <c r="F1584" s="71"/>
    </row>
    <row r="1585" spans="1:6">
      <c r="A1585" s="71"/>
      <c r="D1585" s="71"/>
      <c r="E1585" s="71"/>
      <c r="F1585" s="71"/>
    </row>
    <row r="1586" spans="1:6">
      <c r="A1586" s="71"/>
      <c r="D1586" s="71"/>
      <c r="E1586" s="71"/>
      <c r="F1586" s="71"/>
    </row>
    <row r="1587" spans="1:6">
      <c r="A1587" s="71"/>
      <c r="D1587" s="71"/>
      <c r="E1587" s="71"/>
      <c r="F1587" s="71"/>
    </row>
    <row r="1588" spans="1:6">
      <c r="A1588" s="71"/>
      <c r="D1588" s="71"/>
      <c r="E1588" s="71"/>
      <c r="F1588" s="71"/>
    </row>
    <row r="1589" spans="1:6">
      <c r="A1589" s="71"/>
      <c r="D1589" s="71"/>
      <c r="E1589" s="71"/>
      <c r="F1589" s="71"/>
    </row>
    <row r="1590" spans="1:6">
      <c r="A1590" s="71"/>
      <c r="D1590" s="71"/>
      <c r="E1590" s="71"/>
      <c r="F1590" s="71"/>
    </row>
    <row r="1591" spans="1:6">
      <c r="A1591" s="71"/>
      <c r="D1591" s="71"/>
      <c r="E1591" s="71"/>
      <c r="F1591" s="71"/>
    </row>
    <row r="1592" spans="1:6">
      <c r="A1592" s="71"/>
      <c r="D1592" s="71"/>
      <c r="E1592" s="71"/>
      <c r="F1592" s="71"/>
    </row>
    <row r="1593" spans="1:6">
      <c r="A1593" s="71"/>
      <c r="D1593" s="71"/>
      <c r="E1593" s="71"/>
      <c r="F1593" s="71"/>
    </row>
    <row r="1594" spans="1:6">
      <c r="A1594" s="71"/>
      <c r="D1594" s="71"/>
      <c r="E1594" s="71"/>
      <c r="F1594" s="71"/>
    </row>
    <row r="1595" spans="1:6">
      <c r="A1595" s="71"/>
      <c r="D1595" s="71"/>
      <c r="E1595" s="71"/>
      <c r="F1595" s="71"/>
    </row>
    <row r="1596" spans="1:6">
      <c r="A1596" s="71"/>
      <c r="D1596" s="71"/>
      <c r="E1596" s="71"/>
      <c r="F1596" s="71"/>
    </row>
    <row r="1597" spans="1:6">
      <c r="A1597" s="71"/>
      <c r="D1597" s="71"/>
      <c r="E1597" s="71"/>
      <c r="F1597" s="71"/>
    </row>
    <row r="1598" spans="1:6">
      <c r="A1598" s="71"/>
      <c r="D1598" s="71"/>
      <c r="E1598" s="71"/>
      <c r="F1598" s="71"/>
    </row>
    <row r="1599" spans="1:6">
      <c r="A1599" s="71"/>
      <c r="D1599" s="71"/>
      <c r="E1599" s="71"/>
      <c r="F1599" s="71"/>
    </row>
    <row r="1600" spans="1:6">
      <c r="A1600" s="71"/>
      <c r="D1600" s="71"/>
      <c r="E1600" s="71"/>
      <c r="F1600" s="71"/>
    </row>
    <row r="1601" spans="1:6">
      <c r="A1601" s="71"/>
      <c r="D1601" s="71"/>
      <c r="E1601" s="71"/>
      <c r="F1601" s="71"/>
    </row>
    <row r="1602" spans="1:6">
      <c r="A1602" s="71"/>
      <c r="D1602" s="71"/>
      <c r="E1602" s="71"/>
      <c r="F1602" s="71"/>
    </row>
    <row r="1603" spans="1:6">
      <c r="A1603" s="71"/>
      <c r="D1603" s="71"/>
      <c r="E1603" s="71"/>
      <c r="F1603" s="71"/>
    </row>
    <row r="1604" spans="1:6">
      <c r="A1604" s="71"/>
      <c r="D1604" s="71"/>
      <c r="E1604" s="71"/>
      <c r="F1604" s="71"/>
    </row>
    <row r="1605" spans="1:6">
      <c r="A1605" s="71"/>
      <c r="D1605" s="71"/>
      <c r="E1605" s="71"/>
      <c r="F1605" s="71"/>
    </row>
    <row r="1606" spans="1:6">
      <c r="A1606" s="71"/>
      <c r="D1606" s="71"/>
      <c r="E1606" s="71"/>
      <c r="F1606" s="71"/>
    </row>
    <row r="1607" spans="1:6">
      <c r="A1607" s="71"/>
      <c r="D1607" s="71"/>
      <c r="E1607" s="71"/>
      <c r="F1607" s="71"/>
    </row>
    <row r="1608" spans="1:6">
      <c r="A1608" s="71"/>
      <c r="D1608" s="71"/>
      <c r="E1608" s="71"/>
      <c r="F1608" s="71"/>
    </row>
    <row r="1609" spans="1:6">
      <c r="A1609" s="71"/>
      <c r="D1609" s="71"/>
      <c r="E1609" s="71"/>
      <c r="F1609" s="71"/>
    </row>
    <row r="1610" spans="1:6">
      <c r="A1610" s="71"/>
      <c r="D1610" s="71"/>
      <c r="E1610" s="71"/>
      <c r="F1610" s="71"/>
    </row>
    <row r="1611" spans="1:6">
      <c r="A1611" s="71"/>
      <c r="D1611" s="71"/>
      <c r="E1611" s="71"/>
      <c r="F1611" s="71"/>
    </row>
    <row r="1612" spans="1:6">
      <c r="A1612" s="71"/>
      <c r="D1612" s="71"/>
      <c r="E1612" s="71"/>
      <c r="F1612" s="71"/>
    </row>
    <row r="1613" spans="1:6">
      <c r="A1613" s="71"/>
      <c r="D1613" s="71"/>
      <c r="E1613" s="71"/>
      <c r="F1613" s="71"/>
    </row>
    <row r="1614" spans="1:6">
      <c r="A1614" s="71"/>
      <c r="D1614" s="71"/>
      <c r="E1614" s="71"/>
      <c r="F1614" s="71"/>
    </row>
    <row r="1615" spans="1:6">
      <c r="A1615" s="71"/>
      <c r="D1615" s="71"/>
      <c r="E1615" s="71"/>
      <c r="F1615" s="71"/>
    </row>
    <row r="1616" spans="1:6">
      <c r="A1616" s="71"/>
      <c r="D1616" s="71"/>
      <c r="E1616" s="71"/>
      <c r="F1616" s="71"/>
    </row>
    <row r="1617" spans="1:6">
      <c r="A1617" s="71"/>
      <c r="D1617" s="71"/>
      <c r="E1617" s="71"/>
      <c r="F1617" s="71"/>
    </row>
    <row r="1618" spans="1:6">
      <c r="A1618" s="71"/>
      <c r="D1618" s="71"/>
      <c r="E1618" s="71"/>
      <c r="F1618" s="71"/>
    </row>
    <row r="1619" spans="1:6">
      <c r="A1619" s="71"/>
      <c r="D1619" s="71"/>
      <c r="E1619" s="71"/>
      <c r="F1619" s="71"/>
    </row>
    <row r="1620" spans="1:6">
      <c r="A1620" s="71"/>
      <c r="D1620" s="71"/>
      <c r="E1620" s="71"/>
      <c r="F1620" s="71"/>
    </row>
    <row r="1621" spans="1:6">
      <c r="A1621" s="71"/>
      <c r="D1621" s="71"/>
      <c r="E1621" s="71"/>
      <c r="F1621" s="71"/>
    </row>
    <row r="1622" spans="1:6">
      <c r="A1622" s="71"/>
      <c r="D1622" s="71"/>
      <c r="E1622" s="71"/>
      <c r="F1622" s="71"/>
    </row>
    <row r="1623" spans="1:6">
      <c r="A1623" s="71"/>
      <c r="D1623" s="71"/>
      <c r="E1623" s="71"/>
      <c r="F1623" s="71"/>
    </row>
    <row r="1624" spans="1:6">
      <c r="A1624" s="71"/>
      <c r="D1624" s="71"/>
      <c r="E1624" s="71"/>
      <c r="F1624" s="71"/>
    </row>
    <row r="1625" spans="1:6">
      <c r="A1625" s="71"/>
      <c r="D1625" s="71"/>
      <c r="E1625" s="71"/>
      <c r="F1625" s="71"/>
    </row>
    <row r="1626" spans="1:6">
      <c r="A1626" s="71"/>
      <c r="D1626" s="71"/>
      <c r="E1626" s="71"/>
      <c r="F1626" s="71"/>
    </row>
    <row r="1627" spans="1:6">
      <c r="A1627" s="71"/>
      <c r="D1627" s="71"/>
      <c r="E1627" s="71"/>
      <c r="F1627" s="71"/>
    </row>
    <row r="1628" spans="1:6">
      <c r="A1628" s="71"/>
      <c r="D1628" s="71"/>
      <c r="E1628" s="71"/>
      <c r="F1628" s="71"/>
    </row>
    <row r="1629" spans="1:6">
      <c r="A1629" s="71"/>
      <c r="D1629" s="71"/>
      <c r="E1629" s="71"/>
      <c r="F1629" s="71"/>
    </row>
    <row r="1630" spans="1:6">
      <c r="A1630" s="71"/>
      <c r="D1630" s="71"/>
      <c r="E1630" s="71"/>
      <c r="F1630" s="71"/>
    </row>
    <row r="1631" spans="1:6">
      <c r="A1631" s="71"/>
      <c r="D1631" s="71"/>
      <c r="E1631" s="71"/>
      <c r="F1631" s="71"/>
    </row>
    <row r="1632" spans="1:6">
      <c r="A1632" s="71"/>
      <c r="D1632" s="71"/>
      <c r="E1632" s="71"/>
      <c r="F1632" s="71"/>
    </row>
    <row r="1633" spans="1:6">
      <c r="A1633" s="71"/>
      <c r="D1633" s="71"/>
      <c r="E1633" s="71"/>
      <c r="F1633" s="71"/>
    </row>
    <row r="1634" spans="1:6">
      <c r="A1634" s="71"/>
      <c r="D1634" s="71"/>
      <c r="E1634" s="71"/>
      <c r="F1634" s="71"/>
    </row>
    <row r="1635" spans="1:6">
      <c r="A1635" s="71"/>
      <c r="D1635" s="71"/>
      <c r="E1635" s="71"/>
      <c r="F1635" s="71"/>
    </row>
    <row r="1636" spans="1:6">
      <c r="A1636" s="71"/>
      <c r="D1636" s="71"/>
      <c r="E1636" s="71"/>
      <c r="F1636" s="71"/>
    </row>
    <row r="1637" spans="1:6">
      <c r="A1637" s="71"/>
      <c r="D1637" s="71"/>
      <c r="E1637" s="71"/>
      <c r="F1637" s="71"/>
    </row>
    <row r="1638" spans="1:6">
      <c r="A1638" s="71"/>
      <c r="D1638" s="71"/>
      <c r="E1638" s="71"/>
      <c r="F1638" s="71"/>
    </row>
    <row r="1639" spans="1:6">
      <c r="A1639" s="71"/>
      <c r="D1639" s="71"/>
      <c r="E1639" s="71"/>
      <c r="F1639" s="71"/>
    </row>
    <row r="1640" spans="1:6">
      <c r="A1640" s="71"/>
      <c r="D1640" s="71"/>
      <c r="E1640" s="71"/>
      <c r="F1640" s="71"/>
    </row>
    <row r="1641" spans="1:6">
      <c r="A1641" s="71"/>
      <c r="D1641" s="71"/>
      <c r="E1641" s="71"/>
      <c r="F1641" s="71"/>
    </row>
    <row r="1642" spans="1:6">
      <c r="A1642" s="71"/>
      <c r="D1642" s="71"/>
      <c r="E1642" s="71"/>
      <c r="F1642" s="71"/>
    </row>
    <row r="1643" spans="1:6">
      <c r="A1643" s="71"/>
      <c r="D1643" s="71"/>
      <c r="E1643" s="71"/>
      <c r="F1643" s="71"/>
    </row>
    <row r="1644" spans="1:6">
      <c r="A1644" s="71"/>
      <c r="D1644" s="71"/>
      <c r="E1644" s="71"/>
      <c r="F1644" s="71"/>
    </row>
    <row r="1645" spans="1:6">
      <c r="A1645" s="71"/>
      <c r="D1645" s="71"/>
      <c r="E1645" s="71"/>
      <c r="F1645" s="71"/>
    </row>
    <row r="1646" spans="1:6">
      <c r="A1646" s="71"/>
      <c r="D1646" s="71"/>
      <c r="E1646" s="71"/>
      <c r="F1646" s="71"/>
    </row>
    <row r="1647" spans="1:6">
      <c r="A1647" s="71"/>
      <c r="D1647" s="71"/>
      <c r="E1647" s="71"/>
      <c r="F1647" s="71"/>
    </row>
    <row r="1648" spans="1:6">
      <c r="A1648" s="71"/>
      <c r="D1648" s="71"/>
      <c r="E1648" s="71"/>
      <c r="F1648" s="71"/>
    </row>
    <row r="1649" spans="1:6">
      <c r="A1649" s="71"/>
      <c r="D1649" s="71"/>
      <c r="E1649" s="71"/>
      <c r="F1649" s="71"/>
    </row>
    <row r="1650" spans="1:6">
      <c r="A1650" s="71"/>
      <c r="D1650" s="71"/>
      <c r="E1650" s="71"/>
      <c r="F1650" s="71"/>
    </row>
    <row r="1651" spans="1:6">
      <c r="A1651" s="71"/>
      <c r="D1651" s="71"/>
      <c r="E1651" s="71"/>
      <c r="F1651" s="71"/>
    </row>
    <row r="1652" spans="1:6">
      <c r="A1652" s="71"/>
      <c r="D1652" s="71"/>
      <c r="E1652" s="71"/>
      <c r="F1652" s="71"/>
    </row>
    <row r="1653" spans="1:6">
      <c r="A1653" s="71"/>
      <c r="D1653" s="71"/>
      <c r="E1653" s="71"/>
      <c r="F1653" s="71"/>
    </row>
    <row r="1654" spans="1:6">
      <c r="A1654" s="71"/>
      <c r="D1654" s="71"/>
      <c r="E1654" s="71"/>
      <c r="F1654" s="71"/>
    </row>
    <row r="1655" spans="1:6">
      <c r="A1655" s="71"/>
      <c r="D1655" s="71"/>
      <c r="E1655" s="71"/>
      <c r="F1655" s="71"/>
    </row>
    <row r="1656" spans="1:6">
      <c r="A1656" s="71"/>
      <c r="D1656" s="71"/>
      <c r="E1656" s="71"/>
      <c r="F1656" s="71"/>
    </row>
    <row r="1657" spans="1:6">
      <c r="A1657" s="71"/>
      <c r="D1657" s="71"/>
      <c r="E1657" s="71"/>
      <c r="F1657" s="71"/>
    </row>
    <row r="1658" spans="1:6">
      <c r="A1658" s="71"/>
      <c r="D1658" s="71"/>
      <c r="E1658" s="71"/>
      <c r="F1658" s="71"/>
    </row>
    <row r="1659" spans="1:6">
      <c r="A1659" s="71"/>
      <c r="D1659" s="71"/>
      <c r="E1659" s="71"/>
      <c r="F1659" s="71"/>
    </row>
    <row r="1660" spans="1:6">
      <c r="A1660" s="71"/>
      <c r="D1660" s="71"/>
      <c r="E1660" s="71"/>
      <c r="F1660" s="71"/>
    </row>
    <row r="1661" spans="1:6">
      <c r="A1661" s="71"/>
      <c r="D1661" s="71"/>
      <c r="E1661" s="71"/>
      <c r="F1661" s="71"/>
    </row>
    <row r="1662" spans="1:6">
      <c r="A1662" s="71"/>
      <c r="D1662" s="71"/>
      <c r="E1662" s="71"/>
      <c r="F1662" s="71"/>
    </row>
    <row r="1663" spans="1:6">
      <c r="A1663" s="71"/>
      <c r="D1663" s="71"/>
      <c r="E1663" s="71"/>
      <c r="F1663" s="71"/>
    </row>
    <row r="1664" spans="1:6">
      <c r="A1664" s="71"/>
      <c r="D1664" s="71"/>
      <c r="E1664" s="71"/>
      <c r="F1664" s="71"/>
    </row>
    <row r="1665" spans="1:6">
      <c r="A1665" s="71"/>
      <c r="D1665" s="71"/>
      <c r="E1665" s="71"/>
      <c r="F1665" s="71"/>
    </row>
    <row r="1666" spans="1:6">
      <c r="A1666" s="71"/>
      <c r="D1666" s="71"/>
      <c r="E1666" s="71"/>
      <c r="F1666" s="71"/>
    </row>
    <row r="1667" spans="1:6">
      <c r="A1667" s="71"/>
      <c r="D1667" s="71"/>
      <c r="E1667" s="71"/>
      <c r="F1667" s="71"/>
    </row>
    <row r="1668" spans="1:6">
      <c r="A1668" s="71"/>
      <c r="D1668" s="71"/>
      <c r="E1668" s="71"/>
      <c r="F1668" s="71"/>
    </row>
    <row r="1669" spans="1:6">
      <c r="A1669" s="71"/>
      <c r="D1669" s="71"/>
      <c r="E1669" s="71"/>
      <c r="F1669" s="71"/>
    </row>
    <row r="1670" spans="1:6">
      <c r="A1670" s="71"/>
      <c r="D1670" s="71"/>
      <c r="E1670" s="71"/>
      <c r="F1670" s="71"/>
    </row>
    <row r="1671" spans="1:6">
      <c r="A1671" s="71"/>
      <c r="D1671" s="71"/>
      <c r="E1671" s="71"/>
      <c r="F1671" s="71"/>
    </row>
    <row r="1672" spans="1:6">
      <c r="A1672" s="71"/>
      <c r="D1672" s="71"/>
      <c r="E1672" s="71"/>
      <c r="F1672" s="71"/>
    </row>
    <row r="1673" spans="1:6">
      <c r="A1673" s="71"/>
      <c r="D1673" s="71"/>
      <c r="E1673" s="71"/>
      <c r="F1673" s="71"/>
    </row>
    <row r="1674" spans="1:6">
      <c r="A1674" s="71"/>
      <c r="D1674" s="71"/>
      <c r="E1674" s="71"/>
      <c r="F1674" s="71"/>
    </row>
    <row r="1675" spans="1:6">
      <c r="A1675" s="71"/>
      <c r="D1675" s="71"/>
      <c r="E1675" s="71"/>
      <c r="F1675" s="71"/>
    </row>
    <row r="1676" spans="1:6">
      <c r="A1676" s="71"/>
      <c r="D1676" s="71"/>
      <c r="E1676" s="71"/>
      <c r="F1676" s="71"/>
    </row>
    <row r="1677" spans="1:6">
      <c r="A1677" s="71"/>
      <c r="D1677" s="71"/>
      <c r="E1677" s="71"/>
      <c r="F1677" s="71"/>
    </row>
    <row r="1678" spans="1:6">
      <c r="A1678" s="71"/>
      <c r="D1678" s="71"/>
      <c r="E1678" s="71"/>
      <c r="F1678" s="71"/>
    </row>
    <row r="1679" spans="1:6">
      <c r="A1679" s="71"/>
      <c r="D1679" s="71"/>
      <c r="E1679" s="71"/>
      <c r="F1679" s="71"/>
    </row>
    <row r="1680" spans="1:6">
      <c r="A1680" s="71"/>
      <c r="D1680" s="71"/>
      <c r="E1680" s="71"/>
      <c r="F1680" s="71"/>
    </row>
    <row r="1681" spans="1:6">
      <c r="A1681" s="71"/>
      <c r="D1681" s="71"/>
      <c r="E1681" s="71"/>
      <c r="F1681" s="71"/>
    </row>
    <row r="1682" spans="1:6">
      <c r="A1682" s="71"/>
      <c r="D1682" s="71"/>
      <c r="E1682" s="71"/>
      <c r="F1682" s="71"/>
    </row>
    <row r="1683" spans="1:6">
      <c r="A1683" s="71"/>
      <c r="D1683" s="71"/>
      <c r="E1683" s="71"/>
      <c r="F1683" s="71"/>
    </row>
    <row r="1684" spans="1:6">
      <c r="A1684" s="71"/>
      <c r="D1684" s="71"/>
      <c r="E1684" s="71"/>
      <c r="F1684" s="71"/>
    </row>
    <row r="1685" spans="1:6">
      <c r="A1685" s="71"/>
      <c r="D1685" s="71"/>
      <c r="E1685" s="71"/>
      <c r="F1685" s="71"/>
    </row>
    <row r="1686" spans="1:6">
      <c r="A1686" s="71"/>
      <c r="D1686" s="71"/>
      <c r="E1686" s="71"/>
      <c r="F1686" s="71"/>
    </row>
    <row r="1687" spans="1:6">
      <c r="A1687" s="71"/>
      <c r="D1687" s="71"/>
      <c r="E1687" s="71"/>
      <c r="F1687" s="71"/>
    </row>
    <row r="1688" spans="1:6">
      <c r="A1688" s="71"/>
      <c r="D1688" s="71"/>
      <c r="E1688" s="71"/>
      <c r="F1688" s="71"/>
    </row>
    <row r="1689" spans="1:6">
      <c r="A1689" s="71"/>
      <c r="D1689" s="71"/>
      <c r="E1689" s="71"/>
      <c r="F1689" s="71"/>
    </row>
    <row r="1690" spans="1:6">
      <c r="A1690" s="71"/>
      <c r="D1690" s="71"/>
      <c r="E1690" s="71"/>
      <c r="F1690" s="71"/>
    </row>
    <row r="1691" spans="1:6">
      <c r="A1691" s="71"/>
      <c r="D1691" s="71"/>
      <c r="E1691" s="71"/>
      <c r="F1691" s="71"/>
    </row>
    <row r="1692" spans="1:6">
      <c r="A1692" s="71"/>
      <c r="D1692" s="71"/>
      <c r="E1692" s="71"/>
      <c r="F1692" s="71"/>
    </row>
    <row r="1693" spans="1:6">
      <c r="A1693" s="71"/>
      <c r="D1693" s="71"/>
      <c r="E1693" s="71"/>
      <c r="F1693" s="71"/>
    </row>
    <row r="1694" spans="1:6">
      <c r="A1694" s="71"/>
      <c r="D1694" s="71"/>
      <c r="E1694" s="71"/>
      <c r="F1694" s="71"/>
    </row>
    <row r="1695" spans="1:6">
      <c r="A1695" s="71"/>
      <c r="D1695" s="71"/>
      <c r="E1695" s="71"/>
      <c r="F1695" s="71"/>
    </row>
    <row r="1696" spans="1:6">
      <c r="A1696" s="71"/>
      <c r="D1696" s="71"/>
      <c r="E1696" s="71"/>
      <c r="F1696" s="71"/>
    </row>
    <row r="1697" spans="1:6">
      <c r="A1697" s="71"/>
      <c r="D1697" s="71"/>
      <c r="E1697" s="71"/>
      <c r="F1697" s="71"/>
    </row>
    <row r="1698" spans="1:6">
      <c r="A1698" s="71"/>
      <c r="D1698" s="71"/>
      <c r="E1698" s="71"/>
      <c r="F1698" s="71"/>
    </row>
    <row r="1699" spans="1:6">
      <c r="A1699" s="71"/>
      <c r="D1699" s="71"/>
      <c r="E1699" s="71"/>
      <c r="F1699" s="71"/>
    </row>
    <row r="1700" spans="1:6">
      <c r="A1700" s="71"/>
      <c r="D1700" s="71"/>
      <c r="E1700" s="71"/>
      <c r="F1700" s="71"/>
    </row>
    <row r="1701" spans="1:6">
      <c r="A1701" s="71"/>
      <c r="D1701" s="71"/>
      <c r="E1701" s="71"/>
      <c r="F1701" s="71"/>
    </row>
    <row r="1702" spans="1:6">
      <c r="A1702" s="71"/>
      <c r="D1702" s="71"/>
      <c r="E1702" s="71"/>
      <c r="F1702" s="71"/>
    </row>
    <row r="1703" spans="1:6">
      <c r="A1703" s="71"/>
      <c r="D1703" s="71"/>
      <c r="E1703" s="71"/>
      <c r="F1703" s="71"/>
    </row>
    <row r="1704" spans="1:6">
      <c r="A1704" s="71"/>
      <c r="D1704" s="71"/>
      <c r="E1704" s="71"/>
      <c r="F1704" s="71"/>
    </row>
    <row r="1705" spans="1:6">
      <c r="A1705" s="71"/>
      <c r="D1705" s="71"/>
      <c r="E1705" s="71"/>
      <c r="F1705" s="71"/>
    </row>
    <row r="1706" spans="1:6">
      <c r="A1706" s="71"/>
      <c r="D1706" s="71"/>
      <c r="E1706" s="71"/>
      <c r="F1706" s="71"/>
    </row>
    <row r="1707" spans="1:6">
      <c r="A1707" s="71"/>
      <c r="D1707" s="71"/>
      <c r="E1707" s="71"/>
      <c r="F1707" s="71"/>
    </row>
    <row r="1708" spans="1:6">
      <c r="A1708" s="71"/>
      <c r="D1708" s="71"/>
      <c r="E1708" s="71"/>
      <c r="F1708" s="71"/>
    </row>
    <row r="1709" spans="1:6">
      <c r="A1709" s="71"/>
      <c r="D1709" s="71"/>
      <c r="E1709" s="71"/>
      <c r="F1709" s="71"/>
    </row>
    <row r="1710" spans="1:6">
      <c r="A1710" s="71"/>
      <c r="D1710" s="71"/>
      <c r="E1710" s="71"/>
      <c r="F1710" s="71"/>
    </row>
    <row r="1711" spans="1:6">
      <c r="A1711" s="71"/>
      <c r="D1711" s="71"/>
      <c r="E1711" s="71"/>
      <c r="F1711" s="71"/>
    </row>
    <row r="1712" spans="1:6">
      <c r="A1712" s="71"/>
      <c r="D1712" s="71"/>
      <c r="E1712" s="71"/>
      <c r="F1712" s="71"/>
    </row>
    <row r="1713" spans="1:6">
      <c r="A1713" s="71"/>
      <c r="D1713" s="71"/>
      <c r="E1713" s="71"/>
      <c r="F1713" s="71"/>
    </row>
    <row r="1714" spans="1:6">
      <c r="A1714" s="71"/>
      <c r="D1714" s="71"/>
      <c r="E1714" s="71"/>
      <c r="F1714" s="71"/>
    </row>
    <row r="1715" spans="1:6">
      <c r="A1715" s="71"/>
      <c r="D1715" s="71"/>
      <c r="E1715" s="71"/>
      <c r="F1715" s="71"/>
    </row>
    <row r="1716" spans="1:6">
      <c r="A1716" s="71"/>
      <c r="D1716" s="71"/>
      <c r="E1716" s="71"/>
      <c r="F1716" s="71"/>
    </row>
    <row r="1717" spans="1:6">
      <c r="A1717" s="71"/>
      <c r="D1717" s="71"/>
      <c r="E1717" s="71"/>
      <c r="F1717" s="71"/>
    </row>
    <row r="1718" spans="1:6">
      <c r="A1718" s="71"/>
      <c r="D1718" s="71"/>
      <c r="E1718" s="71"/>
      <c r="F1718" s="71"/>
    </row>
    <row r="1719" spans="1:6">
      <c r="A1719" s="71"/>
      <c r="D1719" s="71"/>
      <c r="E1719" s="71"/>
      <c r="F1719" s="71"/>
    </row>
    <row r="1720" spans="1:6">
      <c r="A1720" s="71"/>
      <c r="D1720" s="71"/>
      <c r="E1720" s="71"/>
      <c r="F1720" s="71"/>
    </row>
    <row r="1721" spans="1:6">
      <c r="A1721" s="71"/>
      <c r="D1721" s="71"/>
      <c r="E1721" s="71"/>
      <c r="F1721" s="71"/>
    </row>
    <row r="1722" spans="1:6">
      <c r="A1722" s="71"/>
      <c r="D1722" s="71"/>
      <c r="E1722" s="71"/>
      <c r="F1722" s="71"/>
    </row>
    <row r="1723" spans="1:6">
      <c r="A1723" s="71"/>
      <c r="D1723" s="71"/>
      <c r="E1723" s="71"/>
      <c r="F1723" s="71"/>
    </row>
    <row r="1724" spans="1:6">
      <c r="A1724" s="71"/>
      <c r="D1724" s="71"/>
      <c r="E1724" s="71"/>
      <c r="F1724" s="71"/>
    </row>
    <row r="1725" spans="1:6">
      <c r="A1725" s="71"/>
      <c r="D1725" s="71"/>
      <c r="E1725" s="71"/>
      <c r="F1725" s="71"/>
    </row>
    <row r="1726" spans="1:6">
      <c r="A1726" s="71"/>
      <c r="D1726" s="71"/>
      <c r="E1726" s="71"/>
      <c r="F1726" s="71"/>
    </row>
    <row r="1727" spans="1:6">
      <c r="A1727" s="71"/>
      <c r="D1727" s="71"/>
      <c r="E1727" s="71"/>
      <c r="F1727" s="71"/>
    </row>
    <row r="1728" spans="1:6">
      <c r="A1728" s="71"/>
      <c r="D1728" s="71"/>
      <c r="E1728" s="71"/>
      <c r="F1728" s="71"/>
    </row>
    <row r="1729" spans="1:6">
      <c r="A1729" s="71"/>
      <c r="D1729" s="71"/>
      <c r="E1729" s="71"/>
      <c r="F1729" s="71"/>
    </row>
    <row r="1730" spans="1:6">
      <c r="A1730" s="71"/>
      <c r="D1730" s="71"/>
      <c r="E1730" s="71"/>
      <c r="F1730" s="71"/>
    </row>
    <row r="1731" spans="1:6">
      <c r="A1731" s="71"/>
      <c r="D1731" s="71"/>
      <c r="E1731" s="71"/>
      <c r="F1731" s="71"/>
    </row>
    <row r="1732" spans="1:6">
      <c r="A1732" s="71"/>
      <c r="D1732" s="71"/>
      <c r="E1732" s="71"/>
      <c r="F1732" s="71"/>
    </row>
    <row r="1733" spans="1:6">
      <c r="A1733" s="71"/>
      <c r="D1733" s="71"/>
      <c r="E1733" s="71"/>
      <c r="F1733" s="71"/>
    </row>
    <row r="1734" spans="1:6">
      <c r="A1734" s="71"/>
      <c r="D1734" s="71"/>
      <c r="E1734" s="71"/>
      <c r="F1734" s="71"/>
    </row>
    <row r="1735" spans="1:6">
      <c r="A1735" s="71"/>
      <c r="D1735" s="71"/>
      <c r="E1735" s="71"/>
      <c r="F1735" s="71"/>
    </row>
    <row r="1736" spans="1:6">
      <c r="A1736" s="71"/>
      <c r="D1736" s="71"/>
      <c r="E1736" s="71"/>
      <c r="F1736" s="71"/>
    </row>
    <row r="1737" spans="1:6">
      <c r="A1737" s="71"/>
      <c r="D1737" s="71"/>
      <c r="E1737" s="71"/>
      <c r="F1737" s="71"/>
    </row>
    <row r="1738" spans="1:6">
      <c r="A1738" s="71"/>
      <c r="D1738" s="71"/>
      <c r="E1738" s="71"/>
      <c r="F1738" s="71"/>
    </row>
    <row r="1739" spans="1:6">
      <c r="A1739" s="71"/>
      <c r="D1739" s="71"/>
      <c r="E1739" s="71"/>
      <c r="F1739" s="71"/>
    </row>
    <row r="1740" spans="1:6">
      <c r="A1740" s="71"/>
      <c r="D1740" s="71"/>
      <c r="E1740" s="71"/>
      <c r="F1740" s="71"/>
    </row>
    <row r="1741" spans="1:6">
      <c r="A1741" s="71"/>
      <c r="D1741" s="71"/>
      <c r="E1741" s="71"/>
      <c r="F1741" s="71"/>
    </row>
    <row r="1742" spans="1:6">
      <c r="A1742" s="71"/>
      <c r="D1742" s="71"/>
      <c r="E1742" s="71"/>
      <c r="F1742" s="71"/>
    </row>
    <row r="1743" spans="1:6">
      <c r="A1743" s="71"/>
      <c r="D1743" s="71"/>
      <c r="E1743" s="71"/>
      <c r="F1743" s="71"/>
    </row>
    <row r="1744" spans="1:6">
      <c r="A1744" s="71"/>
      <c r="D1744" s="71"/>
      <c r="E1744" s="71"/>
      <c r="F1744" s="71"/>
    </row>
    <row r="1745" spans="1:6">
      <c r="A1745" s="71"/>
      <c r="D1745" s="71"/>
      <c r="E1745" s="71"/>
      <c r="F1745" s="71"/>
    </row>
    <row r="1746" spans="1:6">
      <c r="A1746" s="71"/>
      <c r="D1746" s="71"/>
      <c r="E1746" s="71"/>
      <c r="F1746" s="71"/>
    </row>
    <row r="1747" spans="1:6">
      <c r="A1747" s="71"/>
      <c r="D1747" s="71"/>
      <c r="E1747" s="71"/>
      <c r="F1747" s="71"/>
    </row>
    <row r="1748" spans="1:6">
      <c r="A1748" s="71"/>
      <c r="D1748" s="71"/>
      <c r="E1748" s="71"/>
      <c r="F1748" s="71"/>
    </row>
    <row r="1749" spans="1:6">
      <c r="A1749" s="71"/>
      <c r="D1749" s="71"/>
      <c r="E1749" s="71"/>
      <c r="F1749" s="71"/>
    </row>
    <row r="1750" spans="1:6">
      <c r="A1750" s="71"/>
      <c r="D1750" s="71"/>
      <c r="E1750" s="71"/>
      <c r="F1750" s="71"/>
    </row>
    <row r="1751" spans="1:6">
      <c r="A1751" s="71"/>
      <c r="D1751" s="71"/>
      <c r="E1751" s="71"/>
      <c r="F1751" s="71"/>
    </row>
    <row r="1752" spans="1:6">
      <c r="A1752" s="71"/>
      <c r="D1752" s="71"/>
      <c r="E1752" s="71"/>
      <c r="F1752" s="71"/>
    </row>
    <row r="1753" spans="1:6">
      <c r="A1753" s="71"/>
      <c r="D1753" s="71"/>
      <c r="E1753" s="71"/>
      <c r="F1753" s="71"/>
    </row>
    <row r="1754" spans="1:6">
      <c r="A1754" s="71"/>
      <c r="D1754" s="71"/>
      <c r="E1754" s="71"/>
      <c r="F1754" s="71"/>
    </row>
    <row r="1755" spans="1:6">
      <c r="A1755" s="71"/>
      <c r="D1755" s="71"/>
      <c r="E1755" s="71"/>
      <c r="F1755" s="71"/>
    </row>
    <row r="1756" spans="1:6">
      <c r="A1756" s="71"/>
      <c r="D1756" s="71"/>
      <c r="E1756" s="71"/>
      <c r="F1756" s="71"/>
    </row>
    <row r="1757" spans="1:6">
      <c r="A1757" s="71"/>
      <c r="D1757" s="71"/>
      <c r="E1757" s="71"/>
      <c r="F1757" s="71"/>
    </row>
    <row r="1758" spans="1:6">
      <c r="A1758" s="71"/>
      <c r="D1758" s="71"/>
      <c r="E1758" s="71"/>
      <c r="F1758" s="71"/>
    </row>
    <row r="1759" spans="1:6">
      <c r="A1759" s="71"/>
      <c r="D1759" s="71"/>
      <c r="E1759" s="71"/>
      <c r="F1759" s="71"/>
    </row>
    <row r="1760" spans="1:6">
      <c r="A1760" s="71"/>
      <c r="D1760" s="71"/>
      <c r="E1760" s="71"/>
      <c r="F1760" s="71"/>
    </row>
    <row r="1761" spans="1:6">
      <c r="A1761" s="71"/>
      <c r="D1761" s="71"/>
      <c r="E1761" s="71"/>
      <c r="F1761" s="71"/>
    </row>
    <row r="1762" spans="1:6">
      <c r="A1762" s="71"/>
      <c r="D1762" s="71"/>
      <c r="E1762" s="71"/>
      <c r="F1762" s="71"/>
    </row>
    <row r="1763" spans="1:6">
      <c r="A1763" s="71"/>
      <c r="D1763" s="71"/>
      <c r="E1763" s="71"/>
      <c r="F1763" s="71"/>
    </row>
    <row r="1764" spans="1:6">
      <c r="A1764" s="71"/>
      <c r="D1764" s="71"/>
      <c r="E1764" s="71"/>
      <c r="F1764" s="71"/>
    </row>
    <row r="1765" spans="1:6">
      <c r="A1765" s="71"/>
      <c r="D1765" s="71"/>
      <c r="E1765" s="71"/>
      <c r="F1765" s="71"/>
    </row>
    <row r="1766" spans="1:6">
      <c r="A1766" s="71"/>
      <c r="D1766" s="71"/>
      <c r="E1766" s="71"/>
      <c r="F1766" s="71"/>
    </row>
    <row r="1767" spans="1:6">
      <c r="A1767" s="71"/>
      <c r="D1767" s="71"/>
      <c r="E1767" s="71"/>
      <c r="F1767" s="71"/>
    </row>
    <row r="1768" spans="1:6">
      <c r="A1768" s="71"/>
      <c r="D1768" s="71"/>
      <c r="E1768" s="71"/>
      <c r="F1768" s="71"/>
    </row>
    <row r="1769" spans="1:6">
      <c r="A1769" s="71"/>
      <c r="D1769" s="71"/>
      <c r="E1769" s="71"/>
      <c r="F1769" s="71"/>
    </row>
    <row r="1770" spans="1:6">
      <c r="A1770" s="71"/>
      <c r="D1770" s="71"/>
      <c r="E1770" s="71"/>
      <c r="F1770" s="71"/>
    </row>
    <row r="1771" spans="1:6">
      <c r="A1771" s="71"/>
      <c r="D1771" s="71"/>
      <c r="E1771" s="71"/>
      <c r="F1771" s="71"/>
    </row>
    <row r="1772" spans="1:6">
      <c r="A1772" s="71"/>
      <c r="D1772" s="71"/>
      <c r="E1772" s="71"/>
      <c r="F1772" s="71"/>
    </row>
    <row r="1773" spans="1:6">
      <c r="A1773" s="71"/>
      <c r="D1773" s="71"/>
      <c r="E1773" s="71"/>
      <c r="F1773" s="71"/>
    </row>
    <row r="1774" spans="1:6">
      <c r="A1774" s="71"/>
      <c r="D1774" s="71"/>
      <c r="E1774" s="71"/>
      <c r="F1774" s="71"/>
    </row>
    <row r="1775" spans="1:6">
      <c r="A1775" s="71"/>
      <c r="D1775" s="71"/>
      <c r="E1775" s="71"/>
      <c r="F1775" s="71"/>
    </row>
    <row r="1776" spans="1:6">
      <c r="A1776" s="71"/>
      <c r="D1776" s="71"/>
      <c r="E1776" s="71"/>
      <c r="F1776" s="71"/>
    </row>
    <row r="1777" spans="1:6">
      <c r="A1777" s="71"/>
      <c r="D1777" s="71"/>
      <c r="E1777" s="71"/>
      <c r="F1777" s="71"/>
    </row>
    <row r="1778" spans="1:6">
      <c r="A1778" s="71"/>
      <c r="D1778" s="71"/>
      <c r="E1778" s="71"/>
      <c r="F1778" s="71"/>
    </row>
    <row r="1779" spans="1:6">
      <c r="A1779" s="71"/>
      <c r="D1779" s="71"/>
      <c r="E1779" s="71"/>
      <c r="F1779" s="71"/>
    </row>
    <row r="1780" spans="1:6">
      <c r="A1780" s="71"/>
      <c r="D1780" s="71"/>
      <c r="E1780" s="71"/>
      <c r="F1780" s="71"/>
    </row>
    <row r="1781" spans="1:6">
      <c r="A1781" s="71"/>
      <c r="D1781" s="71"/>
      <c r="E1781" s="71"/>
      <c r="F1781" s="71"/>
    </row>
    <row r="1782" spans="1:6">
      <c r="A1782" s="71"/>
      <c r="D1782" s="71"/>
      <c r="E1782" s="71"/>
      <c r="F1782" s="71"/>
    </row>
    <row r="1783" spans="1:6">
      <c r="A1783" s="71"/>
      <c r="D1783" s="71"/>
      <c r="E1783" s="71"/>
      <c r="F1783" s="71"/>
    </row>
    <row r="1784" spans="1:6">
      <c r="A1784" s="71"/>
      <c r="D1784" s="71"/>
      <c r="E1784" s="71"/>
      <c r="F1784" s="71"/>
    </row>
    <row r="1785" spans="1:6">
      <c r="A1785" s="71"/>
      <c r="D1785" s="71"/>
      <c r="E1785" s="71"/>
      <c r="F1785" s="71"/>
    </row>
    <row r="1786" spans="1:6">
      <c r="A1786" s="71"/>
      <c r="D1786" s="71"/>
      <c r="E1786" s="71"/>
      <c r="F1786" s="71"/>
    </row>
    <row r="1787" spans="1:6">
      <c r="A1787" s="71"/>
      <c r="D1787" s="71"/>
      <c r="E1787" s="71"/>
      <c r="F1787" s="71"/>
    </row>
    <row r="1788" spans="1:6">
      <c r="A1788" s="71"/>
      <c r="D1788" s="71"/>
      <c r="E1788" s="71"/>
      <c r="F1788" s="71"/>
    </row>
    <row r="1789" spans="1:6">
      <c r="A1789" s="71"/>
      <c r="D1789" s="71"/>
      <c r="E1789" s="71"/>
      <c r="F1789" s="71"/>
    </row>
    <row r="1790" spans="1:6">
      <c r="A1790" s="71"/>
      <c r="D1790" s="71"/>
      <c r="E1790" s="71"/>
      <c r="F1790" s="71"/>
    </row>
    <row r="1791" spans="1:6">
      <c r="A1791" s="71"/>
      <c r="D1791" s="71"/>
      <c r="E1791" s="71"/>
      <c r="F1791" s="71"/>
    </row>
    <row r="1792" spans="1:6">
      <c r="A1792" s="71"/>
      <c r="D1792" s="71"/>
      <c r="E1792" s="71"/>
      <c r="F1792" s="71"/>
    </row>
    <row r="1793" spans="1:6">
      <c r="A1793" s="71"/>
      <c r="D1793" s="71"/>
      <c r="E1793" s="71"/>
      <c r="F1793" s="71"/>
    </row>
    <row r="1794" spans="1:6">
      <c r="A1794" s="71"/>
      <c r="D1794" s="71"/>
      <c r="E1794" s="71"/>
      <c r="F1794" s="71"/>
    </row>
    <row r="1795" spans="1:6">
      <c r="A1795" s="71"/>
      <c r="D1795" s="71"/>
      <c r="E1795" s="71"/>
      <c r="F1795" s="71"/>
    </row>
    <row r="1796" spans="1:6">
      <c r="A1796" s="71"/>
      <c r="D1796" s="71"/>
      <c r="E1796" s="71"/>
      <c r="F1796" s="71"/>
    </row>
    <row r="1797" spans="1:6">
      <c r="A1797" s="71"/>
      <c r="D1797" s="71"/>
      <c r="E1797" s="71"/>
      <c r="F1797" s="71"/>
    </row>
    <row r="1798" spans="1:6">
      <c r="A1798" s="71"/>
      <c r="D1798" s="71"/>
      <c r="E1798" s="71"/>
      <c r="F1798" s="71"/>
    </row>
    <row r="1799" spans="1:6">
      <c r="A1799" s="71"/>
      <c r="D1799" s="71"/>
      <c r="E1799" s="71"/>
      <c r="F1799" s="71"/>
    </row>
    <row r="1800" spans="1:6">
      <c r="A1800" s="71"/>
      <c r="D1800" s="71"/>
      <c r="E1800" s="71"/>
      <c r="F1800" s="71"/>
    </row>
    <row r="1801" spans="1:6">
      <c r="A1801" s="71"/>
      <c r="D1801" s="71"/>
      <c r="E1801" s="71"/>
      <c r="F1801" s="71"/>
    </row>
    <row r="1802" spans="1:6">
      <c r="A1802" s="71"/>
      <c r="D1802" s="71"/>
      <c r="E1802" s="71"/>
      <c r="F1802" s="71"/>
    </row>
    <row r="1803" spans="1:6">
      <c r="A1803" s="71"/>
      <c r="D1803" s="71"/>
      <c r="E1803" s="71"/>
      <c r="F1803" s="71"/>
    </row>
    <row r="1804" spans="1:6">
      <c r="A1804" s="71"/>
      <c r="D1804" s="71"/>
      <c r="E1804" s="71"/>
      <c r="F1804" s="71"/>
    </row>
    <row r="1805" spans="1:6">
      <c r="A1805" s="71"/>
      <c r="D1805" s="71"/>
      <c r="E1805" s="71"/>
      <c r="F1805" s="71"/>
    </row>
    <row r="1806" spans="1:6">
      <c r="A1806" s="71"/>
      <c r="D1806" s="71"/>
      <c r="E1806" s="71"/>
      <c r="F1806" s="71"/>
    </row>
    <row r="1807" spans="1:6">
      <c r="A1807" s="71"/>
      <c r="D1807" s="71"/>
      <c r="E1807" s="71"/>
      <c r="F1807" s="71"/>
    </row>
    <row r="1808" spans="1:6">
      <c r="A1808" s="71"/>
      <c r="D1808" s="71"/>
      <c r="E1808" s="71"/>
      <c r="F1808" s="71"/>
    </row>
    <row r="1809" spans="1:6">
      <c r="A1809" s="71"/>
      <c r="D1809" s="71"/>
      <c r="E1809" s="71"/>
      <c r="F1809" s="71"/>
    </row>
    <row r="1810" spans="1:6">
      <c r="A1810" s="71"/>
      <c r="D1810" s="71"/>
      <c r="E1810" s="71"/>
      <c r="F1810" s="71"/>
    </row>
    <row r="1811" spans="1:6">
      <c r="A1811" s="71"/>
      <c r="D1811" s="71"/>
      <c r="E1811" s="71"/>
      <c r="F1811" s="71"/>
    </row>
    <row r="1812" spans="1:6">
      <c r="A1812" s="71"/>
      <c r="D1812" s="71"/>
      <c r="E1812" s="71"/>
      <c r="F1812" s="71"/>
    </row>
    <row r="1813" spans="1:6">
      <c r="A1813" s="71"/>
      <c r="D1813" s="71"/>
      <c r="E1813" s="71"/>
      <c r="F1813" s="71"/>
    </row>
    <row r="1814" spans="1:6">
      <c r="A1814" s="71"/>
      <c r="D1814" s="71"/>
      <c r="E1814" s="71"/>
      <c r="F1814" s="71"/>
    </row>
    <row r="1815" spans="1:6">
      <c r="A1815" s="71"/>
      <c r="D1815" s="71"/>
      <c r="E1815" s="71"/>
      <c r="F1815" s="71"/>
    </row>
    <row r="1816" spans="1:6">
      <c r="A1816" s="71"/>
      <c r="D1816" s="71"/>
      <c r="E1816" s="71"/>
      <c r="F1816" s="71"/>
    </row>
    <row r="1817" spans="1:6">
      <c r="A1817" s="71"/>
      <c r="D1817" s="71"/>
      <c r="E1817" s="71"/>
      <c r="F1817" s="71"/>
    </row>
    <row r="1818" spans="1:6">
      <c r="A1818" s="71"/>
      <c r="D1818" s="71"/>
      <c r="E1818" s="71"/>
      <c r="F1818" s="71"/>
    </row>
    <row r="1819" spans="1:6">
      <c r="A1819" s="71"/>
      <c r="D1819" s="71"/>
      <c r="E1819" s="71"/>
      <c r="F1819" s="71"/>
    </row>
    <row r="1820" spans="1:6">
      <c r="A1820" s="71"/>
      <c r="D1820" s="71"/>
      <c r="E1820" s="71"/>
      <c r="F1820" s="71"/>
    </row>
    <row r="1821" spans="1:6">
      <c r="A1821" s="71"/>
      <c r="D1821" s="71"/>
      <c r="E1821" s="71"/>
      <c r="F1821" s="71"/>
    </row>
    <row r="1822" spans="1:6">
      <c r="A1822" s="71"/>
      <c r="D1822" s="71"/>
      <c r="E1822" s="71"/>
      <c r="F1822" s="71"/>
    </row>
    <row r="1823" spans="1:6">
      <c r="A1823" s="71"/>
      <c r="D1823" s="71"/>
      <c r="E1823" s="71"/>
      <c r="F1823" s="71"/>
    </row>
    <row r="1824" spans="1:6">
      <c r="A1824" s="71"/>
      <c r="D1824" s="71"/>
      <c r="E1824" s="71"/>
      <c r="F1824" s="71"/>
    </row>
    <row r="1825" spans="1:6">
      <c r="A1825" s="71"/>
      <c r="D1825" s="71"/>
      <c r="E1825" s="71"/>
      <c r="F1825" s="71"/>
    </row>
    <row r="1826" spans="1:6">
      <c r="A1826" s="71"/>
      <c r="D1826" s="71"/>
      <c r="E1826" s="71"/>
      <c r="F1826" s="71"/>
    </row>
    <row r="1827" spans="1:6">
      <c r="A1827" s="71"/>
      <c r="D1827" s="71"/>
      <c r="E1827" s="71"/>
      <c r="F1827" s="71"/>
    </row>
    <row r="1828" spans="1:6">
      <c r="A1828" s="71"/>
      <c r="D1828" s="71"/>
      <c r="E1828" s="71"/>
      <c r="F1828" s="71"/>
    </row>
    <row r="1829" spans="1:6">
      <c r="A1829" s="71"/>
      <c r="D1829" s="71"/>
      <c r="E1829" s="71"/>
      <c r="F1829" s="71"/>
    </row>
    <row r="1830" spans="1:6">
      <c r="A1830" s="71"/>
      <c r="D1830" s="71"/>
      <c r="E1830" s="71"/>
      <c r="F1830" s="71"/>
    </row>
    <row r="1831" spans="1:6">
      <c r="A1831" s="71"/>
      <c r="D1831" s="71"/>
      <c r="E1831" s="71"/>
      <c r="F1831" s="71"/>
    </row>
    <row r="1832" spans="1:6">
      <c r="A1832" s="71"/>
      <c r="D1832" s="71"/>
      <c r="E1832" s="71"/>
      <c r="F1832" s="71"/>
    </row>
    <row r="1833" spans="1:6">
      <c r="A1833" s="71"/>
      <c r="D1833" s="71"/>
      <c r="E1833" s="71"/>
      <c r="F1833" s="71"/>
    </row>
    <row r="1834" spans="1:6">
      <c r="A1834" s="71"/>
      <c r="D1834" s="71"/>
      <c r="E1834" s="71"/>
      <c r="F1834" s="71"/>
    </row>
    <row r="1835" spans="1:6">
      <c r="A1835" s="71"/>
      <c r="D1835" s="71"/>
      <c r="E1835" s="71"/>
      <c r="F1835" s="71"/>
    </row>
    <row r="1836" spans="1:6">
      <c r="A1836" s="71"/>
      <c r="D1836" s="71"/>
      <c r="E1836" s="71"/>
      <c r="F1836" s="71"/>
    </row>
    <row r="1837" spans="1:6">
      <c r="A1837" s="71"/>
      <c r="D1837" s="71"/>
      <c r="E1837" s="71"/>
      <c r="F1837" s="71"/>
    </row>
    <row r="1838" spans="1:6">
      <c r="A1838" s="71"/>
      <c r="D1838" s="71"/>
      <c r="E1838" s="71"/>
      <c r="F1838" s="71"/>
    </row>
    <row r="1839" spans="1:6">
      <c r="A1839" s="71"/>
      <c r="D1839" s="71"/>
      <c r="E1839" s="71"/>
      <c r="F1839" s="71"/>
    </row>
    <row r="1840" spans="1:6">
      <c r="A1840" s="71"/>
      <c r="D1840" s="71"/>
      <c r="E1840" s="71"/>
      <c r="F1840" s="71"/>
    </row>
    <row r="1841" spans="1:6">
      <c r="A1841" s="71"/>
      <c r="D1841" s="71"/>
      <c r="E1841" s="71"/>
      <c r="F1841" s="71"/>
    </row>
    <row r="1842" spans="1:6">
      <c r="A1842" s="71"/>
      <c r="D1842" s="71"/>
      <c r="E1842" s="71"/>
      <c r="F1842" s="71"/>
    </row>
    <row r="1843" spans="1:6">
      <c r="A1843" s="71"/>
      <c r="D1843" s="71"/>
      <c r="E1843" s="71"/>
      <c r="F1843" s="71"/>
    </row>
    <row r="1844" spans="1:6">
      <c r="A1844" s="71"/>
      <c r="D1844" s="71"/>
      <c r="E1844" s="71"/>
      <c r="F1844" s="71"/>
    </row>
    <row r="1845" spans="1:6">
      <c r="A1845" s="71"/>
      <c r="D1845" s="71"/>
      <c r="E1845" s="71"/>
      <c r="F1845" s="71"/>
    </row>
    <row r="1846" spans="1:6">
      <c r="A1846" s="71"/>
      <c r="D1846" s="71"/>
      <c r="E1846" s="71"/>
      <c r="F1846" s="71"/>
    </row>
    <row r="1847" spans="1:6">
      <c r="A1847" s="71"/>
      <c r="D1847" s="71"/>
      <c r="E1847" s="71"/>
      <c r="F1847" s="71"/>
    </row>
    <row r="1848" spans="1:6">
      <c r="A1848" s="71"/>
      <c r="D1848" s="71"/>
      <c r="E1848" s="71"/>
      <c r="F1848" s="71"/>
    </row>
    <row r="1849" spans="1:6">
      <c r="A1849" s="71"/>
      <c r="D1849" s="71"/>
      <c r="E1849" s="71"/>
      <c r="F1849" s="71"/>
    </row>
    <row r="1850" spans="1:6">
      <c r="A1850" s="71"/>
      <c r="D1850" s="71"/>
      <c r="E1850" s="71"/>
      <c r="F1850" s="71"/>
    </row>
    <row r="1851" spans="1:6">
      <c r="A1851" s="71"/>
      <c r="D1851" s="71"/>
      <c r="E1851" s="71"/>
      <c r="F1851" s="71"/>
    </row>
    <row r="1852" spans="1:6">
      <c r="A1852" s="71"/>
      <c r="D1852" s="71"/>
      <c r="E1852" s="71"/>
      <c r="F1852" s="71"/>
    </row>
    <row r="1853" spans="1:6">
      <c r="A1853" s="71"/>
      <c r="D1853" s="71"/>
      <c r="E1853" s="71"/>
      <c r="F1853" s="71"/>
    </row>
    <row r="1854" spans="1:6">
      <c r="A1854" s="71"/>
      <c r="D1854" s="71"/>
      <c r="E1854" s="71"/>
      <c r="F1854" s="71"/>
    </row>
    <row r="1855" spans="1:6">
      <c r="A1855" s="71"/>
      <c r="D1855" s="71"/>
      <c r="E1855" s="71"/>
      <c r="F1855" s="71"/>
    </row>
    <row r="1856" spans="1:6">
      <c r="A1856" s="71"/>
      <c r="D1856" s="71"/>
      <c r="E1856" s="71"/>
      <c r="F1856" s="71"/>
    </row>
    <row r="1857" spans="1:6">
      <c r="A1857" s="71"/>
      <c r="D1857" s="71"/>
      <c r="E1857" s="71"/>
      <c r="F1857" s="71"/>
    </row>
    <row r="1858" spans="1:6">
      <c r="A1858" s="71"/>
      <c r="D1858" s="71"/>
      <c r="E1858" s="71"/>
      <c r="F1858" s="71"/>
    </row>
    <row r="1859" spans="1:6">
      <c r="A1859" s="71"/>
      <c r="D1859" s="71"/>
      <c r="E1859" s="71"/>
      <c r="F1859" s="71"/>
    </row>
    <row r="1860" spans="1:6">
      <c r="A1860" s="71"/>
      <c r="D1860" s="71"/>
      <c r="E1860" s="71"/>
      <c r="F1860" s="71"/>
    </row>
    <row r="1861" spans="1:6">
      <c r="A1861" s="71"/>
      <c r="D1861" s="71"/>
      <c r="E1861" s="71"/>
      <c r="F1861" s="71"/>
    </row>
    <row r="1862" spans="1:6">
      <c r="A1862" s="71"/>
      <c r="D1862" s="71"/>
      <c r="E1862" s="71"/>
      <c r="F1862" s="71"/>
    </row>
    <row r="1863" spans="1:6">
      <c r="A1863" s="71"/>
      <c r="D1863" s="71"/>
      <c r="E1863" s="71"/>
      <c r="F1863" s="71"/>
    </row>
    <row r="1864" spans="1:6">
      <c r="A1864" s="71"/>
      <c r="D1864" s="71"/>
      <c r="E1864" s="71"/>
      <c r="F1864" s="71"/>
    </row>
    <row r="1865" spans="1:6">
      <c r="A1865" s="71"/>
      <c r="D1865" s="71"/>
      <c r="E1865" s="71"/>
      <c r="F1865" s="71"/>
    </row>
    <row r="1866" spans="1:6">
      <c r="A1866" s="71"/>
      <c r="D1866" s="71"/>
      <c r="E1866" s="71"/>
      <c r="F1866" s="71"/>
    </row>
    <row r="1867" spans="1:6">
      <c r="A1867" s="71"/>
      <c r="D1867" s="71"/>
      <c r="E1867" s="71"/>
      <c r="F1867" s="71"/>
    </row>
    <row r="1868" spans="1:6">
      <c r="A1868" s="71"/>
      <c r="D1868" s="71"/>
      <c r="E1868" s="71"/>
      <c r="F1868" s="71"/>
    </row>
    <row r="1869" spans="1:6">
      <c r="A1869" s="71"/>
      <c r="D1869" s="71"/>
      <c r="E1869" s="71"/>
      <c r="F1869" s="71"/>
    </row>
    <row r="1870" spans="1:6">
      <c r="A1870" s="71"/>
      <c r="D1870" s="71"/>
      <c r="E1870" s="71"/>
      <c r="F1870" s="71"/>
    </row>
    <row r="1871" spans="1:6">
      <c r="A1871" s="71"/>
      <c r="D1871" s="71"/>
      <c r="E1871" s="71"/>
      <c r="F1871" s="71"/>
    </row>
    <row r="1872" spans="1:6">
      <c r="A1872" s="71"/>
      <c r="D1872" s="71"/>
      <c r="E1872" s="71"/>
      <c r="F1872" s="71"/>
    </row>
    <row r="1873" spans="1:6">
      <c r="A1873" s="71"/>
      <c r="D1873" s="71"/>
      <c r="E1873" s="71"/>
      <c r="F1873" s="71"/>
    </row>
    <row r="1874" spans="1:6">
      <c r="A1874" s="71"/>
      <c r="D1874" s="71"/>
      <c r="E1874" s="71"/>
      <c r="F1874" s="71"/>
    </row>
    <row r="1875" spans="1:6">
      <c r="A1875" s="71"/>
      <c r="D1875" s="71"/>
      <c r="E1875" s="71"/>
      <c r="F1875" s="71"/>
    </row>
    <row r="1876" spans="1:6">
      <c r="A1876" s="71"/>
      <c r="D1876" s="71"/>
      <c r="E1876" s="71"/>
      <c r="F1876" s="71"/>
    </row>
    <row r="1877" spans="1:6">
      <c r="A1877" s="71"/>
      <c r="D1877" s="71"/>
      <c r="E1877" s="71"/>
      <c r="F1877" s="71"/>
    </row>
    <row r="1878" spans="1:6">
      <c r="A1878" s="71"/>
      <c r="D1878" s="71"/>
      <c r="E1878" s="71"/>
      <c r="F1878" s="71"/>
    </row>
    <row r="1879" spans="1:6">
      <c r="A1879" s="71"/>
      <c r="D1879" s="71"/>
      <c r="E1879" s="71"/>
      <c r="F1879" s="71"/>
    </row>
    <row r="1880" spans="1:6">
      <c r="A1880" s="71"/>
      <c r="D1880" s="71"/>
      <c r="E1880" s="71"/>
      <c r="F1880" s="71"/>
    </row>
    <row r="1881" spans="1:6">
      <c r="A1881" s="71"/>
      <c r="D1881" s="71"/>
      <c r="E1881" s="71"/>
      <c r="F1881" s="71"/>
    </row>
    <row r="1882" spans="1:6">
      <c r="A1882" s="71"/>
      <c r="D1882" s="71"/>
      <c r="E1882" s="71"/>
      <c r="F1882" s="71"/>
    </row>
    <row r="1883" spans="1:6">
      <c r="A1883" s="71"/>
      <c r="D1883" s="71"/>
      <c r="E1883" s="71"/>
      <c r="F1883" s="71"/>
    </row>
    <row r="1884" spans="1:6">
      <c r="A1884" s="71"/>
      <c r="D1884" s="71"/>
      <c r="E1884" s="71"/>
      <c r="F1884" s="71"/>
    </row>
    <row r="1885" spans="1:6">
      <c r="A1885" s="71"/>
      <c r="D1885" s="71"/>
      <c r="E1885" s="71"/>
      <c r="F1885" s="71"/>
    </row>
    <row r="1886" spans="1:6">
      <c r="A1886" s="71"/>
      <c r="D1886" s="71"/>
      <c r="E1886" s="71"/>
      <c r="F1886" s="71"/>
    </row>
    <row r="1887" spans="1:6">
      <c r="A1887" s="71"/>
      <c r="D1887" s="71"/>
      <c r="E1887" s="71"/>
      <c r="F1887" s="71"/>
    </row>
    <row r="1888" spans="1:6">
      <c r="A1888" s="71"/>
      <c r="D1888" s="71"/>
      <c r="E1888" s="71"/>
      <c r="F1888" s="71"/>
    </row>
    <row r="1889" spans="1:6">
      <c r="A1889" s="71"/>
      <c r="D1889" s="71"/>
      <c r="E1889" s="71"/>
      <c r="F1889" s="71"/>
    </row>
    <row r="1890" spans="1:6">
      <c r="A1890" s="71"/>
      <c r="D1890" s="71"/>
      <c r="E1890" s="71"/>
      <c r="F1890" s="71"/>
    </row>
    <row r="1891" spans="1:6">
      <c r="A1891" s="71"/>
      <c r="D1891" s="71"/>
      <c r="E1891" s="71"/>
      <c r="F1891" s="71"/>
    </row>
    <row r="1892" spans="1:6">
      <c r="A1892" s="71"/>
      <c r="D1892" s="71"/>
      <c r="E1892" s="71"/>
      <c r="F1892" s="71"/>
    </row>
    <row r="1893" spans="1:6">
      <c r="A1893" s="71"/>
      <c r="D1893" s="71"/>
      <c r="E1893" s="71"/>
      <c r="F1893" s="71"/>
    </row>
    <row r="1894" spans="1:6">
      <c r="A1894" s="71"/>
      <c r="D1894" s="71"/>
      <c r="E1894" s="71"/>
      <c r="F1894" s="71"/>
    </row>
    <row r="1895" spans="1:6">
      <c r="A1895" s="71"/>
      <c r="D1895" s="71"/>
      <c r="E1895" s="71"/>
      <c r="F1895" s="71"/>
    </row>
    <row r="1896" spans="1:6">
      <c r="A1896" s="71"/>
      <c r="D1896" s="71"/>
      <c r="E1896" s="71"/>
      <c r="F1896" s="71"/>
    </row>
    <row r="1897" spans="1:6">
      <c r="A1897" s="71"/>
      <c r="D1897" s="71"/>
      <c r="E1897" s="71"/>
      <c r="F1897" s="71"/>
    </row>
    <row r="1898" spans="1:6">
      <c r="A1898" s="71"/>
      <c r="D1898" s="71"/>
      <c r="E1898" s="71"/>
      <c r="F1898" s="71"/>
    </row>
    <row r="1899" spans="1:6">
      <c r="A1899" s="71"/>
      <c r="D1899" s="71"/>
      <c r="E1899" s="71"/>
      <c r="F1899" s="71"/>
    </row>
    <row r="1900" spans="1:6">
      <c r="A1900" s="71"/>
      <c r="D1900" s="71"/>
      <c r="E1900" s="71"/>
      <c r="F1900" s="71"/>
    </row>
    <row r="1901" spans="1:6">
      <c r="A1901" s="71"/>
      <c r="D1901" s="71"/>
      <c r="E1901" s="71"/>
      <c r="F1901" s="71"/>
    </row>
    <row r="1902" spans="1:6">
      <c r="A1902" s="71"/>
      <c r="D1902" s="71"/>
      <c r="E1902" s="71"/>
      <c r="F1902" s="71"/>
    </row>
    <row r="1903" spans="1:6">
      <c r="A1903" s="71"/>
      <c r="D1903" s="71"/>
      <c r="E1903" s="71"/>
      <c r="F1903" s="71"/>
    </row>
    <row r="1904" spans="1:6">
      <c r="A1904" s="71"/>
      <c r="D1904" s="71"/>
      <c r="E1904" s="71"/>
      <c r="F1904" s="71"/>
    </row>
    <row r="1905" spans="1:6">
      <c r="A1905" s="71"/>
      <c r="D1905" s="71"/>
      <c r="E1905" s="71"/>
      <c r="F1905" s="71"/>
    </row>
    <row r="1906" spans="1:6">
      <c r="A1906" s="71"/>
      <c r="D1906" s="71"/>
      <c r="E1906" s="71"/>
      <c r="F1906" s="71"/>
    </row>
    <row r="1907" spans="1:6">
      <c r="A1907" s="71"/>
      <c r="D1907" s="71"/>
      <c r="E1907" s="71"/>
      <c r="F1907" s="71"/>
    </row>
    <row r="1908" spans="1:6">
      <c r="A1908" s="71"/>
      <c r="D1908" s="71"/>
      <c r="E1908" s="71"/>
      <c r="F1908" s="71"/>
    </row>
    <row r="1909" spans="1:6">
      <c r="A1909" s="71"/>
      <c r="D1909" s="71"/>
      <c r="E1909" s="71"/>
      <c r="F1909" s="71"/>
    </row>
    <row r="1910" spans="1:6">
      <c r="A1910" s="71"/>
      <c r="D1910" s="71"/>
      <c r="E1910" s="71"/>
      <c r="F1910" s="71"/>
    </row>
    <row r="1911" spans="1:6">
      <c r="A1911" s="71"/>
      <c r="D1911" s="71"/>
      <c r="E1911" s="71"/>
      <c r="F1911" s="71"/>
    </row>
    <row r="1912" spans="1:6">
      <c r="A1912" s="71"/>
      <c r="D1912" s="71"/>
      <c r="E1912" s="71"/>
      <c r="F1912" s="71"/>
    </row>
    <row r="1913" spans="1:6">
      <c r="A1913" s="71"/>
      <c r="D1913" s="71"/>
      <c r="E1913" s="71"/>
      <c r="F1913" s="71"/>
    </row>
    <row r="1914" spans="1:6">
      <c r="A1914" s="71"/>
      <c r="D1914" s="71"/>
      <c r="E1914" s="71"/>
      <c r="F1914" s="71"/>
    </row>
    <row r="1915" spans="1:6">
      <c r="A1915" s="71"/>
      <c r="D1915" s="71"/>
      <c r="E1915" s="71"/>
      <c r="F1915" s="71"/>
    </row>
    <row r="1916" spans="1:6">
      <c r="A1916" s="71"/>
      <c r="D1916" s="71"/>
      <c r="E1916" s="71"/>
      <c r="F1916" s="71"/>
    </row>
    <row r="1917" spans="1:6">
      <c r="A1917" s="71"/>
      <c r="D1917" s="71"/>
      <c r="E1917" s="71"/>
      <c r="F1917" s="71"/>
    </row>
    <row r="1918" spans="1:6">
      <c r="A1918" s="71"/>
      <c r="D1918" s="71"/>
      <c r="E1918" s="71"/>
      <c r="F1918" s="71"/>
    </row>
    <row r="1919" spans="1:6">
      <c r="A1919" s="71"/>
      <c r="D1919" s="71"/>
      <c r="E1919" s="71"/>
      <c r="F1919" s="71"/>
    </row>
    <row r="1920" spans="1:6">
      <c r="A1920" s="71"/>
      <c r="D1920" s="71"/>
      <c r="E1920" s="71"/>
      <c r="F1920" s="71"/>
    </row>
    <row r="1921" spans="1:6">
      <c r="A1921" s="71"/>
      <c r="D1921" s="71"/>
      <c r="E1921" s="71"/>
      <c r="F1921" s="71"/>
    </row>
    <row r="1922" spans="1:6">
      <c r="A1922" s="71"/>
      <c r="D1922" s="71"/>
      <c r="E1922" s="71"/>
      <c r="F1922" s="71"/>
    </row>
    <row r="1923" spans="1:6">
      <c r="A1923" s="71"/>
      <c r="D1923" s="71"/>
      <c r="E1923" s="71"/>
      <c r="F1923" s="71"/>
    </row>
    <row r="1924" spans="1:6">
      <c r="A1924" s="71"/>
      <c r="D1924" s="71"/>
      <c r="E1924" s="71"/>
      <c r="F1924" s="71"/>
    </row>
    <row r="1925" spans="1:6">
      <c r="A1925" s="71"/>
      <c r="D1925" s="71"/>
      <c r="E1925" s="71"/>
      <c r="F1925" s="71"/>
    </row>
    <row r="1926" spans="1:6">
      <c r="A1926" s="71"/>
      <c r="D1926" s="71"/>
      <c r="E1926" s="71"/>
      <c r="F1926" s="71"/>
    </row>
    <row r="1927" spans="1:6">
      <c r="A1927" s="71"/>
      <c r="D1927" s="71"/>
      <c r="E1927" s="71"/>
      <c r="F1927" s="71"/>
    </row>
    <row r="1928" spans="1:6">
      <c r="A1928" s="71"/>
      <c r="D1928" s="71"/>
      <c r="E1928" s="71"/>
      <c r="F1928" s="71"/>
    </row>
    <row r="1929" spans="1:6">
      <c r="A1929" s="71"/>
      <c r="D1929" s="71"/>
      <c r="E1929" s="71"/>
      <c r="F1929" s="71"/>
    </row>
    <row r="1930" spans="1:6">
      <c r="A1930" s="71"/>
      <c r="D1930" s="71"/>
      <c r="E1930" s="71"/>
      <c r="F1930" s="71"/>
    </row>
    <row r="1931" spans="1:6">
      <c r="A1931" s="71"/>
      <c r="D1931" s="71"/>
      <c r="E1931" s="71"/>
      <c r="F1931" s="71"/>
    </row>
    <row r="1932" spans="1:6">
      <c r="A1932" s="71"/>
      <c r="D1932" s="71"/>
      <c r="E1932" s="71"/>
      <c r="F1932" s="71"/>
    </row>
    <row r="1933" spans="1:6">
      <c r="A1933" s="71"/>
      <c r="D1933" s="71"/>
      <c r="E1933" s="71"/>
      <c r="F1933" s="71"/>
    </row>
    <row r="1934" spans="1:6">
      <c r="A1934" s="71"/>
      <c r="D1934" s="71"/>
      <c r="E1934" s="71"/>
      <c r="F1934" s="71"/>
    </row>
    <row r="1935" spans="1:6">
      <c r="A1935" s="71"/>
      <c r="D1935" s="71"/>
      <c r="E1935" s="71"/>
      <c r="F1935" s="71"/>
    </row>
    <row r="1936" spans="1:6">
      <c r="A1936" s="71"/>
      <c r="D1936" s="71"/>
      <c r="E1936" s="71"/>
      <c r="F1936" s="71"/>
    </row>
    <row r="1937" spans="1:6">
      <c r="A1937" s="71"/>
      <c r="D1937" s="71"/>
      <c r="E1937" s="71"/>
      <c r="F1937" s="71"/>
    </row>
    <row r="1938" spans="1:6">
      <c r="A1938" s="71"/>
      <c r="D1938" s="71"/>
      <c r="E1938" s="71"/>
      <c r="F1938" s="71"/>
    </row>
    <row r="1939" spans="1:6">
      <c r="A1939" s="71"/>
      <c r="D1939" s="71"/>
      <c r="E1939" s="71"/>
      <c r="F1939" s="71"/>
    </row>
    <row r="1940" spans="1:6">
      <c r="A1940" s="71"/>
      <c r="D1940" s="71"/>
      <c r="E1940" s="71"/>
      <c r="F1940" s="71"/>
    </row>
    <row r="1941" spans="1:6">
      <c r="A1941" s="71"/>
      <c r="D1941" s="71"/>
      <c r="E1941" s="71"/>
      <c r="F1941" s="71"/>
    </row>
    <row r="1942" spans="1:6">
      <c r="A1942" s="71"/>
      <c r="D1942" s="71"/>
      <c r="E1942" s="71"/>
      <c r="F1942" s="71"/>
    </row>
    <row r="1943" spans="1:6">
      <c r="A1943" s="71"/>
      <c r="D1943" s="71"/>
      <c r="E1943" s="71"/>
      <c r="F1943" s="71"/>
    </row>
    <row r="1944" spans="1:6">
      <c r="A1944" s="71"/>
      <c r="D1944" s="71"/>
      <c r="E1944" s="71"/>
      <c r="F1944" s="71"/>
    </row>
    <row r="1945" spans="1:6">
      <c r="A1945" s="71"/>
      <c r="D1945" s="71"/>
      <c r="E1945" s="71"/>
      <c r="F1945" s="71"/>
    </row>
    <row r="1946" spans="1:6">
      <c r="A1946" s="71"/>
      <c r="D1946" s="71"/>
      <c r="E1946" s="71"/>
      <c r="F1946" s="71"/>
    </row>
    <row r="1947" spans="1:6">
      <c r="A1947" s="71"/>
      <c r="D1947" s="71"/>
      <c r="E1947" s="71"/>
      <c r="F1947" s="71"/>
    </row>
    <row r="1948" spans="1:6">
      <c r="A1948" s="71"/>
      <c r="D1948" s="71"/>
      <c r="E1948" s="71"/>
      <c r="F1948" s="71"/>
    </row>
    <row r="1949" spans="1:6">
      <c r="A1949" s="71"/>
      <c r="D1949" s="71"/>
      <c r="E1949" s="71"/>
      <c r="F1949" s="71"/>
    </row>
    <row r="1950" spans="1:6">
      <c r="A1950" s="71"/>
      <c r="D1950" s="71"/>
      <c r="E1950" s="71"/>
      <c r="F1950" s="71"/>
    </row>
    <row r="1951" spans="1:6">
      <c r="A1951" s="71"/>
      <c r="D1951" s="71"/>
      <c r="E1951" s="71"/>
      <c r="F1951" s="71"/>
    </row>
    <row r="1952" spans="1:6">
      <c r="A1952" s="71"/>
      <c r="D1952" s="71"/>
      <c r="E1952" s="71"/>
      <c r="F1952" s="71"/>
    </row>
    <row r="1953" spans="1:6">
      <c r="A1953" s="71"/>
      <c r="D1953" s="71"/>
      <c r="E1953" s="71"/>
      <c r="F1953" s="71"/>
    </row>
    <row r="1954" spans="1:6">
      <c r="A1954" s="71"/>
      <c r="D1954" s="71"/>
      <c r="E1954" s="71"/>
      <c r="F1954" s="71"/>
    </row>
    <row r="1955" spans="1:6">
      <c r="A1955" s="71"/>
      <c r="D1955" s="71"/>
      <c r="E1955" s="71"/>
      <c r="F1955" s="71"/>
    </row>
    <row r="1956" spans="1:6">
      <c r="A1956" s="71"/>
      <c r="D1956" s="71"/>
      <c r="E1956" s="71"/>
      <c r="F1956" s="71"/>
    </row>
    <row r="1957" spans="1:6">
      <c r="A1957" s="71"/>
      <c r="D1957" s="71"/>
      <c r="E1957" s="71"/>
      <c r="F1957" s="71"/>
    </row>
    <row r="1958" spans="1:6">
      <c r="A1958" s="71"/>
      <c r="D1958" s="71"/>
      <c r="E1958" s="71"/>
      <c r="F1958" s="71"/>
    </row>
    <row r="1959" spans="1:6">
      <c r="A1959" s="71"/>
      <c r="D1959" s="71"/>
      <c r="E1959" s="71"/>
      <c r="F1959" s="71"/>
    </row>
    <row r="1960" spans="1:6">
      <c r="A1960" s="71"/>
      <c r="D1960" s="71"/>
      <c r="E1960" s="71"/>
      <c r="F1960" s="71"/>
    </row>
    <row r="1961" spans="1:6">
      <c r="A1961" s="71"/>
      <c r="D1961" s="71"/>
      <c r="E1961" s="71"/>
      <c r="F1961" s="71"/>
    </row>
    <row r="1962" spans="1:6">
      <c r="A1962" s="71"/>
      <c r="D1962" s="71"/>
      <c r="E1962" s="71"/>
      <c r="F1962" s="71"/>
    </row>
    <row r="1963" spans="1:6">
      <c r="A1963" s="71"/>
      <c r="D1963" s="71"/>
      <c r="E1963" s="71"/>
      <c r="F1963" s="71"/>
    </row>
    <row r="1964" spans="1:6">
      <c r="A1964" s="71"/>
      <c r="D1964" s="71"/>
      <c r="E1964" s="71"/>
      <c r="F1964" s="71"/>
    </row>
    <row r="1965" spans="1:6">
      <c r="A1965" s="71"/>
      <c r="D1965" s="71"/>
      <c r="E1965" s="71"/>
      <c r="F1965" s="71"/>
    </row>
    <row r="1966" spans="1:6">
      <c r="A1966" s="71"/>
      <c r="D1966" s="71"/>
      <c r="E1966" s="71"/>
      <c r="F1966" s="71"/>
    </row>
    <row r="1967" spans="1:6">
      <c r="A1967" s="71"/>
      <c r="D1967" s="71"/>
      <c r="E1967" s="71"/>
      <c r="F1967" s="71"/>
    </row>
    <row r="1968" spans="1:6">
      <c r="A1968" s="71"/>
      <c r="D1968" s="71"/>
      <c r="E1968" s="71"/>
      <c r="F1968" s="71"/>
    </row>
    <row r="1969" spans="1:6">
      <c r="A1969" s="71"/>
      <c r="D1969" s="71"/>
      <c r="E1969" s="71"/>
      <c r="F1969" s="71"/>
    </row>
    <row r="1970" spans="1:6">
      <c r="A1970" s="71"/>
      <c r="D1970" s="71"/>
      <c r="E1970" s="71"/>
      <c r="F1970" s="71"/>
    </row>
    <row r="1971" spans="1:6">
      <c r="A1971" s="71"/>
      <c r="D1971" s="71"/>
      <c r="E1971" s="71"/>
      <c r="F1971" s="71"/>
    </row>
    <row r="1972" spans="1:6">
      <c r="A1972" s="71"/>
      <c r="D1972" s="71"/>
      <c r="E1972" s="71"/>
      <c r="F1972" s="71"/>
    </row>
    <row r="1973" spans="1:6">
      <c r="A1973" s="71"/>
      <c r="D1973" s="71"/>
      <c r="E1973" s="71"/>
      <c r="F1973" s="71"/>
    </row>
    <row r="1974" spans="1:6">
      <c r="A1974" s="71"/>
      <c r="D1974" s="71"/>
      <c r="E1974" s="71"/>
      <c r="F1974" s="71"/>
    </row>
    <row r="1975" spans="1:6">
      <c r="A1975" s="71"/>
      <c r="D1975" s="71"/>
      <c r="E1975" s="71"/>
      <c r="F1975" s="71"/>
    </row>
    <row r="1976" spans="1:6">
      <c r="A1976" s="71"/>
      <c r="D1976" s="71"/>
      <c r="E1976" s="71"/>
      <c r="F1976" s="71"/>
    </row>
    <row r="1977" spans="1:6">
      <c r="A1977" s="71"/>
      <c r="D1977" s="71"/>
      <c r="E1977" s="71"/>
      <c r="F1977" s="71"/>
    </row>
    <row r="1978" spans="1:6">
      <c r="A1978" s="71"/>
      <c r="D1978" s="71"/>
      <c r="E1978" s="71"/>
      <c r="F1978" s="71"/>
    </row>
    <row r="1979" spans="1:6">
      <c r="A1979" s="71"/>
      <c r="D1979" s="71"/>
      <c r="E1979" s="71"/>
      <c r="F1979" s="71"/>
    </row>
    <row r="1980" spans="1:6">
      <c r="A1980" s="71"/>
      <c r="D1980" s="71"/>
      <c r="E1980" s="71"/>
      <c r="F1980" s="71"/>
    </row>
    <row r="1981" spans="1:6">
      <c r="A1981" s="71"/>
      <c r="D1981" s="71"/>
      <c r="E1981" s="71"/>
      <c r="F1981" s="71"/>
    </row>
    <row r="1982" spans="1:6">
      <c r="A1982" s="71"/>
      <c r="D1982" s="71"/>
      <c r="E1982" s="71"/>
      <c r="F1982" s="71"/>
    </row>
    <row r="1983" spans="1:6">
      <c r="A1983" s="71"/>
      <c r="D1983" s="71"/>
      <c r="E1983" s="71"/>
      <c r="F1983" s="71"/>
    </row>
    <row r="1984" spans="1:6">
      <c r="A1984" s="71"/>
      <c r="D1984" s="71"/>
      <c r="E1984" s="71"/>
      <c r="F1984" s="71"/>
    </row>
    <row r="1985" spans="1:6">
      <c r="A1985" s="71"/>
      <c r="D1985" s="71"/>
      <c r="E1985" s="71"/>
      <c r="F1985" s="71"/>
    </row>
    <row r="1986" spans="1:6">
      <c r="A1986" s="71"/>
      <c r="D1986" s="71"/>
      <c r="E1986" s="71"/>
      <c r="F1986" s="71"/>
    </row>
    <row r="1987" spans="1:6">
      <c r="A1987" s="71"/>
      <c r="D1987" s="71"/>
      <c r="E1987" s="71"/>
      <c r="F1987" s="71"/>
    </row>
    <row r="1988" spans="1:6">
      <c r="A1988" s="71"/>
      <c r="D1988" s="71"/>
      <c r="E1988" s="71"/>
      <c r="F1988" s="71"/>
    </row>
    <row r="1989" spans="1:6">
      <c r="A1989" s="71"/>
      <c r="D1989" s="71"/>
      <c r="E1989" s="71"/>
      <c r="F1989" s="71"/>
    </row>
    <row r="1990" spans="1:6">
      <c r="A1990" s="71"/>
      <c r="D1990" s="71"/>
      <c r="E1990" s="71"/>
      <c r="F1990" s="71"/>
    </row>
    <row r="1991" spans="1:6">
      <c r="A1991" s="71"/>
      <c r="D1991" s="71"/>
      <c r="E1991" s="71"/>
      <c r="F1991" s="71"/>
    </row>
    <row r="1992" spans="1:6">
      <c r="A1992" s="71"/>
      <c r="D1992" s="71"/>
      <c r="E1992" s="71"/>
      <c r="F1992" s="71"/>
    </row>
    <row r="1993" spans="1:6">
      <c r="A1993" s="71"/>
      <c r="D1993" s="71"/>
      <c r="E1993" s="71"/>
      <c r="F1993" s="71"/>
    </row>
    <row r="1994" spans="1:6">
      <c r="A1994" s="71"/>
      <c r="D1994" s="71"/>
      <c r="E1994" s="71"/>
      <c r="F1994" s="71"/>
    </row>
    <row r="1995" spans="1:6">
      <c r="A1995" s="71"/>
      <c r="D1995" s="71"/>
      <c r="E1995" s="71"/>
      <c r="F1995" s="71"/>
    </row>
    <row r="1996" spans="1:6">
      <c r="A1996" s="71"/>
      <c r="D1996" s="71"/>
      <c r="E1996" s="71"/>
      <c r="F1996" s="71"/>
    </row>
    <row r="1997" spans="1:6">
      <c r="A1997" s="71"/>
      <c r="D1997" s="71"/>
      <c r="E1997" s="71"/>
      <c r="F1997" s="71"/>
    </row>
    <row r="1998" spans="1:6">
      <c r="A1998" s="71"/>
      <c r="D1998" s="71"/>
      <c r="E1998" s="71"/>
      <c r="F1998" s="71"/>
    </row>
    <row r="1999" spans="1:6">
      <c r="A1999" s="71"/>
      <c r="D1999" s="71"/>
      <c r="E1999" s="71"/>
      <c r="F1999" s="71"/>
    </row>
    <row r="2000" spans="1:6">
      <c r="A2000" s="71"/>
      <c r="D2000" s="71"/>
      <c r="E2000" s="71"/>
      <c r="F2000" s="71"/>
    </row>
    <row r="2001" spans="1:6">
      <c r="A2001" s="71"/>
      <c r="D2001" s="71"/>
      <c r="E2001" s="71"/>
      <c r="F2001" s="71"/>
    </row>
    <row r="2002" spans="1:6">
      <c r="A2002" s="71"/>
      <c r="D2002" s="71"/>
      <c r="E2002" s="71"/>
      <c r="F2002" s="71"/>
    </row>
    <row r="2003" spans="1:6">
      <c r="A2003" s="71"/>
      <c r="D2003" s="71"/>
      <c r="E2003" s="71"/>
      <c r="F2003" s="71"/>
    </row>
    <row r="2004" spans="1:6">
      <c r="A2004" s="71"/>
      <c r="D2004" s="71"/>
      <c r="E2004" s="71"/>
      <c r="F2004" s="71"/>
    </row>
    <row r="2005" spans="1:6">
      <c r="A2005" s="71"/>
      <c r="D2005" s="71"/>
      <c r="E2005" s="71"/>
      <c r="F2005" s="71"/>
    </row>
    <row r="2006" spans="1:6">
      <c r="A2006" s="71"/>
      <c r="D2006" s="71"/>
      <c r="E2006" s="71"/>
      <c r="F2006" s="71"/>
    </row>
    <row r="2007" spans="1:6">
      <c r="A2007" s="71"/>
      <c r="D2007" s="71"/>
      <c r="E2007" s="71"/>
      <c r="F2007" s="71"/>
    </row>
    <row r="2008" spans="1:6">
      <c r="A2008" s="71"/>
      <c r="D2008" s="71"/>
      <c r="E2008" s="71"/>
      <c r="F2008" s="71"/>
    </row>
    <row r="2009" spans="1:6">
      <c r="A2009" s="71"/>
      <c r="D2009" s="71"/>
      <c r="E2009" s="71"/>
      <c r="F2009" s="71"/>
    </row>
    <row r="2010" spans="1:6">
      <c r="A2010" s="71"/>
      <c r="D2010" s="71"/>
      <c r="E2010" s="71"/>
      <c r="F2010" s="71"/>
    </row>
    <row r="2011" spans="1:6">
      <c r="A2011" s="71"/>
      <c r="D2011" s="71"/>
      <c r="E2011" s="71"/>
      <c r="F2011" s="71"/>
    </row>
    <row r="2012" spans="1:6">
      <c r="A2012" s="71"/>
      <c r="D2012" s="71"/>
      <c r="E2012" s="71"/>
      <c r="F2012" s="71"/>
    </row>
    <row r="2013" spans="1:6">
      <c r="A2013" s="71"/>
      <c r="D2013" s="71"/>
      <c r="E2013" s="71"/>
      <c r="F2013" s="71"/>
    </row>
    <row r="2014" spans="1:6">
      <c r="A2014" s="71"/>
      <c r="D2014" s="71"/>
      <c r="E2014" s="71"/>
      <c r="F2014" s="71"/>
    </row>
    <row r="2015" spans="1:6">
      <c r="A2015" s="71"/>
      <c r="D2015" s="71"/>
      <c r="E2015" s="71"/>
      <c r="F2015" s="71"/>
    </row>
    <row r="2016" spans="1:6">
      <c r="A2016" s="71"/>
      <c r="D2016" s="71"/>
      <c r="E2016" s="71"/>
      <c r="F2016" s="71"/>
    </row>
    <row r="2017" spans="1:6">
      <c r="A2017" s="71"/>
      <c r="D2017" s="71"/>
      <c r="E2017" s="71"/>
      <c r="F2017" s="71"/>
    </row>
    <row r="2018" spans="1:6">
      <c r="A2018" s="71"/>
      <c r="D2018" s="71"/>
      <c r="E2018" s="71"/>
      <c r="F2018" s="71"/>
    </row>
    <row r="2019" spans="1:6">
      <c r="A2019" s="71"/>
      <c r="D2019" s="71"/>
      <c r="E2019" s="71"/>
      <c r="F2019" s="71"/>
    </row>
    <row r="2020" spans="1:6">
      <c r="A2020" s="71"/>
      <c r="D2020" s="71"/>
      <c r="E2020" s="71"/>
      <c r="F2020" s="71"/>
    </row>
    <row r="2021" spans="1:6">
      <c r="A2021" s="71"/>
      <c r="D2021" s="71"/>
      <c r="E2021" s="71"/>
      <c r="F2021" s="71"/>
    </row>
    <row r="2022" spans="1:6">
      <c r="A2022" s="71"/>
      <c r="D2022" s="71"/>
      <c r="E2022" s="71"/>
      <c r="F2022" s="71"/>
    </row>
    <row r="2023" spans="1:6">
      <c r="A2023" s="71"/>
      <c r="D2023" s="71"/>
      <c r="E2023" s="71"/>
      <c r="F2023" s="71"/>
    </row>
    <row r="2024" spans="1:6">
      <c r="A2024" s="71"/>
      <c r="D2024" s="71"/>
      <c r="E2024" s="71"/>
      <c r="F2024" s="71"/>
    </row>
    <row r="2025" spans="1:6">
      <c r="A2025" s="71"/>
      <c r="D2025" s="71"/>
      <c r="E2025" s="71"/>
      <c r="F2025" s="71"/>
    </row>
    <row r="2026" spans="1:6">
      <c r="A2026" s="71"/>
      <c r="D2026" s="71"/>
      <c r="E2026" s="71"/>
      <c r="F2026" s="71"/>
    </row>
    <row r="2027" spans="1:6">
      <c r="A2027" s="71"/>
      <c r="D2027" s="71"/>
      <c r="E2027" s="71"/>
      <c r="F2027" s="71"/>
    </row>
    <row r="2028" spans="1:6">
      <c r="A2028" s="71"/>
      <c r="D2028" s="71"/>
      <c r="E2028" s="71"/>
      <c r="F2028" s="71"/>
    </row>
    <row r="2029" spans="1:6">
      <c r="A2029" s="71"/>
      <c r="D2029" s="71"/>
      <c r="E2029" s="71"/>
      <c r="F2029" s="71"/>
    </row>
    <row r="2030" spans="1:6">
      <c r="A2030" s="71"/>
      <c r="D2030" s="71"/>
      <c r="E2030" s="71"/>
      <c r="F2030" s="71"/>
    </row>
    <row r="2031" spans="1:6">
      <c r="A2031" s="71"/>
      <c r="D2031" s="71"/>
      <c r="E2031" s="71"/>
      <c r="F2031" s="71"/>
    </row>
    <row r="2032" spans="1:6">
      <c r="A2032" s="71"/>
      <c r="D2032" s="71"/>
      <c r="E2032" s="71"/>
      <c r="F2032" s="71"/>
    </row>
    <row r="2033" spans="1:6">
      <c r="A2033" s="71"/>
      <c r="D2033" s="71"/>
      <c r="E2033" s="71"/>
      <c r="F2033" s="71"/>
    </row>
    <row r="2034" spans="1:6">
      <c r="A2034" s="71"/>
      <c r="D2034" s="71"/>
      <c r="E2034" s="71"/>
      <c r="F2034" s="71"/>
    </row>
    <row r="2035" spans="1:6">
      <c r="A2035" s="71"/>
      <c r="D2035" s="71"/>
      <c r="E2035" s="71"/>
      <c r="F2035" s="71"/>
    </row>
    <row r="2036" spans="1:6">
      <c r="A2036" s="71"/>
      <c r="D2036" s="71"/>
      <c r="E2036" s="71"/>
      <c r="F2036" s="71"/>
    </row>
    <row r="2037" spans="1:6">
      <c r="A2037" s="71"/>
      <c r="D2037" s="71"/>
      <c r="E2037" s="71"/>
      <c r="F2037" s="71"/>
    </row>
    <row r="2038" spans="1:6">
      <c r="A2038" s="71"/>
      <c r="D2038" s="71"/>
      <c r="E2038" s="71"/>
      <c r="F2038" s="71"/>
    </row>
    <row r="2039" spans="1:6">
      <c r="A2039" s="71"/>
      <c r="D2039" s="71"/>
      <c r="E2039" s="71"/>
      <c r="F2039" s="71"/>
    </row>
    <row r="2040" spans="1:6">
      <c r="A2040" s="71"/>
      <c r="D2040" s="71"/>
      <c r="E2040" s="71"/>
      <c r="F2040" s="71"/>
    </row>
    <row r="2041" spans="1:6">
      <c r="A2041" s="71"/>
      <c r="D2041" s="71"/>
      <c r="E2041" s="71"/>
      <c r="F2041" s="71"/>
    </row>
    <row r="2042" spans="1:6">
      <c r="A2042" s="71"/>
      <c r="D2042" s="71"/>
      <c r="E2042" s="71"/>
      <c r="F2042" s="71"/>
    </row>
    <row r="2043" spans="1:6">
      <c r="A2043" s="71"/>
      <c r="D2043" s="71"/>
      <c r="E2043" s="71"/>
      <c r="F2043" s="71"/>
    </row>
    <row r="2044" spans="1:6">
      <c r="A2044" s="71"/>
      <c r="D2044" s="71"/>
      <c r="E2044" s="71"/>
      <c r="F2044" s="71"/>
    </row>
    <row r="2045" spans="1:6">
      <c r="A2045" s="71"/>
      <c r="D2045" s="71"/>
      <c r="E2045" s="71"/>
      <c r="F2045" s="71"/>
    </row>
    <row r="2046" spans="1:6">
      <c r="A2046" s="71"/>
      <c r="D2046" s="71"/>
      <c r="E2046" s="71"/>
      <c r="F2046" s="71"/>
    </row>
    <row r="2047" spans="1:6">
      <c r="A2047" s="71"/>
      <c r="D2047" s="71"/>
      <c r="E2047" s="71"/>
      <c r="F2047" s="71"/>
    </row>
    <row r="2048" spans="1:6">
      <c r="A2048" s="71"/>
      <c r="D2048" s="71"/>
      <c r="E2048" s="71"/>
      <c r="F2048" s="71"/>
    </row>
    <row r="2049" spans="1:6">
      <c r="A2049" s="71"/>
      <c r="D2049" s="71"/>
      <c r="E2049" s="71"/>
      <c r="F2049" s="71"/>
    </row>
    <row r="2050" spans="1:6">
      <c r="A2050" s="71"/>
      <c r="D2050" s="71"/>
      <c r="E2050" s="71"/>
      <c r="F2050" s="71"/>
    </row>
    <row r="2051" spans="1:6">
      <c r="A2051" s="71"/>
      <c r="D2051" s="71"/>
      <c r="E2051" s="71"/>
      <c r="F2051" s="71"/>
    </row>
    <row r="2052" spans="1:6">
      <c r="A2052" s="71"/>
      <c r="D2052" s="71"/>
      <c r="E2052" s="71"/>
      <c r="F2052" s="71"/>
    </row>
    <row r="2053" spans="1:6">
      <c r="A2053" s="71"/>
      <c r="D2053" s="71"/>
      <c r="E2053" s="71"/>
      <c r="F2053" s="71"/>
    </row>
    <row r="2054" spans="1:6">
      <c r="A2054" s="71"/>
      <c r="D2054" s="71"/>
      <c r="E2054" s="71"/>
      <c r="F2054" s="71"/>
    </row>
    <row r="2055" spans="1:6">
      <c r="A2055" s="71"/>
      <c r="D2055" s="71"/>
      <c r="E2055" s="71"/>
      <c r="F2055" s="71"/>
    </row>
    <row r="2056" spans="1:6">
      <c r="A2056" s="71"/>
      <c r="D2056" s="71"/>
      <c r="E2056" s="71"/>
      <c r="F2056" s="71"/>
    </row>
    <row r="2057" spans="1:6">
      <c r="A2057" s="71"/>
      <c r="D2057" s="71"/>
      <c r="E2057" s="71"/>
      <c r="F2057" s="71"/>
    </row>
    <row r="2058" spans="1:6">
      <c r="A2058" s="71"/>
      <c r="D2058" s="71"/>
      <c r="E2058" s="71"/>
      <c r="F2058" s="71"/>
    </row>
    <row r="2059" spans="1:6">
      <c r="A2059" s="71"/>
      <c r="D2059" s="71"/>
      <c r="E2059" s="71"/>
      <c r="F2059" s="71"/>
    </row>
    <row r="2060" spans="1:6">
      <c r="A2060" s="71"/>
      <c r="D2060" s="71"/>
      <c r="E2060" s="71"/>
      <c r="F2060" s="71"/>
    </row>
    <row r="2061" spans="1:6">
      <c r="A2061" s="71"/>
      <c r="D2061" s="71"/>
      <c r="E2061" s="71"/>
      <c r="F2061" s="71"/>
    </row>
    <row r="2062" spans="1:6">
      <c r="A2062" s="71"/>
      <c r="D2062" s="71"/>
      <c r="E2062" s="71"/>
      <c r="F2062" s="71"/>
    </row>
    <row r="2063" spans="1:6">
      <c r="A2063" s="71"/>
      <c r="D2063" s="71"/>
      <c r="E2063" s="71"/>
      <c r="F2063" s="71"/>
    </row>
    <row r="2064" spans="1:6">
      <c r="A2064" s="71"/>
      <c r="D2064" s="71"/>
      <c r="E2064" s="71"/>
      <c r="F2064" s="71"/>
    </row>
    <row r="2065" spans="1:6">
      <c r="A2065" s="71"/>
      <c r="D2065" s="71"/>
      <c r="E2065" s="71"/>
      <c r="F2065" s="71"/>
    </row>
    <row r="2066" spans="1:6">
      <c r="A2066" s="71"/>
      <c r="D2066" s="71"/>
      <c r="E2066" s="71"/>
      <c r="F2066" s="71"/>
    </row>
    <row r="2067" spans="1:6">
      <c r="A2067" s="71"/>
      <c r="D2067" s="71"/>
      <c r="E2067" s="71"/>
      <c r="F2067" s="71"/>
    </row>
    <row r="2068" spans="1:6">
      <c r="A2068" s="71"/>
      <c r="D2068" s="71"/>
      <c r="E2068" s="71"/>
      <c r="F2068" s="71"/>
    </row>
    <row r="2069" spans="1:6">
      <c r="A2069" s="71"/>
      <c r="D2069" s="71"/>
      <c r="E2069" s="71"/>
      <c r="F2069" s="71"/>
    </row>
    <row r="2070" spans="1:6">
      <c r="A2070" s="71"/>
      <c r="D2070" s="71"/>
      <c r="E2070" s="71"/>
      <c r="F2070" s="71"/>
    </row>
    <row r="2071" spans="1:6">
      <c r="A2071" s="71"/>
      <c r="D2071" s="71"/>
      <c r="E2071" s="71"/>
      <c r="F2071" s="71"/>
    </row>
    <row r="2072" spans="1:6">
      <c r="A2072" s="71"/>
      <c r="D2072" s="71"/>
      <c r="E2072" s="71"/>
      <c r="F2072" s="71"/>
    </row>
    <row r="2073" spans="1:6">
      <c r="A2073" s="71"/>
      <c r="D2073" s="71"/>
      <c r="E2073" s="71"/>
      <c r="F2073" s="71"/>
    </row>
    <row r="2074" spans="1:6">
      <c r="A2074" s="71"/>
      <c r="D2074" s="71"/>
      <c r="E2074" s="71"/>
      <c r="F2074" s="71"/>
    </row>
    <row r="2075" spans="1:6">
      <c r="A2075" s="71"/>
      <c r="D2075" s="71"/>
      <c r="E2075" s="71"/>
      <c r="F2075" s="71"/>
    </row>
    <row r="2076" spans="1:6">
      <c r="A2076" s="71"/>
      <c r="D2076" s="71"/>
      <c r="E2076" s="71"/>
      <c r="F2076" s="71"/>
    </row>
    <row r="2077" spans="1:6">
      <c r="A2077" s="71"/>
      <c r="D2077" s="71"/>
      <c r="E2077" s="71"/>
      <c r="F2077" s="71"/>
    </row>
    <row r="2078" spans="1:6">
      <c r="A2078" s="71"/>
      <c r="D2078" s="71"/>
      <c r="E2078" s="71"/>
      <c r="F2078" s="71"/>
    </row>
    <row r="2079" spans="1:6">
      <c r="A2079" s="71"/>
      <c r="D2079" s="71"/>
      <c r="E2079" s="71"/>
      <c r="F2079" s="71"/>
    </row>
    <row r="2080" spans="1:6">
      <c r="A2080" s="71"/>
      <c r="D2080" s="71"/>
      <c r="E2080" s="71"/>
      <c r="F2080" s="71"/>
    </row>
    <row r="2081" spans="1:6">
      <c r="A2081" s="71"/>
      <c r="D2081" s="71"/>
      <c r="E2081" s="71"/>
      <c r="F2081" s="71"/>
    </row>
    <row r="2082" spans="1:6">
      <c r="A2082" s="71"/>
      <c r="D2082" s="71"/>
      <c r="E2082" s="71"/>
      <c r="F2082" s="71"/>
    </row>
    <row r="2083" spans="1:6">
      <c r="A2083" s="71"/>
      <c r="D2083" s="71"/>
      <c r="E2083" s="71"/>
      <c r="F2083" s="71"/>
    </row>
    <row r="2084" spans="1:6">
      <c r="A2084" s="71"/>
      <c r="D2084" s="71"/>
      <c r="E2084" s="71"/>
      <c r="F2084" s="71"/>
    </row>
    <row r="2085" spans="1:6">
      <c r="A2085" s="71"/>
      <c r="D2085" s="71"/>
      <c r="E2085" s="71"/>
      <c r="F2085" s="71"/>
    </row>
    <row r="2086" spans="1:6">
      <c r="A2086" s="71"/>
      <c r="D2086" s="71"/>
      <c r="E2086" s="71"/>
      <c r="F2086" s="71"/>
    </row>
    <row r="2087" spans="1:6">
      <c r="A2087" s="71"/>
      <c r="D2087" s="71"/>
      <c r="E2087" s="71"/>
      <c r="F2087" s="71"/>
    </row>
    <row r="2088" spans="1:6">
      <c r="A2088" s="71"/>
      <c r="D2088" s="71"/>
      <c r="E2088" s="71"/>
      <c r="F2088" s="71"/>
    </row>
    <row r="2089" spans="1:6">
      <c r="A2089" s="71"/>
      <c r="D2089" s="71"/>
      <c r="E2089" s="71"/>
      <c r="F2089" s="71"/>
    </row>
    <row r="2090" spans="1:6">
      <c r="A2090" s="71"/>
      <c r="D2090" s="71"/>
      <c r="E2090" s="71"/>
      <c r="F2090" s="71"/>
    </row>
    <row r="2091" spans="1:6">
      <c r="A2091" s="71"/>
      <c r="D2091" s="71"/>
      <c r="E2091" s="71"/>
      <c r="F2091" s="71"/>
    </row>
    <row r="2092" spans="1:6">
      <c r="A2092" s="71"/>
      <c r="D2092" s="71"/>
      <c r="E2092" s="71"/>
      <c r="F2092" s="71"/>
    </row>
    <row r="2093" spans="1:6">
      <c r="A2093" s="71"/>
      <c r="D2093" s="71"/>
      <c r="E2093" s="71"/>
      <c r="F2093" s="71"/>
    </row>
    <row r="2094" spans="1:6">
      <c r="A2094" s="71"/>
      <c r="D2094" s="71"/>
      <c r="E2094" s="71"/>
      <c r="F2094" s="71"/>
    </row>
    <row r="2095" spans="1:6">
      <c r="A2095" s="71"/>
      <c r="D2095" s="71"/>
      <c r="E2095" s="71"/>
      <c r="F2095" s="71"/>
    </row>
    <row r="2096" spans="1:6">
      <c r="A2096" s="71"/>
      <c r="D2096" s="71"/>
      <c r="E2096" s="71"/>
      <c r="F2096" s="71"/>
    </row>
    <row r="2097" spans="1:6">
      <c r="A2097" s="71"/>
      <c r="D2097" s="71"/>
      <c r="E2097" s="71"/>
      <c r="F2097" s="71"/>
    </row>
    <row r="2098" spans="1:6">
      <c r="A2098" s="71"/>
      <c r="D2098" s="71"/>
      <c r="E2098" s="71"/>
      <c r="F2098" s="71"/>
    </row>
    <row r="2099" spans="1:6">
      <c r="A2099" s="71"/>
      <c r="D2099" s="71"/>
      <c r="E2099" s="71"/>
      <c r="F2099" s="71"/>
    </row>
    <row r="2100" spans="1:6">
      <c r="A2100" s="71"/>
      <c r="D2100" s="71"/>
      <c r="E2100" s="71"/>
      <c r="F2100" s="71"/>
    </row>
    <row r="2101" spans="1:6">
      <c r="A2101" s="71"/>
      <c r="D2101" s="71"/>
      <c r="E2101" s="71"/>
      <c r="F2101" s="71"/>
    </row>
    <row r="2102" spans="1:6">
      <c r="A2102" s="71"/>
      <c r="D2102" s="71"/>
      <c r="E2102" s="71"/>
      <c r="F2102" s="71"/>
    </row>
    <row r="2103" spans="1:6">
      <c r="A2103" s="71"/>
      <c r="D2103" s="71"/>
      <c r="E2103" s="71"/>
      <c r="F2103" s="71"/>
    </row>
    <row r="2104" spans="1:6">
      <c r="A2104" s="71"/>
      <c r="D2104" s="71"/>
      <c r="E2104" s="71"/>
      <c r="F2104" s="71"/>
    </row>
    <row r="2105" spans="1:6">
      <c r="A2105" s="71"/>
      <c r="D2105" s="71"/>
      <c r="E2105" s="71"/>
      <c r="F2105" s="71"/>
    </row>
    <row r="2106" spans="1:6">
      <c r="A2106" s="71"/>
      <c r="D2106" s="71"/>
      <c r="E2106" s="71"/>
      <c r="F2106" s="71"/>
    </row>
    <row r="2107" spans="1:6">
      <c r="A2107" s="71"/>
      <c r="D2107" s="71"/>
      <c r="E2107" s="71"/>
      <c r="F2107" s="71"/>
    </row>
    <row r="2108" spans="1:6">
      <c r="A2108" s="71"/>
      <c r="D2108" s="71"/>
      <c r="E2108" s="71"/>
      <c r="F2108" s="71"/>
    </row>
    <row r="2109" spans="1:6">
      <c r="A2109" s="71"/>
      <c r="D2109" s="71"/>
      <c r="E2109" s="71"/>
      <c r="F2109" s="71"/>
    </row>
    <row r="2110" spans="1:6">
      <c r="A2110" s="71"/>
      <c r="D2110" s="71"/>
      <c r="E2110" s="71"/>
      <c r="F2110" s="71"/>
    </row>
    <row r="2111" spans="1:6">
      <c r="A2111" s="71"/>
      <c r="D2111" s="71"/>
      <c r="E2111" s="71"/>
      <c r="F2111" s="71"/>
    </row>
    <row r="2112" spans="1:6">
      <c r="A2112" s="71"/>
      <c r="D2112" s="71"/>
      <c r="E2112" s="71"/>
      <c r="F2112" s="71"/>
    </row>
    <row r="2113" spans="1:6">
      <c r="A2113" s="71"/>
      <c r="D2113" s="71"/>
      <c r="E2113" s="71"/>
      <c r="F2113" s="71"/>
    </row>
    <row r="2114" spans="1:6">
      <c r="A2114" s="71"/>
      <c r="D2114" s="71"/>
      <c r="E2114" s="71"/>
      <c r="F2114" s="71"/>
    </row>
    <row r="2115" spans="1:6">
      <c r="A2115" s="71"/>
      <c r="D2115" s="71"/>
      <c r="E2115" s="71"/>
      <c r="F2115" s="71"/>
    </row>
    <row r="2116" spans="1:6">
      <c r="A2116" s="71"/>
      <c r="D2116" s="71"/>
      <c r="E2116" s="71"/>
      <c r="F2116" s="71"/>
    </row>
    <row r="2117" spans="1:6">
      <c r="A2117" s="71"/>
      <c r="D2117" s="71"/>
      <c r="E2117" s="71"/>
      <c r="F2117" s="71"/>
    </row>
    <row r="2118" spans="1:6">
      <c r="A2118" s="71"/>
      <c r="D2118" s="71"/>
      <c r="E2118" s="71"/>
      <c r="F2118" s="71"/>
    </row>
    <row r="2119" spans="1:6">
      <c r="A2119" s="71"/>
      <c r="D2119" s="71"/>
      <c r="E2119" s="71"/>
      <c r="F2119" s="71"/>
    </row>
    <row r="2120" spans="1:6">
      <c r="A2120" s="71"/>
      <c r="D2120" s="71"/>
      <c r="E2120" s="71"/>
      <c r="F2120" s="71"/>
    </row>
    <row r="2121" spans="1:6">
      <c r="A2121" s="71"/>
      <c r="D2121" s="71"/>
      <c r="E2121" s="71"/>
      <c r="F2121" s="71"/>
    </row>
    <row r="2122" spans="1:6">
      <c r="A2122" s="71"/>
      <c r="D2122" s="71"/>
      <c r="E2122" s="71"/>
      <c r="F2122" s="71"/>
    </row>
    <row r="2123" spans="1:6">
      <c r="A2123" s="71"/>
      <c r="D2123" s="71"/>
      <c r="E2123" s="71"/>
      <c r="F2123" s="71"/>
    </row>
    <row r="2124" spans="1:6">
      <c r="A2124" s="71"/>
      <c r="D2124" s="71"/>
      <c r="E2124" s="71"/>
      <c r="F2124" s="71"/>
    </row>
    <row r="2125" spans="1:6">
      <c r="A2125" s="71"/>
      <c r="D2125" s="71"/>
      <c r="E2125" s="71"/>
      <c r="F2125" s="71"/>
    </row>
    <row r="2126" spans="1:6">
      <c r="A2126" s="71"/>
      <c r="D2126" s="71"/>
      <c r="E2126" s="71"/>
      <c r="F2126" s="71"/>
    </row>
    <row r="2127" spans="1:6">
      <c r="A2127" s="71"/>
      <c r="D2127" s="71"/>
      <c r="E2127" s="71"/>
      <c r="F2127" s="71"/>
    </row>
    <row r="2128" spans="1:6">
      <c r="A2128" s="71"/>
      <c r="D2128" s="71"/>
      <c r="E2128" s="71"/>
      <c r="F2128" s="71"/>
    </row>
    <row r="2129" spans="1:6">
      <c r="A2129" s="71"/>
      <c r="D2129" s="71"/>
      <c r="E2129" s="71"/>
      <c r="F2129" s="71"/>
    </row>
    <row r="2130" spans="1:6">
      <c r="A2130" s="71"/>
      <c r="D2130" s="71"/>
      <c r="E2130" s="71"/>
      <c r="F2130" s="71"/>
    </row>
    <row r="2131" spans="1:6">
      <c r="A2131" s="71"/>
      <c r="D2131" s="71"/>
      <c r="E2131" s="71"/>
      <c r="F2131" s="71"/>
    </row>
    <row r="2132" spans="1:6">
      <c r="A2132" s="71"/>
      <c r="D2132" s="71"/>
      <c r="E2132" s="71"/>
      <c r="F2132" s="71"/>
    </row>
    <row r="2133" spans="1:6">
      <c r="A2133" s="71"/>
      <c r="D2133" s="71"/>
      <c r="E2133" s="71"/>
      <c r="F2133" s="71"/>
    </row>
    <row r="2134" spans="1:6">
      <c r="A2134" s="71"/>
      <c r="D2134" s="71"/>
      <c r="E2134" s="71"/>
      <c r="F2134" s="71"/>
    </row>
    <row r="2135" spans="1:6">
      <c r="A2135" s="71"/>
      <c r="D2135" s="71"/>
      <c r="E2135" s="71"/>
      <c r="F2135" s="71"/>
    </row>
    <row r="2136" spans="1:6">
      <c r="A2136" s="71"/>
      <c r="D2136" s="71"/>
      <c r="E2136" s="71"/>
      <c r="F2136" s="71"/>
    </row>
    <row r="2137" spans="1:6">
      <c r="A2137" s="71"/>
      <c r="D2137" s="71"/>
      <c r="E2137" s="71"/>
      <c r="F2137" s="71"/>
    </row>
    <row r="2138" spans="1:6">
      <c r="A2138" s="71"/>
      <c r="D2138" s="71"/>
      <c r="E2138" s="71"/>
      <c r="F2138" s="71"/>
    </row>
    <row r="2139" spans="1:6">
      <c r="A2139" s="71"/>
      <c r="D2139" s="71"/>
      <c r="E2139" s="71"/>
      <c r="F2139" s="71"/>
    </row>
    <row r="2140" spans="1:6">
      <c r="A2140" s="71"/>
      <c r="D2140" s="71"/>
      <c r="E2140" s="71"/>
      <c r="F2140" s="71"/>
    </row>
    <row r="2141" spans="1:6">
      <c r="A2141" s="71"/>
      <c r="D2141" s="71"/>
      <c r="E2141" s="71"/>
      <c r="F2141" s="71"/>
    </row>
    <row r="2142" spans="1:6">
      <c r="A2142" s="71"/>
      <c r="D2142" s="71"/>
      <c r="E2142" s="71"/>
      <c r="F2142" s="71"/>
    </row>
    <row r="2143" spans="1:6">
      <c r="A2143" s="71"/>
      <c r="D2143" s="71"/>
      <c r="E2143" s="71"/>
      <c r="F2143" s="71"/>
    </row>
    <row r="2144" spans="1:6">
      <c r="A2144" s="71"/>
      <c r="D2144" s="71"/>
      <c r="E2144" s="71"/>
      <c r="F2144" s="71"/>
    </row>
    <row r="2145" spans="1:6">
      <c r="A2145" s="71"/>
      <c r="D2145" s="71"/>
      <c r="E2145" s="71"/>
      <c r="F2145" s="71"/>
    </row>
    <row r="2146" spans="1:6">
      <c r="A2146" s="71"/>
      <c r="D2146" s="71"/>
      <c r="E2146" s="71"/>
      <c r="F2146" s="71"/>
    </row>
    <row r="2147" spans="1:6">
      <c r="A2147" s="71"/>
      <c r="D2147" s="71"/>
      <c r="E2147" s="71"/>
      <c r="F2147" s="71"/>
    </row>
    <row r="2148" spans="1:6">
      <c r="A2148" s="71"/>
      <c r="D2148" s="71"/>
      <c r="E2148" s="71"/>
      <c r="F2148" s="71"/>
    </row>
    <row r="2149" spans="1:6">
      <c r="A2149" s="71"/>
      <c r="D2149" s="71"/>
      <c r="E2149" s="71"/>
      <c r="F2149" s="71"/>
    </row>
    <row r="2150" spans="1:6">
      <c r="A2150" s="71"/>
      <c r="D2150" s="71"/>
      <c r="E2150" s="71"/>
      <c r="F2150" s="71"/>
    </row>
    <row r="2151" spans="1:6">
      <c r="A2151" s="71"/>
      <c r="D2151" s="71"/>
      <c r="E2151" s="71"/>
      <c r="F2151" s="71"/>
    </row>
    <row r="2152" spans="1:6">
      <c r="A2152" s="71"/>
      <c r="D2152" s="71"/>
      <c r="E2152" s="71"/>
      <c r="F2152" s="71"/>
    </row>
    <row r="2153" spans="1:6">
      <c r="A2153" s="71"/>
      <c r="D2153" s="71"/>
      <c r="E2153" s="71"/>
      <c r="F2153" s="71"/>
    </row>
    <row r="2154" spans="1:6">
      <c r="A2154" s="71"/>
      <c r="D2154" s="71"/>
      <c r="E2154" s="71"/>
      <c r="F2154" s="71"/>
    </row>
    <row r="2155" spans="1:6">
      <c r="A2155" s="71"/>
      <c r="D2155" s="71"/>
      <c r="E2155" s="71"/>
      <c r="F2155" s="71"/>
    </row>
    <row r="2156" spans="1:6">
      <c r="A2156" s="71"/>
      <c r="D2156" s="71"/>
      <c r="E2156" s="71"/>
      <c r="F2156" s="71"/>
    </row>
    <row r="2157" spans="1:6">
      <c r="A2157" s="71"/>
      <c r="D2157" s="71"/>
      <c r="E2157" s="71"/>
      <c r="F2157" s="71"/>
    </row>
    <row r="2158" spans="1:6">
      <c r="A2158" s="71"/>
      <c r="D2158" s="71"/>
      <c r="E2158" s="71"/>
      <c r="F2158" s="71"/>
    </row>
    <row r="2159" spans="1:6">
      <c r="A2159" s="71"/>
      <c r="D2159" s="71"/>
      <c r="E2159" s="71"/>
      <c r="F2159" s="71"/>
    </row>
    <row r="2160" spans="1:6">
      <c r="A2160" s="71"/>
      <c r="D2160" s="71"/>
      <c r="E2160" s="71"/>
      <c r="F2160" s="71"/>
    </row>
    <row r="2161" spans="1:6">
      <c r="A2161" s="71"/>
      <c r="D2161" s="71"/>
      <c r="E2161" s="71"/>
      <c r="F2161" s="71"/>
    </row>
    <row r="2162" spans="1:6">
      <c r="A2162" s="71"/>
      <c r="D2162" s="71"/>
      <c r="E2162" s="71"/>
      <c r="F2162" s="71"/>
    </row>
    <row r="2163" spans="1:6">
      <c r="A2163" s="71"/>
      <c r="D2163" s="71"/>
      <c r="E2163" s="71"/>
      <c r="F2163" s="71"/>
    </row>
    <row r="2164" spans="1:6">
      <c r="A2164" s="71"/>
      <c r="D2164" s="71"/>
      <c r="E2164" s="71"/>
      <c r="F2164" s="71"/>
    </row>
    <row r="2165" spans="1:6">
      <c r="A2165" s="71"/>
      <c r="D2165" s="71"/>
      <c r="E2165" s="71"/>
      <c r="F2165" s="71"/>
    </row>
    <row r="2166" spans="1:6">
      <c r="A2166" s="71"/>
      <c r="D2166" s="71"/>
      <c r="E2166" s="71"/>
      <c r="F2166" s="71"/>
    </row>
    <row r="2167" spans="1:6">
      <c r="A2167" s="71"/>
      <c r="D2167" s="71"/>
      <c r="E2167" s="71"/>
      <c r="F2167" s="71"/>
    </row>
    <row r="2168" spans="1:6">
      <c r="A2168" s="71"/>
      <c r="D2168" s="71"/>
      <c r="E2168" s="71"/>
      <c r="F2168" s="71"/>
    </row>
    <row r="2169" spans="1:6">
      <c r="A2169" s="71"/>
      <c r="D2169" s="71"/>
      <c r="E2169" s="71"/>
      <c r="F2169" s="71"/>
    </row>
    <row r="2170" spans="1:6">
      <c r="A2170" s="71"/>
      <c r="D2170" s="71"/>
      <c r="E2170" s="71"/>
      <c r="F2170" s="71"/>
    </row>
    <row r="2171" spans="1:6">
      <c r="A2171" s="71"/>
      <c r="D2171" s="71"/>
      <c r="E2171" s="71"/>
      <c r="F2171" s="71"/>
    </row>
    <row r="2172" spans="1:6">
      <c r="A2172" s="71"/>
      <c r="D2172" s="71"/>
      <c r="E2172" s="71"/>
      <c r="F2172" s="71"/>
    </row>
    <row r="2173" spans="1:6">
      <c r="A2173" s="71"/>
      <c r="D2173" s="71"/>
      <c r="E2173" s="71"/>
      <c r="F2173" s="71"/>
    </row>
    <row r="2174" spans="1:6">
      <c r="A2174" s="71"/>
      <c r="D2174" s="71"/>
      <c r="E2174" s="71"/>
      <c r="F2174" s="71"/>
    </row>
    <row r="2175" spans="1:6">
      <c r="A2175" s="71"/>
      <c r="D2175" s="71"/>
      <c r="E2175" s="71"/>
      <c r="F2175" s="71"/>
    </row>
    <row r="2176" spans="1:6">
      <c r="A2176" s="71"/>
      <c r="D2176" s="71"/>
      <c r="E2176" s="71"/>
      <c r="F2176" s="71"/>
    </row>
    <row r="2177" spans="1:6">
      <c r="A2177" s="71"/>
      <c r="D2177" s="71"/>
      <c r="E2177" s="71"/>
      <c r="F2177" s="71"/>
    </row>
    <row r="2178" spans="1:6">
      <c r="A2178" s="71"/>
      <c r="D2178" s="71"/>
      <c r="E2178" s="71"/>
      <c r="F2178" s="71"/>
    </row>
    <row r="2179" spans="1:6">
      <c r="A2179" s="71"/>
      <c r="D2179" s="71"/>
      <c r="E2179" s="71"/>
      <c r="F2179" s="71"/>
    </row>
    <row r="2180" spans="1:6">
      <c r="A2180" s="71"/>
      <c r="D2180" s="71"/>
      <c r="E2180" s="71"/>
      <c r="F2180" s="71"/>
    </row>
    <row r="2181" spans="1:6">
      <c r="A2181" s="71"/>
      <c r="D2181" s="71"/>
      <c r="E2181" s="71"/>
      <c r="F2181" s="71"/>
    </row>
    <row r="2182" spans="1:6">
      <c r="A2182" s="71"/>
      <c r="D2182" s="71"/>
      <c r="E2182" s="71"/>
      <c r="F2182" s="71"/>
    </row>
    <row r="2183" spans="1:6">
      <c r="A2183" s="71"/>
      <c r="D2183" s="71"/>
      <c r="E2183" s="71"/>
      <c r="F2183" s="71"/>
    </row>
    <row r="2184" spans="1:6">
      <c r="A2184" s="71"/>
      <c r="D2184" s="71"/>
      <c r="E2184" s="71"/>
      <c r="F2184" s="71"/>
    </row>
    <row r="2185" spans="1:6">
      <c r="A2185" s="71"/>
      <c r="D2185" s="71"/>
      <c r="E2185" s="71"/>
      <c r="F2185" s="71"/>
    </row>
    <row r="2186" spans="1:6">
      <c r="A2186" s="71"/>
      <c r="D2186" s="71"/>
      <c r="E2186" s="71"/>
      <c r="F2186" s="71"/>
    </row>
    <row r="2187" spans="1:6">
      <c r="A2187" s="71"/>
      <c r="D2187" s="71"/>
      <c r="E2187" s="71"/>
      <c r="F2187" s="71"/>
    </row>
    <row r="2188" spans="1:6">
      <c r="A2188" s="71"/>
      <c r="D2188" s="71"/>
      <c r="E2188" s="71"/>
      <c r="F2188" s="71"/>
    </row>
    <row r="2189" spans="1:6">
      <c r="A2189" s="71"/>
      <c r="D2189" s="71"/>
      <c r="E2189" s="71"/>
      <c r="F2189" s="71"/>
    </row>
    <row r="2190" spans="1:6">
      <c r="A2190" s="71"/>
      <c r="D2190" s="71"/>
      <c r="E2190" s="71"/>
      <c r="F2190" s="71"/>
    </row>
    <row r="2191" spans="1:6">
      <c r="A2191" s="71"/>
      <c r="D2191" s="71"/>
      <c r="E2191" s="71"/>
      <c r="F2191" s="71"/>
    </row>
    <row r="2192" spans="1:6">
      <c r="A2192" s="71"/>
      <c r="D2192" s="71"/>
      <c r="E2192" s="71"/>
      <c r="F2192" s="71"/>
    </row>
    <row r="2193" spans="1:6">
      <c r="A2193" s="71"/>
      <c r="D2193" s="71"/>
      <c r="E2193" s="71"/>
      <c r="F2193" s="71"/>
    </row>
    <row r="2194" spans="1:6">
      <c r="A2194" s="71"/>
      <c r="D2194" s="71"/>
      <c r="E2194" s="71"/>
      <c r="F2194" s="71"/>
    </row>
    <row r="2195" spans="1:6">
      <c r="A2195" s="71"/>
      <c r="D2195" s="71"/>
      <c r="E2195" s="71"/>
      <c r="F2195" s="71"/>
    </row>
    <row r="2196" spans="1:6">
      <c r="A2196" s="71"/>
      <c r="D2196" s="71"/>
      <c r="E2196" s="71"/>
      <c r="F2196" s="71"/>
    </row>
    <row r="2197" spans="1:6">
      <c r="A2197" s="71"/>
      <c r="D2197" s="71"/>
      <c r="E2197" s="71"/>
      <c r="F2197" s="71"/>
    </row>
    <row r="2198" spans="1:6">
      <c r="A2198" s="71"/>
      <c r="D2198" s="71"/>
      <c r="E2198" s="71"/>
      <c r="F2198" s="71"/>
    </row>
    <row r="2199" spans="1:6">
      <c r="A2199" s="71"/>
      <c r="D2199" s="71"/>
      <c r="E2199" s="71"/>
      <c r="F2199" s="71"/>
    </row>
    <row r="2200" spans="1:6">
      <c r="A2200" s="71"/>
      <c r="D2200" s="71"/>
      <c r="E2200" s="71"/>
      <c r="F2200" s="71"/>
    </row>
    <row r="2201" spans="1:6">
      <c r="A2201" s="71"/>
      <c r="D2201" s="71"/>
      <c r="E2201" s="71"/>
      <c r="F2201" s="71"/>
    </row>
    <row r="2202" spans="1:6">
      <c r="A2202" s="71"/>
      <c r="D2202" s="71"/>
      <c r="E2202" s="71"/>
      <c r="F2202" s="71"/>
    </row>
    <row r="2203" spans="1:6">
      <c r="A2203" s="71"/>
      <c r="D2203" s="71"/>
      <c r="E2203" s="71"/>
      <c r="F2203" s="71"/>
    </row>
    <row r="2204" spans="1:6">
      <c r="A2204" s="71"/>
      <c r="D2204" s="71"/>
      <c r="E2204" s="71"/>
      <c r="F2204" s="71"/>
    </row>
    <row r="2205" spans="1:6">
      <c r="A2205" s="71"/>
      <c r="D2205" s="71"/>
      <c r="E2205" s="71"/>
      <c r="F2205" s="71"/>
    </row>
    <row r="2206" spans="1:6">
      <c r="A2206" s="71"/>
      <c r="D2206" s="71"/>
      <c r="E2206" s="71"/>
      <c r="F2206" s="71"/>
    </row>
    <row r="2207" spans="1:6">
      <c r="A2207" s="71"/>
      <c r="D2207" s="71"/>
      <c r="E2207" s="71"/>
      <c r="F2207" s="71"/>
    </row>
    <row r="2208" spans="1:6">
      <c r="A2208" s="71"/>
      <c r="D2208" s="71"/>
      <c r="E2208" s="71"/>
      <c r="F2208" s="71"/>
    </row>
    <row r="2209" spans="1:6">
      <c r="A2209" s="71"/>
      <c r="D2209" s="71"/>
      <c r="E2209" s="71"/>
      <c r="F2209" s="71"/>
    </row>
    <row r="2210" spans="1:6">
      <c r="A2210" s="71"/>
      <c r="D2210" s="71"/>
      <c r="E2210" s="71"/>
      <c r="F2210" s="71"/>
    </row>
    <row r="2211" spans="1:6">
      <c r="A2211" s="71"/>
      <c r="D2211" s="71"/>
      <c r="E2211" s="71"/>
      <c r="F2211" s="71"/>
    </row>
    <row r="2212" spans="1:6">
      <c r="A2212" s="71"/>
      <c r="D2212" s="71"/>
      <c r="E2212" s="71"/>
      <c r="F2212" s="71"/>
    </row>
    <row r="2213" spans="1:6">
      <c r="A2213" s="71"/>
      <c r="D2213" s="71"/>
      <c r="E2213" s="71"/>
      <c r="F2213" s="71"/>
    </row>
    <row r="2214" spans="1:6">
      <c r="A2214" s="71"/>
      <c r="D2214" s="71"/>
      <c r="E2214" s="71"/>
      <c r="F2214" s="71"/>
    </row>
    <row r="2215" spans="1:6">
      <c r="A2215" s="71"/>
      <c r="D2215" s="71"/>
      <c r="E2215" s="71"/>
      <c r="F2215" s="71"/>
    </row>
    <row r="2216" spans="1:6">
      <c r="A2216" s="71"/>
      <c r="D2216" s="71"/>
      <c r="E2216" s="71"/>
      <c r="F2216" s="71"/>
    </row>
    <row r="2217" spans="1:6">
      <c r="A2217" s="71"/>
      <c r="D2217" s="71"/>
      <c r="E2217" s="71"/>
      <c r="F2217" s="71"/>
    </row>
    <row r="2218" spans="1:6">
      <c r="A2218" s="71"/>
      <c r="D2218" s="71"/>
      <c r="E2218" s="71"/>
      <c r="F2218" s="71"/>
    </row>
    <row r="2219" spans="1:6">
      <c r="A2219" s="71"/>
      <c r="D2219" s="71"/>
      <c r="E2219" s="71"/>
      <c r="F2219" s="71"/>
    </row>
    <row r="2220" spans="1:6">
      <c r="A2220" s="71"/>
      <c r="D2220" s="71"/>
      <c r="E2220" s="71"/>
      <c r="F2220" s="71"/>
    </row>
    <row r="2221" spans="1:6">
      <c r="A2221" s="71"/>
      <c r="D2221" s="71"/>
      <c r="E2221" s="71"/>
      <c r="F2221" s="71"/>
    </row>
    <row r="2222" spans="1:6">
      <c r="A2222" s="71"/>
      <c r="D2222" s="71"/>
      <c r="E2222" s="71"/>
      <c r="F2222" s="71"/>
    </row>
    <row r="2223" spans="1:6">
      <c r="A2223" s="71"/>
      <c r="D2223" s="71"/>
      <c r="E2223" s="71"/>
      <c r="F2223" s="71"/>
    </row>
    <row r="2224" spans="1:6">
      <c r="A2224" s="71"/>
      <c r="D2224" s="71"/>
      <c r="E2224" s="71"/>
      <c r="F2224" s="71"/>
    </row>
    <row r="2225" spans="1:6">
      <c r="A2225" s="71"/>
      <c r="D2225" s="71"/>
      <c r="E2225" s="71"/>
      <c r="F2225" s="71"/>
    </row>
    <row r="2226" spans="1:6">
      <c r="A2226" s="71"/>
      <c r="D2226" s="71"/>
      <c r="E2226" s="71"/>
      <c r="F2226" s="71"/>
    </row>
    <row r="2227" spans="1:6">
      <c r="A2227" s="71"/>
      <c r="D2227" s="71"/>
      <c r="E2227" s="71"/>
      <c r="F2227" s="71"/>
    </row>
    <row r="2228" spans="1:6">
      <c r="A2228" s="71"/>
      <c r="D2228" s="71"/>
      <c r="E2228" s="71"/>
      <c r="F2228" s="71"/>
    </row>
    <row r="2229" spans="1:6">
      <c r="A2229" s="71"/>
      <c r="D2229" s="71"/>
      <c r="E2229" s="71"/>
      <c r="F2229" s="71"/>
    </row>
    <row r="2230" spans="1:6">
      <c r="A2230" s="71"/>
      <c r="D2230" s="71"/>
      <c r="E2230" s="71"/>
      <c r="F2230" s="71"/>
    </row>
    <row r="2231" spans="1:6">
      <c r="A2231" s="71"/>
      <c r="D2231" s="71"/>
      <c r="E2231" s="71"/>
      <c r="F2231" s="71"/>
    </row>
    <row r="2232" spans="1:6">
      <c r="A2232" s="71"/>
      <c r="D2232" s="71"/>
      <c r="E2232" s="71"/>
      <c r="F2232" s="71"/>
    </row>
    <row r="2233" spans="1:6">
      <c r="A2233" s="71"/>
      <c r="D2233" s="71"/>
      <c r="E2233" s="71"/>
      <c r="F2233" s="71"/>
    </row>
    <row r="2234" spans="1:6">
      <c r="A2234" s="71"/>
      <c r="D2234" s="71"/>
      <c r="E2234" s="71"/>
      <c r="F2234" s="71"/>
    </row>
    <row r="2235" spans="1:6">
      <c r="A2235" s="71"/>
      <c r="D2235" s="71"/>
      <c r="E2235" s="71"/>
      <c r="F2235" s="71"/>
    </row>
    <row r="2236" spans="1:6">
      <c r="A2236" s="71"/>
      <c r="D2236" s="71"/>
      <c r="E2236" s="71"/>
      <c r="F2236" s="71"/>
    </row>
    <row r="2237" spans="1:6">
      <c r="A2237" s="71"/>
      <c r="D2237" s="71"/>
      <c r="E2237" s="71"/>
      <c r="F2237" s="71"/>
    </row>
    <row r="2238" spans="1:6">
      <c r="A2238" s="71"/>
      <c r="D2238" s="71"/>
      <c r="E2238" s="71"/>
      <c r="F2238" s="71"/>
    </row>
    <row r="2239" spans="1:6">
      <c r="A2239" s="71"/>
      <c r="D2239" s="71"/>
      <c r="E2239" s="71"/>
      <c r="F2239" s="71"/>
    </row>
    <row r="2240" spans="1:6">
      <c r="A2240" s="71"/>
      <c r="D2240" s="71"/>
      <c r="E2240" s="71"/>
      <c r="F2240" s="71"/>
    </row>
    <row r="2241" spans="1:6">
      <c r="A2241" s="71"/>
      <c r="D2241" s="71"/>
      <c r="E2241" s="71"/>
      <c r="F2241" s="71"/>
    </row>
    <row r="2242" spans="1:6">
      <c r="A2242" s="71"/>
      <c r="D2242" s="71"/>
      <c r="E2242" s="71"/>
      <c r="F2242" s="71"/>
    </row>
    <row r="2243" spans="1:6">
      <c r="A2243" s="71"/>
      <c r="D2243" s="71"/>
      <c r="E2243" s="71"/>
      <c r="F2243" s="71"/>
    </row>
    <row r="2244" spans="1:6">
      <c r="A2244" s="71"/>
      <c r="D2244" s="71"/>
      <c r="E2244" s="71"/>
      <c r="F2244" s="71"/>
    </row>
    <row r="2245" spans="1:6">
      <c r="A2245" s="71"/>
      <c r="D2245" s="71"/>
      <c r="E2245" s="71"/>
      <c r="F2245" s="71"/>
    </row>
    <row r="2246" spans="1:6">
      <c r="A2246" s="71"/>
      <c r="D2246" s="71"/>
      <c r="E2246" s="71"/>
      <c r="F2246" s="71"/>
    </row>
    <row r="2247" spans="1:6">
      <c r="A2247" s="71"/>
      <c r="D2247" s="71"/>
      <c r="E2247" s="71"/>
      <c r="F2247" s="71"/>
    </row>
    <row r="2248" spans="1:6">
      <c r="A2248" s="71"/>
      <c r="D2248" s="71"/>
      <c r="E2248" s="71"/>
      <c r="F2248" s="71"/>
    </row>
    <row r="2249" spans="1:6">
      <c r="A2249" s="71"/>
      <c r="D2249" s="71"/>
      <c r="E2249" s="71"/>
      <c r="F2249" s="71"/>
    </row>
    <row r="2250" spans="1:6">
      <c r="A2250" s="71"/>
      <c r="D2250" s="71"/>
      <c r="E2250" s="71"/>
      <c r="F2250" s="71"/>
    </row>
    <row r="2251" spans="1:6">
      <c r="A2251" s="71"/>
      <c r="D2251" s="71"/>
      <c r="E2251" s="71"/>
      <c r="F2251" s="71"/>
    </row>
    <row r="2252" spans="1:6">
      <c r="A2252" s="71"/>
      <c r="D2252" s="71"/>
      <c r="E2252" s="71"/>
      <c r="F2252" s="71"/>
    </row>
    <row r="2253" spans="1:6">
      <c r="A2253" s="71"/>
      <c r="D2253" s="71"/>
      <c r="E2253" s="71"/>
      <c r="F2253" s="71"/>
    </row>
    <row r="2254" spans="1:6">
      <c r="A2254" s="71"/>
      <c r="D2254" s="71"/>
      <c r="E2254" s="71"/>
      <c r="F2254" s="71"/>
    </row>
    <row r="2255" spans="1:6">
      <c r="A2255" s="71"/>
      <c r="D2255" s="71"/>
      <c r="E2255" s="71"/>
      <c r="F2255" s="71"/>
    </row>
    <row r="2256" spans="1:6">
      <c r="A2256" s="71"/>
      <c r="D2256" s="71"/>
      <c r="E2256" s="71"/>
      <c r="F2256" s="71"/>
    </row>
    <row r="2257" spans="1:6">
      <c r="A2257" s="71"/>
      <c r="D2257" s="71"/>
      <c r="E2257" s="71"/>
      <c r="F2257" s="71"/>
    </row>
    <row r="2258" spans="1:6">
      <c r="A2258" s="71"/>
      <c r="D2258" s="71"/>
      <c r="E2258" s="71"/>
      <c r="F2258" s="71"/>
    </row>
    <row r="2259" spans="1:6">
      <c r="A2259" s="71"/>
      <c r="D2259" s="71"/>
      <c r="E2259" s="71"/>
      <c r="F2259" s="71"/>
    </row>
    <row r="2260" spans="1:6">
      <c r="A2260" s="71"/>
      <c r="D2260" s="71"/>
      <c r="E2260" s="71"/>
      <c r="F2260" s="71"/>
    </row>
    <row r="2261" spans="1:6">
      <c r="A2261" s="71"/>
      <c r="D2261" s="71"/>
      <c r="E2261" s="71"/>
      <c r="F2261" s="71"/>
    </row>
    <row r="2262" spans="1:6">
      <c r="A2262" s="71"/>
      <c r="D2262" s="71"/>
      <c r="E2262" s="71"/>
      <c r="F2262" s="71"/>
    </row>
    <row r="2263" spans="1:6">
      <c r="A2263" s="71"/>
      <c r="D2263" s="71"/>
      <c r="E2263" s="71"/>
      <c r="F2263" s="71"/>
    </row>
    <row r="2264" spans="1:6">
      <c r="A2264" s="71"/>
      <c r="D2264" s="71"/>
      <c r="E2264" s="71"/>
      <c r="F2264" s="71"/>
    </row>
    <row r="2265" spans="1:6">
      <c r="A2265" s="71"/>
      <c r="D2265" s="71"/>
      <c r="E2265" s="71"/>
      <c r="F2265" s="71"/>
    </row>
    <row r="2266" spans="1:6">
      <c r="A2266" s="71"/>
      <c r="D2266" s="71"/>
      <c r="E2266" s="71"/>
      <c r="F2266" s="71"/>
    </row>
    <row r="2267" spans="1:6">
      <c r="A2267" s="71"/>
      <c r="D2267" s="71"/>
      <c r="E2267" s="71"/>
      <c r="F2267" s="71"/>
    </row>
    <row r="2268" spans="1:6">
      <c r="A2268" s="71"/>
      <c r="D2268" s="71"/>
      <c r="E2268" s="71"/>
      <c r="F2268" s="71"/>
    </row>
    <row r="2269" spans="1:6">
      <c r="A2269" s="71"/>
      <c r="D2269" s="71"/>
      <c r="E2269" s="71"/>
      <c r="F2269" s="71"/>
    </row>
    <row r="2270" spans="1:6">
      <c r="A2270" s="71"/>
      <c r="D2270" s="71"/>
      <c r="E2270" s="71"/>
      <c r="F2270" s="71"/>
    </row>
    <row r="2271" spans="1:6">
      <c r="A2271" s="71"/>
      <c r="D2271" s="71"/>
      <c r="E2271" s="71"/>
      <c r="F2271" s="71"/>
    </row>
    <row r="2272" spans="1:6">
      <c r="A2272" s="71"/>
      <c r="D2272" s="71"/>
      <c r="E2272" s="71"/>
      <c r="F2272" s="71"/>
    </row>
    <row r="2273" spans="1:6">
      <c r="A2273" s="71"/>
      <c r="D2273" s="71"/>
      <c r="E2273" s="71"/>
      <c r="F2273" s="71"/>
    </row>
    <row r="2274" spans="1:6">
      <c r="A2274" s="71"/>
      <c r="D2274" s="71"/>
      <c r="E2274" s="71"/>
      <c r="F2274" s="71"/>
    </row>
    <row r="2275" spans="1:6">
      <c r="A2275" s="71"/>
      <c r="D2275" s="71"/>
      <c r="E2275" s="71"/>
      <c r="F2275" s="71"/>
    </row>
    <row r="2276" spans="1:6">
      <c r="A2276" s="71"/>
      <c r="D2276" s="71"/>
      <c r="E2276" s="71"/>
      <c r="F2276" s="71"/>
    </row>
    <row r="2277" spans="1:6">
      <c r="A2277" s="71"/>
      <c r="D2277" s="71"/>
      <c r="E2277" s="71"/>
      <c r="F2277" s="71"/>
    </row>
    <row r="2278" spans="1:6">
      <c r="A2278" s="71"/>
      <c r="D2278" s="71"/>
      <c r="E2278" s="71"/>
      <c r="F2278" s="71"/>
    </row>
    <row r="2279" spans="1:6">
      <c r="A2279" s="71"/>
      <c r="D2279" s="71"/>
      <c r="E2279" s="71"/>
      <c r="F2279" s="71"/>
    </row>
    <row r="2280" spans="1:6">
      <c r="A2280" s="71"/>
      <c r="D2280" s="71"/>
      <c r="E2280" s="71"/>
      <c r="F2280" s="71"/>
    </row>
    <row r="2281" spans="1:6">
      <c r="A2281" s="71"/>
      <c r="D2281" s="71"/>
      <c r="E2281" s="71"/>
      <c r="F2281" s="71"/>
    </row>
    <row r="2282" spans="1:6">
      <c r="A2282" s="71"/>
      <c r="D2282" s="71"/>
      <c r="E2282" s="71"/>
      <c r="F2282" s="71"/>
    </row>
    <row r="2283" spans="1:6">
      <c r="A2283" s="71"/>
      <c r="D2283" s="71"/>
      <c r="E2283" s="71"/>
      <c r="F2283" s="71"/>
    </row>
    <row r="2284" spans="1:6">
      <c r="A2284" s="71"/>
      <c r="D2284" s="71"/>
      <c r="E2284" s="71"/>
      <c r="F2284" s="71"/>
    </row>
    <row r="2285" spans="1:6">
      <c r="A2285" s="71"/>
      <c r="D2285" s="71"/>
      <c r="E2285" s="71"/>
      <c r="F2285" s="71"/>
    </row>
    <row r="2286" spans="1:6">
      <c r="A2286" s="71"/>
      <c r="D2286" s="71"/>
      <c r="E2286" s="71"/>
      <c r="F2286" s="71"/>
    </row>
    <row r="2287" spans="1:6">
      <c r="A2287" s="71"/>
      <c r="D2287" s="71"/>
      <c r="E2287" s="71"/>
      <c r="F2287" s="71"/>
    </row>
    <row r="2288" spans="1:6">
      <c r="A2288" s="71"/>
      <c r="D2288" s="71"/>
      <c r="E2288" s="71"/>
      <c r="F2288" s="71"/>
    </row>
    <row r="2289" spans="1:6">
      <c r="A2289" s="71"/>
      <c r="D2289" s="71"/>
      <c r="E2289" s="71"/>
      <c r="F2289" s="71"/>
    </row>
    <row r="2290" spans="1:6">
      <c r="A2290" s="71"/>
      <c r="D2290" s="71"/>
      <c r="E2290" s="71"/>
      <c r="F2290" s="71"/>
    </row>
    <row r="2291" spans="1:6">
      <c r="A2291" s="71"/>
      <c r="D2291" s="71"/>
      <c r="E2291" s="71"/>
      <c r="F2291" s="71"/>
    </row>
    <row r="2292" spans="1:6">
      <c r="A2292" s="71"/>
      <c r="D2292" s="71"/>
      <c r="E2292" s="71"/>
      <c r="F2292" s="71"/>
    </row>
    <row r="2293" spans="1:6">
      <c r="A2293" s="71"/>
      <c r="D2293" s="71"/>
      <c r="E2293" s="71"/>
      <c r="F2293" s="71"/>
    </row>
    <row r="2294" spans="1:6">
      <c r="A2294" s="71"/>
      <c r="D2294" s="71"/>
      <c r="E2294" s="71"/>
      <c r="F2294" s="71"/>
    </row>
    <row r="2295" spans="1:6">
      <c r="A2295" s="71"/>
      <c r="D2295" s="71"/>
      <c r="E2295" s="71"/>
      <c r="F2295" s="71"/>
    </row>
    <row r="2296" spans="1:6">
      <c r="A2296" s="71"/>
      <c r="D2296" s="71"/>
      <c r="E2296" s="71"/>
      <c r="F2296" s="71"/>
    </row>
    <row r="2297" spans="1:6">
      <c r="A2297" s="71"/>
      <c r="D2297" s="71"/>
      <c r="E2297" s="71"/>
      <c r="F2297" s="71"/>
    </row>
    <row r="2298" spans="1:6">
      <c r="A2298" s="71"/>
      <c r="D2298" s="71"/>
      <c r="E2298" s="71"/>
      <c r="F2298" s="71"/>
    </row>
    <row r="2299" spans="1:6">
      <c r="A2299" s="71"/>
      <c r="D2299" s="71"/>
      <c r="E2299" s="71"/>
      <c r="F2299" s="71"/>
    </row>
    <row r="2300" spans="1:6">
      <c r="A2300" s="71"/>
      <c r="D2300" s="71"/>
      <c r="E2300" s="71"/>
      <c r="F2300" s="71"/>
    </row>
    <row r="2301" spans="1:6">
      <c r="A2301" s="71"/>
      <c r="D2301" s="71"/>
      <c r="E2301" s="71"/>
      <c r="F2301" s="71"/>
    </row>
    <row r="2302" spans="1:6">
      <c r="A2302" s="71"/>
      <c r="D2302" s="71"/>
      <c r="E2302" s="71"/>
      <c r="F2302" s="71"/>
    </row>
    <row r="2303" spans="1:6">
      <c r="A2303" s="71"/>
      <c r="D2303" s="71"/>
      <c r="E2303" s="71"/>
      <c r="F2303" s="71"/>
    </row>
    <row r="2304" spans="1:6">
      <c r="A2304" s="71"/>
      <c r="D2304" s="71"/>
      <c r="E2304" s="71"/>
      <c r="F2304" s="71"/>
    </row>
    <row r="2305" spans="1:6">
      <c r="A2305" s="71"/>
      <c r="D2305" s="71"/>
      <c r="E2305" s="71"/>
      <c r="F2305" s="71"/>
    </row>
    <row r="2306" spans="1:6">
      <c r="A2306" s="71"/>
      <c r="D2306" s="71"/>
      <c r="E2306" s="71"/>
      <c r="F2306" s="71"/>
    </row>
    <row r="2307" spans="1:6">
      <c r="A2307" s="71"/>
      <c r="D2307" s="71"/>
      <c r="E2307" s="71"/>
      <c r="F2307" s="71"/>
    </row>
    <row r="2308" spans="1:6">
      <c r="A2308" s="71"/>
      <c r="D2308" s="71"/>
      <c r="E2308" s="71"/>
      <c r="F2308" s="71"/>
    </row>
    <row r="2309" spans="1:6">
      <c r="A2309" s="71"/>
      <c r="D2309" s="71"/>
      <c r="E2309" s="71"/>
      <c r="F2309" s="71"/>
    </row>
    <row r="2310" spans="1:6">
      <c r="A2310" s="71"/>
      <c r="D2310" s="71"/>
      <c r="E2310" s="71"/>
      <c r="F2310" s="71"/>
    </row>
    <row r="2311" spans="1:6">
      <c r="A2311" s="71"/>
      <c r="D2311" s="71"/>
      <c r="E2311" s="71"/>
      <c r="F2311" s="71"/>
    </row>
    <row r="2312" spans="1:6">
      <c r="A2312" s="71"/>
      <c r="D2312" s="71"/>
      <c r="E2312" s="71"/>
      <c r="F2312" s="71"/>
    </row>
    <row r="2313" spans="1:6">
      <c r="A2313" s="71"/>
      <c r="D2313" s="71"/>
      <c r="E2313" s="71"/>
      <c r="F2313" s="71"/>
    </row>
    <row r="2314" spans="1:6">
      <c r="A2314" s="71"/>
      <c r="D2314" s="71"/>
      <c r="E2314" s="71"/>
      <c r="F2314" s="71"/>
    </row>
    <row r="2315" spans="1:6">
      <c r="A2315" s="71"/>
      <c r="D2315" s="71"/>
      <c r="E2315" s="71"/>
      <c r="F2315" s="71"/>
    </row>
    <row r="2316" spans="1:6">
      <c r="A2316" s="71"/>
      <c r="D2316" s="71"/>
      <c r="E2316" s="71"/>
      <c r="F2316" s="71"/>
    </row>
    <row r="2317" spans="1:6">
      <c r="A2317" s="71"/>
      <c r="D2317" s="71"/>
      <c r="E2317" s="71"/>
      <c r="F2317" s="71"/>
    </row>
    <row r="2318" spans="1:6">
      <c r="A2318" s="71"/>
      <c r="D2318" s="71"/>
      <c r="E2318" s="71"/>
      <c r="F2318" s="71"/>
    </row>
    <row r="2319" spans="1:6">
      <c r="A2319" s="71"/>
      <c r="D2319" s="71"/>
      <c r="E2319" s="71"/>
      <c r="F2319" s="71"/>
    </row>
    <row r="2320" spans="1:6">
      <c r="A2320" s="71"/>
      <c r="D2320" s="71"/>
      <c r="E2320" s="71"/>
      <c r="F2320" s="71"/>
    </row>
    <row r="2321" spans="1:6">
      <c r="A2321" s="71"/>
      <c r="D2321" s="71"/>
      <c r="E2321" s="71"/>
      <c r="F2321" s="71"/>
    </row>
    <row r="2322" spans="1:6">
      <c r="A2322" s="71"/>
      <c r="D2322" s="71"/>
      <c r="E2322" s="71"/>
      <c r="F2322" s="71"/>
    </row>
    <row r="2323" spans="1:6">
      <c r="A2323" s="71"/>
      <c r="D2323" s="71"/>
      <c r="E2323" s="71"/>
      <c r="F2323" s="71"/>
    </row>
    <row r="2324" spans="1:6">
      <c r="A2324" s="71"/>
      <c r="D2324" s="71"/>
      <c r="E2324" s="71"/>
      <c r="F2324" s="71"/>
    </row>
    <row r="2325" spans="1:6">
      <c r="A2325" s="71"/>
      <c r="D2325" s="71"/>
      <c r="E2325" s="71"/>
      <c r="F2325" s="71"/>
    </row>
    <row r="2326" spans="1:6">
      <c r="A2326" s="71"/>
      <c r="D2326" s="71"/>
      <c r="E2326" s="71"/>
      <c r="F2326" s="71"/>
    </row>
    <row r="2327" spans="1:6">
      <c r="A2327" s="71"/>
      <c r="D2327" s="71"/>
      <c r="E2327" s="71"/>
      <c r="F2327" s="71"/>
    </row>
    <row r="2328" spans="1:6">
      <c r="A2328" s="71"/>
      <c r="D2328" s="71"/>
      <c r="E2328" s="71"/>
      <c r="F2328" s="71"/>
    </row>
    <row r="2329" spans="1:6">
      <c r="A2329" s="71"/>
      <c r="D2329" s="71"/>
      <c r="E2329" s="71"/>
      <c r="F2329" s="71"/>
    </row>
    <row r="2330" spans="1:6">
      <c r="A2330" s="71"/>
      <c r="D2330" s="71"/>
      <c r="E2330" s="71"/>
      <c r="F2330" s="71"/>
    </row>
    <row r="2331" spans="1:6">
      <c r="A2331" s="71"/>
      <c r="D2331" s="71"/>
      <c r="E2331" s="71"/>
      <c r="F2331" s="71"/>
    </row>
    <row r="2332" spans="1:6">
      <c r="A2332" s="71"/>
      <c r="D2332" s="71"/>
      <c r="E2332" s="71"/>
      <c r="F2332" s="71"/>
    </row>
    <row r="2333" spans="1:6">
      <c r="A2333" s="71"/>
      <c r="D2333" s="71"/>
      <c r="E2333" s="71"/>
      <c r="F2333" s="71"/>
    </row>
    <row r="2334" spans="1:6">
      <c r="A2334" s="71"/>
      <c r="D2334" s="71"/>
      <c r="E2334" s="71"/>
      <c r="F2334" s="71"/>
    </row>
    <row r="2335" spans="1:6">
      <c r="A2335" s="71"/>
      <c r="D2335" s="71"/>
      <c r="E2335" s="71"/>
      <c r="F2335" s="71"/>
    </row>
    <row r="2336" spans="1:6">
      <c r="A2336" s="71"/>
      <c r="D2336" s="71"/>
      <c r="E2336" s="71"/>
      <c r="F2336" s="71"/>
    </row>
    <row r="2337" spans="1:6">
      <c r="A2337" s="71"/>
      <c r="D2337" s="71"/>
      <c r="E2337" s="71"/>
      <c r="F2337" s="71"/>
    </row>
    <row r="2338" spans="1:6">
      <c r="A2338" s="71"/>
      <c r="D2338" s="71"/>
      <c r="E2338" s="71"/>
      <c r="F2338" s="71"/>
    </row>
    <row r="2339" spans="1:6">
      <c r="A2339" s="71"/>
      <c r="D2339" s="71"/>
      <c r="E2339" s="71"/>
      <c r="F2339" s="71"/>
    </row>
    <row r="2340" spans="1:6">
      <c r="A2340" s="71"/>
      <c r="D2340" s="71"/>
      <c r="E2340" s="71"/>
      <c r="F2340" s="71"/>
    </row>
    <row r="2341" spans="1:6">
      <c r="A2341" s="71"/>
      <c r="D2341" s="71"/>
      <c r="E2341" s="71"/>
      <c r="F2341" s="71"/>
    </row>
    <row r="2342" spans="1:6">
      <c r="A2342" s="71"/>
      <c r="D2342" s="71"/>
      <c r="E2342" s="71"/>
      <c r="F2342" s="71"/>
    </row>
    <row r="2343" spans="1:6">
      <c r="A2343" s="71"/>
      <c r="D2343" s="71"/>
      <c r="E2343" s="71"/>
      <c r="F2343" s="71"/>
    </row>
    <row r="2344" spans="1:6">
      <c r="A2344" s="71"/>
      <c r="D2344" s="71"/>
      <c r="E2344" s="71"/>
      <c r="F2344" s="71"/>
    </row>
    <row r="2345" spans="1:6">
      <c r="A2345" s="71"/>
      <c r="D2345" s="71"/>
      <c r="E2345" s="71"/>
      <c r="F2345" s="71"/>
    </row>
    <row r="2346" spans="1:6">
      <c r="A2346" s="71"/>
      <c r="D2346" s="71"/>
      <c r="E2346" s="71"/>
      <c r="F2346" s="71"/>
    </row>
    <row r="2347" spans="1:6">
      <c r="A2347" s="71"/>
      <c r="D2347" s="71"/>
      <c r="E2347" s="71"/>
      <c r="F2347" s="71"/>
    </row>
    <row r="2348" spans="1:6">
      <c r="A2348" s="71"/>
      <c r="D2348" s="71"/>
      <c r="E2348" s="71"/>
      <c r="F2348" s="71"/>
    </row>
    <row r="2349" spans="1:6">
      <c r="A2349" s="71"/>
      <c r="D2349" s="71"/>
      <c r="E2349" s="71"/>
      <c r="F2349" s="71"/>
    </row>
    <row r="2350" spans="1:6">
      <c r="A2350" s="71"/>
      <c r="D2350" s="71"/>
      <c r="E2350" s="71"/>
      <c r="F2350" s="71"/>
    </row>
    <row r="2351" spans="1:6">
      <c r="A2351" s="71"/>
      <c r="D2351" s="71"/>
      <c r="E2351" s="71"/>
      <c r="F2351" s="71"/>
    </row>
    <row r="2352" spans="1:6">
      <c r="A2352" s="71"/>
      <c r="D2352" s="71"/>
      <c r="E2352" s="71"/>
      <c r="F2352" s="71"/>
    </row>
    <row r="2353" spans="1:6">
      <c r="A2353" s="71"/>
      <c r="D2353" s="71"/>
      <c r="E2353" s="71"/>
      <c r="F2353" s="71"/>
    </row>
    <row r="2354" spans="1:6">
      <c r="A2354" s="71"/>
      <c r="D2354" s="71"/>
      <c r="E2354" s="71"/>
      <c r="F2354" s="71"/>
    </row>
    <row r="2355" spans="1:6">
      <c r="A2355" s="71"/>
      <c r="D2355" s="71"/>
      <c r="E2355" s="71"/>
      <c r="F2355" s="71"/>
    </row>
    <row r="2356" spans="1:6">
      <c r="A2356" s="71"/>
      <c r="D2356" s="71"/>
      <c r="E2356" s="71"/>
      <c r="F2356" s="71"/>
    </row>
    <row r="2357" spans="1:6">
      <c r="A2357" s="71"/>
      <c r="D2357" s="71"/>
      <c r="E2357" s="71"/>
      <c r="F2357" s="71"/>
    </row>
    <row r="2358" spans="1:6">
      <c r="A2358" s="71"/>
      <c r="D2358" s="71"/>
      <c r="E2358" s="71"/>
      <c r="F2358" s="71"/>
    </row>
    <row r="2359" spans="1:6">
      <c r="A2359" s="71"/>
      <c r="D2359" s="71"/>
      <c r="E2359" s="71"/>
      <c r="F2359" s="71"/>
    </row>
    <row r="2360" spans="1:6">
      <c r="A2360" s="71"/>
      <c r="D2360" s="71"/>
      <c r="E2360" s="71"/>
      <c r="F2360" s="71"/>
    </row>
    <row r="2361" spans="1:6">
      <c r="A2361" s="71"/>
      <c r="D2361" s="71"/>
      <c r="E2361" s="71"/>
      <c r="F2361" s="71"/>
    </row>
    <row r="2362" spans="1:6">
      <c r="A2362" s="71"/>
      <c r="D2362" s="71"/>
      <c r="E2362" s="71"/>
      <c r="F2362" s="71"/>
    </row>
    <row r="2363" spans="1:6">
      <c r="A2363" s="71"/>
      <c r="D2363" s="71"/>
      <c r="E2363" s="71"/>
      <c r="F2363" s="71"/>
    </row>
    <row r="2364" spans="1:6">
      <c r="A2364" s="71"/>
      <c r="D2364" s="71"/>
      <c r="E2364" s="71"/>
      <c r="F2364" s="71"/>
    </row>
    <row r="2365" spans="1:6">
      <c r="A2365" s="71"/>
      <c r="D2365" s="71"/>
      <c r="E2365" s="71"/>
      <c r="F2365" s="71"/>
    </row>
    <row r="2366" spans="1:6">
      <c r="A2366" s="71"/>
      <c r="D2366" s="71"/>
      <c r="E2366" s="71"/>
      <c r="F2366" s="71"/>
    </row>
    <row r="2367" spans="1:6">
      <c r="A2367" s="71"/>
      <c r="D2367" s="71"/>
      <c r="E2367" s="71"/>
      <c r="F2367" s="71"/>
    </row>
    <row r="2368" spans="1:6">
      <c r="A2368" s="71"/>
      <c r="D2368" s="71"/>
      <c r="E2368" s="71"/>
      <c r="F2368" s="71"/>
    </row>
    <row r="2369" spans="1:6">
      <c r="A2369" s="71"/>
      <c r="D2369" s="71"/>
      <c r="E2369" s="71"/>
      <c r="F2369" s="71"/>
    </row>
    <row r="2370" spans="1:6">
      <c r="A2370" s="71"/>
      <c r="D2370" s="71"/>
      <c r="E2370" s="71"/>
      <c r="F2370" s="71"/>
    </row>
    <row r="2371" spans="1:6">
      <c r="A2371" s="71"/>
      <c r="D2371" s="71"/>
      <c r="E2371" s="71"/>
      <c r="F2371" s="71"/>
    </row>
    <row r="2372" spans="1:6">
      <c r="A2372" s="71"/>
      <c r="D2372" s="71"/>
      <c r="E2372" s="71"/>
      <c r="F2372" s="71"/>
    </row>
    <row r="2373" spans="1:6">
      <c r="A2373" s="71"/>
      <c r="D2373" s="71"/>
      <c r="E2373" s="71"/>
      <c r="F2373" s="71"/>
    </row>
    <row r="2374" spans="1:6">
      <c r="A2374" s="71"/>
      <c r="D2374" s="71"/>
      <c r="E2374" s="71"/>
      <c r="F2374" s="71"/>
    </row>
    <row r="2375" spans="1:6">
      <c r="A2375" s="71"/>
      <c r="D2375" s="71"/>
      <c r="E2375" s="71"/>
      <c r="F2375" s="71"/>
    </row>
    <row r="2376" spans="1:6">
      <c r="A2376" s="71"/>
      <c r="D2376" s="71"/>
      <c r="E2376" s="71"/>
      <c r="F2376" s="71"/>
    </row>
    <row r="2377" spans="1:6">
      <c r="A2377" s="71"/>
      <c r="D2377" s="71"/>
      <c r="E2377" s="71"/>
      <c r="F2377" s="71"/>
    </row>
    <row r="2378" spans="1:6">
      <c r="A2378" s="71"/>
      <c r="D2378" s="71"/>
      <c r="E2378" s="71"/>
      <c r="F2378" s="71"/>
    </row>
    <row r="2379" spans="1:6">
      <c r="A2379" s="71"/>
      <c r="D2379" s="71"/>
      <c r="E2379" s="71"/>
      <c r="F2379" s="71"/>
    </row>
    <row r="2380" spans="1:6">
      <c r="A2380" s="71"/>
      <c r="D2380" s="71"/>
      <c r="E2380" s="71"/>
      <c r="F2380" s="71"/>
    </row>
    <row r="2381" spans="1:6">
      <c r="A2381" s="71"/>
      <c r="D2381" s="71"/>
      <c r="E2381" s="71"/>
      <c r="F2381" s="71"/>
    </row>
    <row r="2382" spans="1:6">
      <c r="A2382" s="71"/>
      <c r="D2382" s="71"/>
      <c r="E2382" s="71"/>
      <c r="F2382" s="71"/>
    </row>
    <row r="2383" spans="1:6">
      <c r="A2383" s="71"/>
      <c r="D2383" s="71"/>
      <c r="E2383" s="71"/>
      <c r="F2383" s="71"/>
    </row>
    <row r="2384" spans="1:6">
      <c r="A2384" s="71"/>
      <c r="D2384" s="71"/>
      <c r="E2384" s="71"/>
      <c r="F2384" s="71"/>
    </row>
    <row r="2385" spans="1:6">
      <c r="A2385" s="71"/>
      <c r="D2385" s="71"/>
      <c r="E2385" s="71"/>
      <c r="F2385" s="71"/>
    </row>
    <row r="2386" spans="1:6">
      <c r="A2386" s="71"/>
      <c r="D2386" s="71"/>
      <c r="E2386" s="71"/>
      <c r="F2386" s="71"/>
    </row>
    <row r="2387" spans="1:6">
      <c r="A2387" s="71"/>
      <c r="D2387" s="71"/>
      <c r="E2387" s="71"/>
      <c r="F2387" s="71"/>
    </row>
    <row r="2388" spans="1:6">
      <c r="A2388" s="71"/>
      <c r="D2388" s="71"/>
      <c r="E2388" s="71"/>
      <c r="F2388" s="71"/>
    </row>
    <row r="2389" spans="1:6">
      <c r="A2389" s="71"/>
      <c r="D2389" s="71"/>
      <c r="E2389" s="71"/>
      <c r="F2389" s="71"/>
    </row>
    <row r="2390" spans="1:6">
      <c r="A2390" s="71"/>
      <c r="D2390" s="71"/>
      <c r="E2390" s="71"/>
      <c r="F2390" s="71"/>
    </row>
    <row r="2391" spans="1:6">
      <c r="A2391" s="71"/>
      <c r="D2391" s="71"/>
      <c r="E2391" s="71"/>
      <c r="F2391" s="71"/>
    </row>
    <row r="2392" spans="1:6">
      <c r="A2392" s="71"/>
      <c r="D2392" s="71"/>
      <c r="E2392" s="71"/>
      <c r="F2392" s="71"/>
    </row>
    <row r="2393" spans="1:6">
      <c r="A2393" s="71"/>
      <c r="D2393" s="71"/>
      <c r="E2393" s="71"/>
      <c r="F2393" s="71"/>
    </row>
    <row r="2394" spans="1:6">
      <c r="A2394" s="71"/>
      <c r="D2394" s="71"/>
      <c r="E2394" s="71"/>
      <c r="F2394" s="71"/>
    </row>
    <row r="2395" spans="1:6">
      <c r="A2395" s="71"/>
      <c r="D2395" s="71"/>
      <c r="E2395" s="71"/>
      <c r="F2395" s="71"/>
    </row>
    <row r="2396" spans="1:6">
      <c r="A2396" s="71"/>
      <c r="D2396" s="71"/>
      <c r="E2396" s="71"/>
      <c r="F2396" s="71"/>
    </row>
    <row r="2397" spans="1:6">
      <c r="A2397" s="71"/>
      <c r="D2397" s="71"/>
      <c r="E2397" s="71"/>
      <c r="F2397" s="71"/>
    </row>
    <row r="2398" spans="1:6">
      <c r="A2398" s="71"/>
      <c r="D2398" s="71"/>
      <c r="E2398" s="71"/>
      <c r="F2398" s="71"/>
    </row>
    <row r="2399" spans="1:6">
      <c r="A2399" s="71"/>
      <c r="D2399" s="71"/>
      <c r="E2399" s="71"/>
      <c r="F2399" s="71"/>
    </row>
    <row r="2400" spans="1:6">
      <c r="A2400" s="71"/>
      <c r="D2400" s="71"/>
      <c r="E2400" s="71"/>
      <c r="F2400" s="71"/>
    </row>
    <row r="2401" spans="1:6">
      <c r="A2401" s="71"/>
      <c r="D2401" s="71"/>
      <c r="E2401" s="71"/>
      <c r="F2401" s="71"/>
    </row>
    <row r="2402" spans="1:6">
      <c r="A2402" s="71"/>
      <c r="D2402" s="71"/>
      <c r="E2402" s="71"/>
      <c r="F2402" s="71"/>
    </row>
    <row r="2403" spans="1:6">
      <c r="A2403" s="71"/>
      <c r="D2403" s="71"/>
      <c r="E2403" s="71"/>
      <c r="F2403" s="71"/>
    </row>
    <row r="2404" spans="1:6">
      <c r="A2404" s="71"/>
      <c r="D2404" s="71"/>
      <c r="E2404" s="71"/>
      <c r="F2404" s="71"/>
    </row>
    <row r="2405" spans="1:6">
      <c r="A2405" s="71"/>
      <c r="D2405" s="71"/>
      <c r="E2405" s="71"/>
      <c r="F2405" s="71"/>
    </row>
    <row r="2406" spans="1:6">
      <c r="A2406" s="71"/>
      <c r="D2406" s="71"/>
      <c r="E2406" s="71"/>
      <c r="F2406" s="71"/>
    </row>
    <row r="2407" spans="1:6">
      <c r="A2407" s="71"/>
      <c r="D2407" s="71"/>
      <c r="E2407" s="71"/>
      <c r="F2407" s="71"/>
    </row>
    <row r="2408" spans="1:6">
      <c r="A2408" s="71"/>
      <c r="D2408" s="71"/>
      <c r="E2408" s="71"/>
      <c r="F2408" s="71"/>
    </row>
    <row r="2409" spans="1:6">
      <c r="A2409" s="71"/>
      <c r="D2409" s="71"/>
      <c r="E2409" s="71"/>
      <c r="F2409" s="71"/>
    </row>
    <row r="2410" spans="1:6">
      <c r="A2410" s="71"/>
      <c r="D2410" s="71"/>
      <c r="E2410" s="71"/>
      <c r="F2410" s="71"/>
    </row>
    <row r="2411" spans="1:6">
      <c r="A2411" s="71"/>
      <c r="D2411" s="71"/>
      <c r="E2411" s="71"/>
      <c r="F2411" s="71"/>
    </row>
    <row r="2412" spans="1:6">
      <c r="A2412" s="71"/>
      <c r="D2412" s="71"/>
      <c r="E2412" s="71"/>
      <c r="F2412" s="71"/>
    </row>
    <row r="2413" spans="1:6">
      <c r="A2413" s="71"/>
      <c r="D2413" s="71"/>
      <c r="E2413" s="71"/>
      <c r="F2413" s="71"/>
    </row>
    <row r="2414" spans="1:6">
      <c r="A2414" s="71"/>
      <c r="D2414" s="71"/>
      <c r="E2414" s="71"/>
      <c r="F2414" s="71"/>
    </row>
    <row r="2415" spans="1:6">
      <c r="A2415" s="71"/>
      <c r="D2415" s="71"/>
      <c r="E2415" s="71"/>
      <c r="F2415" s="71"/>
    </row>
    <row r="2416" spans="1:6">
      <c r="A2416" s="71"/>
      <c r="D2416" s="71"/>
      <c r="E2416" s="71"/>
      <c r="F2416" s="71"/>
    </row>
    <row r="2417" spans="1:6">
      <c r="A2417" s="71"/>
      <c r="D2417" s="71"/>
      <c r="E2417" s="71"/>
      <c r="F2417" s="71"/>
    </row>
    <row r="2418" spans="1:6">
      <c r="A2418" s="71"/>
      <c r="D2418" s="71"/>
      <c r="E2418" s="71"/>
      <c r="F2418" s="71"/>
    </row>
    <row r="2419" spans="1:6">
      <c r="A2419" s="71"/>
      <c r="D2419" s="71"/>
      <c r="E2419" s="71"/>
      <c r="F2419" s="71"/>
    </row>
    <row r="2420" spans="1:6">
      <c r="A2420" s="71"/>
      <c r="D2420" s="71"/>
      <c r="E2420" s="71"/>
      <c r="F2420" s="71"/>
    </row>
    <row r="2421" spans="1:6">
      <c r="A2421" s="71"/>
      <c r="D2421" s="71"/>
      <c r="E2421" s="71"/>
      <c r="F2421" s="71"/>
    </row>
    <row r="2422" spans="1:6">
      <c r="A2422" s="71"/>
      <c r="D2422" s="71"/>
      <c r="E2422" s="71"/>
      <c r="F2422" s="71"/>
    </row>
    <row r="2423" spans="1:6">
      <c r="A2423" s="71"/>
      <c r="D2423" s="71"/>
      <c r="E2423" s="71"/>
      <c r="F2423" s="71"/>
    </row>
    <row r="2424" spans="1:6">
      <c r="A2424" s="71"/>
      <c r="D2424" s="71"/>
      <c r="E2424" s="71"/>
      <c r="F2424" s="71"/>
    </row>
    <row r="2425" spans="1:6">
      <c r="A2425" s="71"/>
      <c r="D2425" s="71"/>
      <c r="E2425" s="71"/>
      <c r="F2425" s="71"/>
    </row>
    <row r="2426" spans="1:6">
      <c r="A2426" s="71"/>
      <c r="D2426" s="71"/>
      <c r="E2426" s="71"/>
      <c r="F2426" s="71"/>
    </row>
    <row r="2427" spans="1:6">
      <c r="A2427" s="71"/>
      <c r="D2427" s="71"/>
      <c r="E2427" s="71"/>
      <c r="F2427" s="71"/>
    </row>
    <row r="2428" spans="1:6">
      <c r="A2428" s="71"/>
      <c r="D2428" s="71"/>
      <c r="E2428" s="71"/>
      <c r="F2428" s="71"/>
    </row>
    <row r="2429" spans="1:6">
      <c r="A2429" s="71"/>
      <c r="D2429" s="71"/>
      <c r="E2429" s="71"/>
      <c r="F2429" s="71"/>
    </row>
    <row r="2430" spans="1:6">
      <c r="A2430" s="71"/>
      <c r="D2430" s="71"/>
      <c r="E2430" s="71"/>
      <c r="F2430" s="71"/>
    </row>
    <row r="2431" spans="1:6">
      <c r="A2431" s="71"/>
      <c r="D2431" s="71"/>
      <c r="E2431" s="71"/>
      <c r="F2431" s="71"/>
    </row>
    <row r="2432" spans="1:6">
      <c r="A2432" s="71"/>
      <c r="D2432" s="71"/>
      <c r="E2432" s="71"/>
      <c r="F2432" s="71"/>
    </row>
    <row r="2433" spans="1:6">
      <c r="A2433" s="71"/>
      <c r="D2433" s="71"/>
      <c r="E2433" s="71"/>
      <c r="F2433" s="71"/>
    </row>
    <row r="2434" spans="1:6">
      <c r="A2434" s="71"/>
      <c r="D2434" s="71"/>
      <c r="E2434" s="71"/>
      <c r="F2434" s="71"/>
    </row>
    <row r="2435" spans="1:6">
      <c r="A2435" s="71"/>
      <c r="D2435" s="71"/>
      <c r="E2435" s="71"/>
      <c r="F2435" s="71"/>
    </row>
    <row r="2436" spans="1:6">
      <c r="A2436" s="71"/>
      <c r="D2436" s="71"/>
      <c r="E2436" s="71"/>
      <c r="F2436" s="71"/>
    </row>
    <row r="2437" spans="1:6">
      <c r="A2437" s="71"/>
      <c r="D2437" s="71"/>
      <c r="E2437" s="71"/>
      <c r="F2437" s="71"/>
    </row>
    <row r="2438" spans="1:6">
      <c r="A2438" s="71"/>
      <c r="D2438" s="71"/>
      <c r="E2438" s="71"/>
      <c r="F2438" s="71"/>
    </row>
    <row r="2439" spans="1:6">
      <c r="A2439" s="71"/>
      <c r="D2439" s="71"/>
      <c r="E2439" s="71"/>
      <c r="F2439" s="71"/>
    </row>
    <row r="2440" spans="1:6">
      <c r="A2440" s="71"/>
      <c r="D2440" s="71"/>
      <c r="E2440" s="71"/>
      <c r="F2440" s="71"/>
    </row>
    <row r="2441" spans="1:6">
      <c r="A2441" s="71"/>
      <c r="D2441" s="71"/>
      <c r="E2441" s="71"/>
      <c r="F2441" s="71"/>
    </row>
    <row r="2442" spans="1:6">
      <c r="A2442" s="71"/>
      <c r="D2442" s="71"/>
      <c r="E2442" s="71"/>
      <c r="F2442" s="71"/>
    </row>
    <row r="2443" spans="1:6">
      <c r="A2443" s="71"/>
      <c r="D2443" s="71"/>
      <c r="E2443" s="71"/>
      <c r="F2443" s="71"/>
    </row>
    <row r="2444" spans="1:6">
      <c r="A2444" s="71"/>
      <c r="D2444" s="71"/>
      <c r="E2444" s="71"/>
      <c r="F2444" s="71"/>
    </row>
    <row r="2445" spans="1:6">
      <c r="A2445" s="71"/>
      <c r="D2445" s="71"/>
      <c r="E2445" s="71"/>
      <c r="F2445" s="71"/>
    </row>
    <row r="2446" spans="1:6">
      <c r="A2446" s="71"/>
      <c r="D2446" s="71"/>
      <c r="E2446" s="71"/>
      <c r="F2446" s="71"/>
    </row>
    <row r="2447" spans="1:6">
      <c r="A2447" s="71"/>
      <c r="D2447" s="71"/>
      <c r="E2447" s="71"/>
      <c r="F2447" s="71"/>
    </row>
    <row r="2448" spans="1:6">
      <c r="A2448" s="71"/>
      <c r="D2448" s="71"/>
      <c r="E2448" s="71"/>
      <c r="F2448" s="71"/>
    </row>
    <row r="2449" spans="1:6">
      <c r="A2449" s="71"/>
      <c r="D2449" s="71"/>
      <c r="E2449" s="71"/>
      <c r="F2449" s="71"/>
    </row>
    <row r="2450" spans="1:6">
      <c r="A2450" s="71"/>
      <c r="D2450" s="71"/>
      <c r="E2450" s="71"/>
      <c r="F2450" s="71"/>
    </row>
    <row r="2451" spans="1:6">
      <c r="A2451" s="71"/>
      <c r="D2451" s="71"/>
      <c r="E2451" s="71"/>
      <c r="F2451" s="71"/>
    </row>
    <row r="2452" spans="1:6">
      <c r="A2452" s="71"/>
      <c r="D2452" s="71"/>
      <c r="E2452" s="71"/>
      <c r="F2452" s="71"/>
    </row>
    <row r="2453" spans="1:6">
      <c r="A2453" s="71"/>
      <c r="D2453" s="71"/>
      <c r="E2453" s="71"/>
      <c r="F2453" s="71"/>
    </row>
    <row r="2454" spans="1:6">
      <c r="A2454" s="71"/>
      <c r="D2454" s="71"/>
      <c r="E2454" s="71"/>
      <c r="F2454" s="71"/>
    </row>
    <row r="2455" spans="1:6">
      <c r="A2455" s="71"/>
      <c r="D2455" s="71"/>
      <c r="E2455" s="71"/>
      <c r="F2455" s="71"/>
    </row>
    <row r="2456" spans="1:6">
      <c r="A2456" s="71"/>
      <c r="D2456" s="71"/>
      <c r="E2456" s="71"/>
      <c r="F2456" s="71"/>
    </row>
    <row r="2457" spans="1:6">
      <c r="A2457" s="71"/>
      <c r="D2457" s="71"/>
      <c r="E2457" s="71"/>
      <c r="F2457" s="71"/>
    </row>
    <row r="2458" spans="1:6">
      <c r="A2458" s="71"/>
      <c r="D2458" s="71"/>
      <c r="E2458" s="71"/>
      <c r="F2458" s="71"/>
    </row>
    <row r="2459" spans="1:6">
      <c r="A2459" s="71"/>
      <c r="D2459" s="71"/>
      <c r="E2459" s="71"/>
      <c r="F2459" s="71"/>
    </row>
    <row r="2460" spans="1:6">
      <c r="A2460" s="71"/>
      <c r="D2460" s="71"/>
      <c r="E2460" s="71"/>
      <c r="F2460" s="71"/>
    </row>
    <row r="2461" spans="1:6">
      <c r="A2461" s="71"/>
      <c r="D2461" s="71"/>
      <c r="E2461" s="71"/>
      <c r="F2461" s="71"/>
    </row>
    <row r="2462" spans="1:6">
      <c r="A2462" s="71"/>
      <c r="D2462" s="71"/>
      <c r="E2462" s="71"/>
      <c r="F2462" s="71"/>
    </row>
    <row r="2463" spans="1:6">
      <c r="A2463" s="71"/>
      <c r="D2463" s="71"/>
      <c r="E2463" s="71"/>
      <c r="F2463" s="71"/>
    </row>
    <row r="2464" spans="1:6">
      <c r="A2464" s="71"/>
      <c r="D2464" s="71"/>
      <c r="E2464" s="71"/>
      <c r="F2464" s="71"/>
    </row>
    <row r="2465" spans="1:6">
      <c r="A2465" s="71"/>
      <c r="D2465" s="71"/>
      <c r="E2465" s="71"/>
      <c r="F2465" s="71"/>
    </row>
    <row r="2466" spans="1:6">
      <c r="A2466" s="71"/>
      <c r="D2466" s="71"/>
      <c r="E2466" s="71"/>
      <c r="F2466" s="71"/>
    </row>
    <row r="2467" spans="1:6">
      <c r="A2467" s="71"/>
      <c r="D2467" s="71"/>
      <c r="E2467" s="71"/>
      <c r="F2467" s="71"/>
    </row>
    <row r="2468" spans="1:6">
      <c r="A2468" s="71"/>
      <c r="D2468" s="71"/>
      <c r="E2468" s="71"/>
      <c r="F2468" s="71"/>
    </row>
    <row r="2469" spans="1:6">
      <c r="A2469" s="71"/>
      <c r="D2469" s="71"/>
      <c r="E2469" s="71"/>
      <c r="F2469" s="71"/>
    </row>
    <row r="2470" spans="1:6">
      <c r="A2470" s="71"/>
      <c r="D2470" s="71"/>
      <c r="E2470" s="71"/>
      <c r="F2470" s="71"/>
    </row>
    <row r="2471" spans="1:6">
      <c r="A2471" s="71"/>
      <c r="D2471" s="71"/>
      <c r="E2471" s="71"/>
      <c r="F2471" s="71"/>
    </row>
    <row r="2472" spans="1:6">
      <c r="A2472" s="71"/>
      <c r="D2472" s="71"/>
      <c r="E2472" s="71"/>
      <c r="F2472" s="71"/>
    </row>
    <row r="2473" spans="1:6">
      <c r="A2473" s="71"/>
      <c r="D2473" s="71"/>
      <c r="E2473" s="71"/>
      <c r="F2473" s="71"/>
    </row>
    <row r="2474" spans="1:6">
      <c r="A2474" s="71"/>
      <c r="D2474" s="71"/>
      <c r="E2474" s="71"/>
      <c r="F2474" s="71"/>
    </row>
    <row r="2475" spans="1:6">
      <c r="A2475" s="71"/>
      <c r="D2475" s="71"/>
      <c r="E2475" s="71"/>
      <c r="F2475" s="71"/>
    </row>
    <row r="2476" spans="1:6">
      <c r="A2476" s="71"/>
      <c r="D2476" s="71"/>
      <c r="E2476" s="71"/>
      <c r="F2476" s="71"/>
    </row>
    <row r="2477" spans="1:6">
      <c r="A2477" s="71"/>
      <c r="D2477" s="71"/>
      <c r="E2477" s="71"/>
      <c r="F2477" s="71"/>
    </row>
    <row r="2478" spans="1:6">
      <c r="A2478" s="71"/>
      <c r="D2478" s="71"/>
      <c r="E2478" s="71"/>
      <c r="F2478" s="71"/>
    </row>
    <row r="2479" spans="1:6">
      <c r="A2479" s="71"/>
      <c r="D2479" s="71"/>
      <c r="E2479" s="71"/>
      <c r="F2479" s="71"/>
    </row>
    <row r="2480" spans="1:6">
      <c r="A2480" s="71"/>
      <c r="D2480" s="71"/>
      <c r="E2480" s="71"/>
      <c r="F2480" s="71"/>
    </row>
    <row r="2481" spans="1:6">
      <c r="A2481" s="71"/>
      <c r="D2481" s="71"/>
      <c r="E2481" s="71"/>
      <c r="F2481" s="71"/>
    </row>
    <row r="2482" spans="1:6">
      <c r="A2482" s="71"/>
      <c r="D2482" s="71"/>
      <c r="E2482" s="71"/>
      <c r="F2482" s="71"/>
    </row>
    <row r="2483" spans="1:6">
      <c r="A2483" s="71"/>
      <c r="D2483" s="71"/>
      <c r="E2483" s="71"/>
      <c r="F2483" s="71"/>
    </row>
    <row r="2484" spans="1:6">
      <c r="A2484" s="71"/>
      <c r="D2484" s="71"/>
      <c r="E2484" s="71"/>
      <c r="F2484" s="71"/>
    </row>
    <row r="2485" spans="1:6">
      <c r="A2485" s="71"/>
      <c r="D2485" s="71"/>
      <c r="E2485" s="71"/>
      <c r="F2485" s="71"/>
    </row>
    <row r="2486" spans="1:6">
      <c r="A2486" s="71"/>
      <c r="D2486" s="71"/>
      <c r="E2486" s="71"/>
      <c r="F2486" s="71"/>
    </row>
    <row r="2487" spans="1:6">
      <c r="A2487" s="71"/>
      <c r="D2487" s="71"/>
      <c r="E2487" s="71"/>
      <c r="F2487" s="71"/>
    </row>
    <row r="2488" spans="1:6">
      <c r="A2488" s="71"/>
      <c r="D2488" s="71"/>
      <c r="E2488" s="71"/>
      <c r="F2488" s="71"/>
    </row>
    <row r="2489" spans="1:6">
      <c r="A2489" s="71"/>
      <c r="D2489" s="71"/>
      <c r="E2489" s="71"/>
      <c r="F2489" s="71"/>
    </row>
    <row r="2490" spans="1:6">
      <c r="A2490" s="71"/>
      <c r="D2490" s="71"/>
      <c r="E2490" s="71"/>
      <c r="F2490" s="71"/>
    </row>
    <row r="2491" spans="1:6">
      <c r="A2491" s="71"/>
      <c r="D2491" s="71"/>
      <c r="E2491" s="71"/>
      <c r="F2491" s="71"/>
    </row>
    <row r="2492" spans="1:6">
      <c r="A2492" s="71"/>
      <c r="D2492" s="71"/>
      <c r="E2492" s="71"/>
      <c r="F2492" s="71"/>
    </row>
    <row r="2493" spans="1:6">
      <c r="A2493" s="71"/>
      <c r="D2493" s="71"/>
      <c r="E2493" s="71"/>
      <c r="F2493" s="71"/>
    </row>
    <row r="2494" spans="1:6">
      <c r="A2494" s="71"/>
      <c r="D2494" s="71"/>
      <c r="E2494" s="71"/>
      <c r="F2494" s="71"/>
    </row>
    <row r="2495" spans="1:6">
      <c r="A2495" s="71"/>
      <c r="D2495" s="71"/>
      <c r="E2495" s="71"/>
      <c r="F2495" s="71"/>
    </row>
    <row r="2496" spans="1:6">
      <c r="A2496" s="71"/>
      <c r="D2496" s="71"/>
      <c r="E2496" s="71"/>
      <c r="F2496" s="71"/>
    </row>
    <row r="2497" spans="1:6">
      <c r="A2497" s="71"/>
      <c r="D2497" s="71"/>
      <c r="E2497" s="71"/>
      <c r="F2497" s="71"/>
    </row>
    <row r="2498" spans="1:6">
      <c r="A2498" s="71"/>
      <c r="D2498" s="71"/>
      <c r="E2498" s="71"/>
      <c r="F2498" s="71"/>
    </row>
    <row r="2499" spans="1:6">
      <c r="A2499" s="71"/>
      <c r="D2499" s="71"/>
      <c r="E2499" s="71"/>
      <c r="F2499" s="71"/>
    </row>
    <row r="2500" spans="1:6">
      <c r="A2500" s="71"/>
      <c r="D2500" s="71"/>
      <c r="E2500" s="71"/>
      <c r="F2500" s="71"/>
    </row>
    <row r="2501" spans="1:6">
      <c r="A2501" s="71"/>
      <c r="D2501" s="71"/>
      <c r="E2501" s="71"/>
      <c r="F2501" s="71"/>
    </row>
    <row r="2502" spans="1:6">
      <c r="A2502" s="71"/>
      <c r="D2502" s="71"/>
      <c r="E2502" s="71"/>
      <c r="F2502" s="71"/>
    </row>
    <row r="2503" spans="1:6">
      <c r="A2503" s="71"/>
      <c r="D2503" s="71"/>
      <c r="E2503" s="71"/>
      <c r="F2503" s="71"/>
    </row>
    <row r="2504" spans="1:6">
      <c r="A2504" s="71"/>
      <c r="D2504" s="71"/>
      <c r="E2504" s="71"/>
      <c r="F2504" s="71"/>
    </row>
    <row r="2505" spans="1:6">
      <c r="A2505" s="71"/>
      <c r="D2505" s="71"/>
      <c r="E2505" s="71"/>
      <c r="F2505" s="71"/>
    </row>
    <row r="2506" spans="1:6">
      <c r="A2506" s="71"/>
      <c r="D2506" s="71"/>
      <c r="E2506" s="71"/>
      <c r="F2506" s="71"/>
    </row>
    <row r="2507" spans="1:6">
      <c r="A2507" s="71"/>
      <c r="D2507" s="71"/>
      <c r="E2507" s="71"/>
      <c r="F2507" s="71"/>
    </row>
    <row r="2508" spans="1:6">
      <c r="A2508" s="71"/>
      <c r="D2508" s="71"/>
      <c r="E2508" s="71"/>
      <c r="F2508" s="71"/>
    </row>
    <row r="2509" spans="1:6">
      <c r="A2509" s="71"/>
      <c r="D2509" s="71"/>
      <c r="E2509" s="71"/>
      <c r="F2509" s="71"/>
    </row>
    <row r="2510" spans="1:6">
      <c r="A2510" s="71"/>
      <c r="D2510" s="71"/>
      <c r="E2510" s="71"/>
      <c r="F2510" s="71"/>
    </row>
    <row r="2511" spans="1:6">
      <c r="A2511" s="71"/>
      <c r="D2511" s="71"/>
      <c r="E2511" s="71"/>
      <c r="F2511" s="71"/>
    </row>
    <row r="2512" spans="1:6">
      <c r="A2512" s="71"/>
      <c r="D2512" s="71"/>
      <c r="E2512" s="71"/>
      <c r="F2512" s="71"/>
    </row>
    <row r="2513" spans="1:6">
      <c r="A2513" s="71"/>
      <c r="D2513" s="71"/>
      <c r="E2513" s="71"/>
      <c r="F2513" s="71"/>
    </row>
    <row r="2514" spans="1:6">
      <c r="A2514" s="71"/>
      <c r="D2514" s="71"/>
      <c r="E2514" s="71"/>
      <c r="F2514" s="71"/>
    </row>
    <row r="2515" spans="1:6">
      <c r="A2515" s="71"/>
      <c r="D2515" s="71"/>
      <c r="E2515" s="71"/>
      <c r="F2515" s="71"/>
    </row>
    <row r="2516" spans="1:6">
      <c r="A2516" s="71"/>
      <c r="D2516" s="71"/>
      <c r="E2516" s="71"/>
      <c r="F2516" s="71"/>
    </row>
    <row r="2517" spans="1:6">
      <c r="A2517" s="71"/>
      <c r="D2517" s="71"/>
      <c r="E2517" s="71"/>
      <c r="F2517" s="71"/>
    </row>
    <row r="2518" spans="1:6">
      <c r="A2518" s="71"/>
      <c r="D2518" s="71"/>
      <c r="E2518" s="71"/>
      <c r="F2518" s="71"/>
    </row>
    <row r="2519" spans="1:6">
      <c r="A2519" s="71"/>
      <c r="D2519" s="71"/>
      <c r="E2519" s="71"/>
      <c r="F2519" s="71"/>
    </row>
    <row r="2520" spans="1:6">
      <c r="A2520" s="71"/>
      <c r="D2520" s="71"/>
      <c r="E2520" s="71"/>
      <c r="F2520" s="71"/>
    </row>
    <row r="2521" spans="1:6">
      <c r="A2521" s="71"/>
      <c r="D2521" s="71"/>
      <c r="E2521" s="71"/>
      <c r="F2521" s="71"/>
    </row>
    <row r="2522" spans="1:6">
      <c r="A2522" s="71"/>
      <c r="D2522" s="71"/>
      <c r="E2522" s="71"/>
      <c r="F2522" s="71"/>
    </row>
    <row r="2523" spans="1:6">
      <c r="A2523" s="71"/>
      <c r="D2523" s="71"/>
      <c r="E2523" s="71"/>
      <c r="F2523" s="71"/>
    </row>
    <row r="2524" spans="1:6">
      <c r="A2524" s="71"/>
      <c r="D2524" s="71"/>
      <c r="E2524" s="71"/>
      <c r="F2524" s="71"/>
    </row>
    <row r="2525" spans="1:6">
      <c r="A2525" s="71"/>
      <c r="D2525" s="71"/>
      <c r="E2525" s="71"/>
      <c r="F2525" s="71"/>
    </row>
    <row r="2526" spans="1:6">
      <c r="A2526" s="71"/>
      <c r="D2526" s="71"/>
      <c r="E2526" s="71"/>
      <c r="F2526" s="71"/>
    </row>
    <row r="2527" spans="1:6">
      <c r="A2527" s="71"/>
      <c r="D2527" s="71"/>
      <c r="E2527" s="71"/>
      <c r="F2527" s="71"/>
    </row>
    <row r="2528" spans="1:6">
      <c r="A2528" s="71"/>
      <c r="D2528" s="71"/>
      <c r="E2528" s="71"/>
      <c r="F2528" s="71"/>
    </row>
    <row r="2529" spans="1:6">
      <c r="A2529" s="71"/>
      <c r="D2529" s="71"/>
      <c r="E2529" s="71"/>
      <c r="F2529" s="71"/>
    </row>
    <row r="2530" spans="1:6">
      <c r="A2530" s="71"/>
      <c r="D2530" s="71"/>
      <c r="E2530" s="71"/>
      <c r="F2530" s="71"/>
    </row>
    <row r="2531" spans="1:6">
      <c r="A2531" s="71"/>
      <c r="D2531" s="71"/>
      <c r="E2531" s="71"/>
      <c r="F2531" s="71"/>
    </row>
    <row r="2532" spans="1:6">
      <c r="A2532" s="71"/>
      <c r="D2532" s="71"/>
      <c r="E2532" s="71"/>
      <c r="F2532" s="71"/>
    </row>
    <row r="2533" spans="1:6">
      <c r="A2533" s="71"/>
      <c r="D2533" s="71"/>
      <c r="E2533" s="71"/>
      <c r="F2533" s="71"/>
    </row>
    <row r="2534" spans="1:6">
      <c r="A2534" s="71"/>
      <c r="D2534" s="71"/>
      <c r="E2534" s="71"/>
      <c r="F2534" s="71"/>
    </row>
    <row r="2535" spans="1:6">
      <c r="A2535" s="71"/>
      <c r="D2535" s="71"/>
      <c r="E2535" s="71"/>
      <c r="F2535" s="71"/>
    </row>
    <row r="2536" spans="1:6">
      <c r="A2536" s="71"/>
      <c r="D2536" s="71"/>
      <c r="E2536" s="71"/>
      <c r="F2536" s="71"/>
    </row>
    <row r="2537" spans="1:6">
      <c r="A2537" s="71"/>
      <c r="D2537" s="71"/>
      <c r="E2537" s="71"/>
      <c r="F2537" s="71"/>
    </row>
    <row r="2538" spans="1:6">
      <c r="A2538" s="71"/>
      <c r="D2538" s="71"/>
      <c r="E2538" s="71"/>
      <c r="F2538" s="71"/>
    </row>
    <row r="2539" spans="1:6">
      <c r="A2539" s="71"/>
      <c r="D2539" s="71"/>
      <c r="E2539" s="71"/>
      <c r="F2539" s="71"/>
    </row>
    <row r="2540" spans="1:6">
      <c r="A2540" s="71"/>
      <c r="D2540" s="71"/>
      <c r="E2540" s="71"/>
      <c r="F2540" s="71"/>
    </row>
    <row r="2541" spans="1:6">
      <c r="A2541" s="71"/>
      <c r="D2541" s="71"/>
      <c r="E2541" s="71"/>
      <c r="F2541" s="71"/>
    </row>
    <row r="2542" spans="1:6">
      <c r="A2542" s="71"/>
      <c r="D2542" s="71"/>
      <c r="E2542" s="71"/>
      <c r="F2542" s="71"/>
    </row>
  </sheetData>
  <mergeCells count="2">
    <mergeCell ref="K24:O24"/>
    <mergeCell ref="P24:T24"/>
  </mergeCells>
  <phoneticPr fontId="5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289560</xdr:colOff>
                    <xdr:row>23</xdr:row>
                    <xdr:rowOff>83820</xdr:rowOff>
                  </from>
                  <to>
                    <xdr:col>8</xdr:col>
                    <xdr:colOff>228600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rgb="FF92D050"/>
  </sheetPr>
  <dimension ref="A1:Y429"/>
  <sheetViews>
    <sheetView topLeftCell="A162" zoomScaleNormal="100" workbookViewId="0">
      <pane xSplit="1" topLeftCell="B1" activePane="topRight" state="frozen"/>
      <selection activeCell="H37" sqref="H37"/>
      <selection pane="topRight" activeCell="C170" sqref="C170"/>
    </sheetView>
  </sheetViews>
  <sheetFormatPr defaultColWidth="9.109375" defaultRowHeight="13.2"/>
  <cols>
    <col min="1" max="1" width="85.44140625" style="66" customWidth="1"/>
    <col min="2" max="2" width="17.77734375" style="188" customWidth="1"/>
    <col min="3" max="3" width="18.77734375" style="156" customWidth="1"/>
    <col min="4" max="4" width="18.33203125" style="156" customWidth="1"/>
    <col min="5" max="5" width="27.33203125" style="178" bestFit="1" customWidth="1"/>
    <col min="6" max="16384" width="9.109375" style="134"/>
  </cols>
  <sheetData>
    <row r="1" spans="1:5" ht="19.95" customHeight="1">
      <c r="A1" s="133" t="s">
        <v>353</v>
      </c>
      <c r="B1" s="188">
        <v>1</v>
      </c>
      <c r="C1" s="156">
        <v>2</v>
      </c>
      <c r="D1" s="156">
        <v>3</v>
      </c>
      <c r="E1" s="177">
        <v>98</v>
      </c>
    </row>
    <row r="2" spans="1:5" ht="19.95" customHeight="1">
      <c r="A2" s="133" t="s">
        <v>505</v>
      </c>
      <c r="B2" s="189" t="s">
        <v>449</v>
      </c>
      <c r="C2" s="146" t="s">
        <v>452</v>
      </c>
      <c r="D2" s="146" t="s">
        <v>462</v>
      </c>
      <c r="E2" s="146" t="s">
        <v>461</v>
      </c>
    </row>
    <row r="3" spans="1:5" ht="19.95" customHeight="1">
      <c r="A3" s="135" t="s">
        <v>76</v>
      </c>
      <c r="B3" s="188">
        <v>184</v>
      </c>
      <c r="C3" s="156">
        <v>163</v>
      </c>
      <c r="D3" s="156">
        <v>154</v>
      </c>
      <c r="E3" s="179">
        <v>154</v>
      </c>
    </row>
    <row r="4" spans="1:5" ht="19.95" customHeight="1">
      <c r="A4" s="135" t="s">
        <v>506</v>
      </c>
      <c r="B4" s="188">
        <v>2018</v>
      </c>
      <c r="C4" s="152">
        <v>2019</v>
      </c>
      <c r="D4" s="152">
        <v>2020</v>
      </c>
      <c r="E4" s="155">
        <v>2020</v>
      </c>
    </row>
    <row r="5" spans="1:5" ht="19.95" customHeight="1">
      <c r="A5" s="135" t="s">
        <v>488</v>
      </c>
      <c r="B5" s="189" t="s">
        <v>443</v>
      </c>
      <c r="C5" s="146" t="s">
        <v>444</v>
      </c>
      <c r="D5" s="146" t="s">
        <v>493</v>
      </c>
      <c r="E5" s="146" t="s">
        <v>493</v>
      </c>
    </row>
    <row r="6" spans="1:5" ht="19.95" customHeight="1">
      <c r="A6" s="135" t="s">
        <v>507</v>
      </c>
      <c r="B6" s="190" t="s">
        <v>442</v>
      </c>
      <c r="C6" s="107" t="s">
        <v>442</v>
      </c>
      <c r="D6" s="107" t="s">
        <v>442</v>
      </c>
      <c r="E6" s="107" t="s">
        <v>442</v>
      </c>
    </row>
    <row r="7" spans="1:5" ht="19.95" customHeight="1">
      <c r="A7" s="135" t="s">
        <v>487</v>
      </c>
      <c r="B7" s="189" t="s">
        <v>441</v>
      </c>
      <c r="C7" s="146" t="s">
        <v>441</v>
      </c>
      <c r="D7" s="146" t="s">
        <v>441</v>
      </c>
      <c r="E7" s="146" t="s">
        <v>441</v>
      </c>
    </row>
    <row r="8" spans="1:5" ht="19.95" customHeight="1">
      <c r="A8" s="135" t="s">
        <v>489</v>
      </c>
      <c r="B8" s="189" t="s">
        <v>453</v>
      </c>
      <c r="C8" s="146" t="s">
        <v>454</v>
      </c>
      <c r="D8" s="146" t="s">
        <v>459</v>
      </c>
      <c r="E8" s="146" t="s">
        <v>460</v>
      </c>
    </row>
    <row r="9" spans="1:5" ht="19.95" customHeight="1">
      <c r="A9" s="135" t="s">
        <v>508</v>
      </c>
      <c r="B9" s="167">
        <v>30</v>
      </c>
      <c r="C9" s="156">
        <v>20</v>
      </c>
      <c r="D9" s="156">
        <v>20</v>
      </c>
      <c r="E9" s="187">
        <v>20</v>
      </c>
    </row>
    <row r="10" spans="1:5" ht="19.95" customHeight="1">
      <c r="A10" s="135" t="s">
        <v>509</v>
      </c>
      <c r="B10" s="167">
        <v>25</v>
      </c>
      <c r="C10" s="156">
        <v>22</v>
      </c>
      <c r="D10" s="156">
        <v>30</v>
      </c>
      <c r="E10" s="187">
        <v>30</v>
      </c>
    </row>
    <row r="11" spans="1:5" ht="19.95" customHeight="1">
      <c r="A11" s="135" t="s">
        <v>510</v>
      </c>
      <c r="B11" s="167">
        <v>35</v>
      </c>
      <c r="C11" s="156">
        <v>35</v>
      </c>
      <c r="D11" s="156">
        <v>45</v>
      </c>
      <c r="E11" s="187">
        <v>45</v>
      </c>
    </row>
    <row r="12" spans="1:5" ht="19.95" customHeight="1">
      <c r="A12" s="135" t="s">
        <v>511</v>
      </c>
      <c r="B12" s="167">
        <v>25</v>
      </c>
      <c r="C12" s="156">
        <v>30</v>
      </c>
      <c r="D12" s="156">
        <v>25</v>
      </c>
      <c r="E12" s="187">
        <v>20</v>
      </c>
    </row>
    <row r="13" spans="1:5" ht="19.95" customHeight="1">
      <c r="A13" s="135" t="s">
        <v>512</v>
      </c>
      <c r="B13" s="154">
        <v>21</v>
      </c>
      <c r="C13" s="156">
        <v>39</v>
      </c>
      <c r="D13" s="156">
        <v>21</v>
      </c>
      <c r="E13" s="186">
        <v>25</v>
      </c>
    </row>
    <row r="14" spans="1:5" ht="19.95" customHeight="1">
      <c r="A14" s="135" t="s">
        <v>513</v>
      </c>
      <c r="B14" s="188">
        <v>0</v>
      </c>
      <c r="C14" s="156">
        <v>0</v>
      </c>
      <c r="D14" s="156">
        <v>0</v>
      </c>
      <c r="E14" s="179">
        <v>0</v>
      </c>
    </row>
    <row r="15" spans="1:5" ht="19.95" customHeight="1">
      <c r="A15" s="135" t="s">
        <v>514</v>
      </c>
      <c r="B15" s="188">
        <v>0</v>
      </c>
      <c r="C15" s="156">
        <v>0</v>
      </c>
      <c r="D15" s="156">
        <v>0</v>
      </c>
      <c r="E15" s="179">
        <v>0</v>
      </c>
    </row>
    <row r="16" spans="1:5" ht="19.95" customHeight="1">
      <c r="A16" s="135" t="s">
        <v>515</v>
      </c>
      <c r="B16" s="188">
        <v>0</v>
      </c>
      <c r="C16" s="156">
        <v>0</v>
      </c>
      <c r="D16" s="156">
        <v>0</v>
      </c>
      <c r="E16" s="179">
        <v>0</v>
      </c>
    </row>
    <row r="17" spans="1:5" ht="19.95" customHeight="1">
      <c r="A17" s="135" t="s">
        <v>516</v>
      </c>
      <c r="B17" s="188">
        <v>320</v>
      </c>
      <c r="C17" s="156">
        <v>309</v>
      </c>
      <c r="D17" s="156">
        <v>295</v>
      </c>
      <c r="E17" s="179">
        <v>295</v>
      </c>
    </row>
    <row r="18" spans="1:5" ht="19.95" customHeight="1">
      <c r="A18" s="135" t="s">
        <v>519</v>
      </c>
      <c r="B18" s="167">
        <v>0.15</v>
      </c>
      <c r="C18" s="156">
        <v>0.15</v>
      </c>
      <c r="D18" s="156">
        <v>0.4</v>
      </c>
      <c r="E18" s="179">
        <v>0.3</v>
      </c>
    </row>
    <row r="19" spans="1:5" ht="19.95" customHeight="1">
      <c r="A19" s="135" t="s">
        <v>520</v>
      </c>
      <c r="B19" s="167">
        <v>1</v>
      </c>
      <c r="C19" s="176">
        <v>0.45</v>
      </c>
      <c r="D19" s="176">
        <v>1.29</v>
      </c>
      <c r="E19" s="180">
        <v>1.1499999999999999</v>
      </c>
    </row>
    <row r="20" spans="1:5" ht="19.95" customHeight="1">
      <c r="A20" s="135" t="s">
        <v>521</v>
      </c>
      <c r="B20" s="167">
        <v>0.3</v>
      </c>
      <c r="C20" s="176">
        <v>0.1</v>
      </c>
      <c r="D20" s="176">
        <v>0.5</v>
      </c>
      <c r="E20" s="180">
        <v>0.3</v>
      </c>
    </row>
    <row r="21" spans="1:5" ht="19.95" customHeight="1">
      <c r="A21" s="135" t="s">
        <v>517</v>
      </c>
      <c r="B21" s="188">
        <v>0</v>
      </c>
      <c r="C21" s="156">
        <v>0</v>
      </c>
      <c r="D21" s="156">
        <v>0</v>
      </c>
      <c r="E21" s="179">
        <v>0</v>
      </c>
    </row>
    <row r="22" spans="1:5" ht="19.95" customHeight="1">
      <c r="A22" s="135" t="s">
        <v>518</v>
      </c>
      <c r="B22" s="188">
        <v>0</v>
      </c>
      <c r="C22" s="156">
        <v>0</v>
      </c>
      <c r="D22" s="156">
        <v>0</v>
      </c>
      <c r="E22" s="179">
        <v>0</v>
      </c>
    </row>
    <row r="23" spans="1:5" ht="19.95" customHeight="1">
      <c r="A23" s="135" t="s">
        <v>522</v>
      </c>
      <c r="B23" s="167">
        <v>30</v>
      </c>
      <c r="C23" s="156">
        <v>30</v>
      </c>
      <c r="D23" s="156">
        <v>20</v>
      </c>
      <c r="E23" s="179">
        <v>20</v>
      </c>
    </row>
    <row r="24" spans="1:5" ht="19.95" customHeight="1">
      <c r="A24" s="135" t="s">
        <v>523</v>
      </c>
      <c r="B24" s="167">
        <v>25</v>
      </c>
      <c r="C24" s="156">
        <v>20</v>
      </c>
      <c r="D24" s="156">
        <v>30</v>
      </c>
      <c r="E24" s="179">
        <v>30</v>
      </c>
    </row>
    <row r="25" spans="1:5" ht="19.95" customHeight="1">
      <c r="A25" s="135" t="s">
        <v>524</v>
      </c>
      <c r="B25" s="167">
        <v>35</v>
      </c>
      <c r="C25" s="156">
        <v>40</v>
      </c>
      <c r="D25" s="156">
        <v>45</v>
      </c>
      <c r="E25" s="179">
        <v>40</v>
      </c>
    </row>
    <row r="26" spans="1:5" ht="19.95" customHeight="1">
      <c r="A26" s="135" t="s">
        <v>525</v>
      </c>
      <c r="B26" s="167">
        <v>25</v>
      </c>
      <c r="C26" s="156">
        <v>56</v>
      </c>
      <c r="D26" s="156">
        <v>46</v>
      </c>
      <c r="E26" s="179">
        <v>50</v>
      </c>
    </row>
    <row r="27" spans="1:5" ht="19.95" customHeight="1">
      <c r="A27" s="135" t="s">
        <v>526</v>
      </c>
      <c r="B27" s="154">
        <v>0.9</v>
      </c>
      <c r="C27" s="154">
        <v>0.95</v>
      </c>
      <c r="D27" s="154">
        <v>0.9</v>
      </c>
      <c r="E27" s="179">
        <v>0.9</v>
      </c>
    </row>
    <row r="28" spans="1:5" ht="19.95" customHeight="1">
      <c r="A28" s="135" t="s">
        <v>527</v>
      </c>
      <c r="B28" s="154">
        <v>0.03</v>
      </c>
      <c r="C28" s="154">
        <v>0.2</v>
      </c>
      <c r="D28" s="154">
        <v>0.15</v>
      </c>
      <c r="E28" s="179">
        <v>0.25</v>
      </c>
    </row>
    <row r="29" spans="1:5" ht="19.95" customHeight="1">
      <c r="A29" s="135" t="s">
        <v>528</v>
      </c>
      <c r="B29" s="154">
        <v>0.03</v>
      </c>
      <c r="C29" s="154">
        <v>0.03</v>
      </c>
      <c r="D29" s="154">
        <v>0.03</v>
      </c>
      <c r="E29" s="179">
        <v>0.03</v>
      </c>
    </row>
    <row r="30" spans="1:5" ht="19.95" customHeight="1">
      <c r="A30" s="135" t="s">
        <v>529</v>
      </c>
      <c r="B30" s="188">
        <v>25</v>
      </c>
      <c r="C30" s="154">
        <v>56</v>
      </c>
      <c r="D30" s="154">
        <v>46</v>
      </c>
      <c r="E30" s="179">
        <v>50</v>
      </c>
    </row>
    <row r="31" spans="1:5" ht="19.95" customHeight="1">
      <c r="A31" s="135" t="s">
        <v>530</v>
      </c>
      <c r="B31" s="154">
        <v>0.15</v>
      </c>
      <c r="C31" s="154">
        <v>0.3</v>
      </c>
      <c r="D31" s="154">
        <v>0.45</v>
      </c>
      <c r="E31" s="179">
        <v>0.45</v>
      </c>
    </row>
    <row r="32" spans="1:5" ht="19.95" customHeight="1">
      <c r="A32" s="135" t="s">
        <v>531</v>
      </c>
      <c r="B32" s="154">
        <v>0.82</v>
      </c>
      <c r="C32" s="154">
        <v>0.25</v>
      </c>
      <c r="D32" s="154">
        <v>0.85</v>
      </c>
      <c r="E32" s="179">
        <v>0.85</v>
      </c>
    </row>
    <row r="33" spans="1:5" ht="19.95" customHeight="1">
      <c r="A33" s="135" t="s">
        <v>532</v>
      </c>
      <c r="B33" s="154">
        <v>0.8</v>
      </c>
      <c r="C33" s="154">
        <v>0.65</v>
      </c>
      <c r="D33" s="154">
        <v>1</v>
      </c>
      <c r="E33" s="179">
        <v>1</v>
      </c>
    </row>
    <row r="34" spans="1:5" ht="19.95" customHeight="1">
      <c r="A34" s="135" t="s">
        <v>533</v>
      </c>
      <c r="B34" s="154">
        <v>0.1</v>
      </c>
      <c r="C34" s="154">
        <v>0.05</v>
      </c>
      <c r="D34" s="154">
        <v>0.3</v>
      </c>
      <c r="E34" s="179">
        <v>0.3</v>
      </c>
    </row>
    <row r="35" spans="1:5" ht="19.95" customHeight="1">
      <c r="A35" s="135" t="s">
        <v>534</v>
      </c>
      <c r="B35" s="154">
        <v>0.8</v>
      </c>
      <c r="C35" s="154">
        <v>0.65</v>
      </c>
      <c r="D35" s="154">
        <v>1</v>
      </c>
      <c r="E35" s="179">
        <v>1</v>
      </c>
    </row>
    <row r="36" spans="1:5" ht="19.95" customHeight="1">
      <c r="A36" s="135" t="s">
        <v>535</v>
      </c>
      <c r="B36" s="154">
        <v>0.75</v>
      </c>
      <c r="C36" s="154">
        <v>0.63</v>
      </c>
      <c r="D36" s="154">
        <v>0.85</v>
      </c>
      <c r="E36" s="179">
        <v>0.85</v>
      </c>
    </row>
    <row r="37" spans="1:5" ht="19.95" customHeight="1">
      <c r="A37" s="135" t="s">
        <v>536</v>
      </c>
      <c r="B37" s="154">
        <v>0.8</v>
      </c>
      <c r="C37" s="154">
        <v>0.65</v>
      </c>
      <c r="D37" s="154">
        <v>0.7</v>
      </c>
      <c r="E37" s="179">
        <v>0.7</v>
      </c>
    </row>
    <row r="38" spans="1:5" ht="19.95" customHeight="1">
      <c r="A38" s="135" t="s">
        <v>537</v>
      </c>
      <c r="B38" s="188" t="b">
        <v>0</v>
      </c>
      <c r="C38" s="156" t="b">
        <v>0</v>
      </c>
      <c r="D38" s="156" t="b">
        <v>0</v>
      </c>
      <c r="E38" s="179" t="b">
        <v>0</v>
      </c>
    </row>
    <row r="39" spans="1:5" ht="19.95" customHeight="1">
      <c r="A39" s="135" t="s">
        <v>538</v>
      </c>
      <c r="B39" s="188">
        <v>2</v>
      </c>
      <c r="C39" s="156">
        <v>2</v>
      </c>
      <c r="D39" s="156">
        <v>2</v>
      </c>
      <c r="E39" s="179">
        <v>2</v>
      </c>
    </row>
    <row r="40" spans="1:5" ht="19.95" customHeight="1">
      <c r="A40" s="185" t="s">
        <v>468</v>
      </c>
      <c r="B40" s="188">
        <v>1</v>
      </c>
      <c r="C40" s="155"/>
      <c r="D40" s="155"/>
      <c r="E40" s="134"/>
    </row>
    <row r="41" spans="1:5" ht="19.95" customHeight="1">
      <c r="A41" s="135" t="s">
        <v>539</v>
      </c>
      <c r="B41" s="188">
        <v>1</v>
      </c>
      <c r="C41" s="154">
        <v>1</v>
      </c>
      <c r="D41" s="154">
        <v>1</v>
      </c>
      <c r="E41" s="152">
        <v>1</v>
      </c>
    </row>
    <row r="42" spans="1:5" ht="19.95" customHeight="1">
      <c r="A42" s="135" t="s">
        <v>540</v>
      </c>
      <c r="B42" s="188">
        <v>0</v>
      </c>
      <c r="C42" s="154">
        <v>0</v>
      </c>
      <c r="D42" s="154">
        <v>0</v>
      </c>
      <c r="E42" s="152">
        <v>0</v>
      </c>
    </row>
    <row r="43" spans="1:5" ht="19.95" customHeight="1">
      <c r="A43" s="135" t="s">
        <v>541</v>
      </c>
      <c r="B43" s="188">
        <v>0</v>
      </c>
      <c r="C43" s="154">
        <v>0</v>
      </c>
      <c r="D43" s="154">
        <v>0</v>
      </c>
      <c r="E43" s="152">
        <v>0</v>
      </c>
    </row>
    <row r="44" spans="1:5" ht="19.95" customHeight="1">
      <c r="A44" s="135" t="s">
        <v>542</v>
      </c>
      <c r="B44" s="188">
        <v>0</v>
      </c>
      <c r="C44" s="154">
        <v>0</v>
      </c>
      <c r="D44" s="154">
        <v>0</v>
      </c>
      <c r="E44" s="152">
        <v>0</v>
      </c>
    </row>
    <row r="45" spans="1:5" ht="19.95" customHeight="1">
      <c r="A45" s="135" t="s">
        <v>543</v>
      </c>
      <c r="B45" s="188" t="b">
        <v>0</v>
      </c>
      <c r="C45" s="156" t="b">
        <v>0</v>
      </c>
      <c r="D45" s="156" t="b">
        <v>0</v>
      </c>
      <c r="E45" s="179" t="b">
        <v>0</v>
      </c>
    </row>
    <row r="46" spans="1:5" ht="19.95" customHeight="1">
      <c r="A46" s="135" t="s">
        <v>545</v>
      </c>
      <c r="B46" s="188" t="b">
        <v>0</v>
      </c>
      <c r="C46" s="156" t="b">
        <v>0</v>
      </c>
      <c r="D46" s="156" t="b">
        <v>0</v>
      </c>
      <c r="E46" s="179" t="b">
        <v>0</v>
      </c>
    </row>
    <row r="47" spans="1:5" ht="19.95" customHeight="1">
      <c r="A47" s="135" t="s">
        <v>544</v>
      </c>
      <c r="B47" s="188" t="b">
        <v>1</v>
      </c>
      <c r="C47" s="156" t="b">
        <v>1</v>
      </c>
      <c r="D47" s="156" t="b">
        <v>1</v>
      </c>
      <c r="E47" s="179" t="b">
        <v>1</v>
      </c>
    </row>
    <row r="48" spans="1:5" ht="19.95" customHeight="1">
      <c r="A48" s="135" t="s">
        <v>546</v>
      </c>
      <c r="B48" s="188" t="s">
        <v>448</v>
      </c>
      <c r="C48" s="156" t="s">
        <v>448</v>
      </c>
      <c r="D48" s="156" t="s">
        <v>448</v>
      </c>
      <c r="E48" s="179" t="s">
        <v>448</v>
      </c>
    </row>
    <row r="49" spans="1:5" ht="19.95" customHeight="1">
      <c r="A49" s="135" t="s">
        <v>547</v>
      </c>
      <c r="B49" s="188">
        <v>14</v>
      </c>
      <c r="C49" s="156">
        <v>7</v>
      </c>
      <c r="D49" s="156">
        <v>8</v>
      </c>
      <c r="E49" s="179">
        <v>8</v>
      </c>
    </row>
    <row r="50" spans="1:5" ht="19.95" customHeight="1">
      <c r="A50" s="135" t="s">
        <v>430</v>
      </c>
      <c r="B50" s="188" t="b">
        <v>0</v>
      </c>
      <c r="C50" s="156" t="b">
        <v>0</v>
      </c>
      <c r="D50" s="156" t="b">
        <v>0</v>
      </c>
      <c r="E50" s="179" t="b">
        <v>0</v>
      </c>
    </row>
    <row r="51" spans="1:5" ht="19.95" customHeight="1">
      <c r="A51" s="135" t="s">
        <v>548</v>
      </c>
      <c r="B51" s="188" t="b">
        <v>1</v>
      </c>
      <c r="C51" s="156" t="b">
        <v>1</v>
      </c>
      <c r="D51" s="156" t="b">
        <v>1</v>
      </c>
      <c r="E51" s="179" t="b">
        <v>1</v>
      </c>
    </row>
    <row r="52" spans="1:5" ht="19.95" customHeight="1">
      <c r="A52" s="135" t="s">
        <v>549</v>
      </c>
      <c r="B52" s="188" t="b">
        <v>1</v>
      </c>
      <c r="C52" s="156" t="b">
        <v>1</v>
      </c>
      <c r="D52" s="156" t="b">
        <v>1</v>
      </c>
      <c r="E52" s="179" t="b">
        <v>0</v>
      </c>
    </row>
    <row r="53" spans="1:5" ht="19.95" customHeight="1">
      <c r="A53" s="135" t="s">
        <v>550</v>
      </c>
      <c r="B53" s="188">
        <v>166</v>
      </c>
      <c r="C53" s="156">
        <v>135</v>
      </c>
      <c r="D53" s="156">
        <v>136</v>
      </c>
      <c r="E53" s="179"/>
    </row>
    <row r="54" spans="1:5" ht="19.95" customHeight="1">
      <c r="A54" s="135" t="s">
        <v>551</v>
      </c>
      <c r="B54" s="188">
        <v>0.5</v>
      </c>
      <c r="C54" s="156">
        <v>0.5</v>
      </c>
      <c r="D54" s="156">
        <v>0.5</v>
      </c>
      <c r="E54" s="179">
        <v>0.5</v>
      </c>
    </row>
    <row r="55" spans="1:5" ht="19.95" customHeight="1">
      <c r="A55" s="135" t="s">
        <v>552</v>
      </c>
      <c r="B55" s="188" t="b">
        <v>0</v>
      </c>
      <c r="C55" s="156" t="b">
        <v>0</v>
      </c>
      <c r="D55" s="156" t="b">
        <v>0</v>
      </c>
      <c r="E55" s="179" t="b">
        <v>0</v>
      </c>
    </row>
    <row r="56" spans="1:5" ht="19.95" customHeight="1">
      <c r="A56" s="135" t="s">
        <v>553</v>
      </c>
      <c r="B56" s="188">
        <v>10000</v>
      </c>
      <c r="C56" s="156">
        <v>10000</v>
      </c>
      <c r="D56" s="156">
        <v>10000</v>
      </c>
      <c r="E56" s="179">
        <v>10000</v>
      </c>
    </row>
    <row r="57" spans="1:5" ht="19.95" customHeight="1">
      <c r="A57" s="135" t="s">
        <v>554</v>
      </c>
      <c r="B57" s="188">
        <v>1</v>
      </c>
      <c r="C57" s="156">
        <v>1</v>
      </c>
      <c r="D57" s="156">
        <v>1</v>
      </c>
      <c r="E57" s="179">
        <v>1</v>
      </c>
    </row>
    <row r="58" spans="1:5" ht="19.95" customHeight="1">
      <c r="A58" s="135" t="s">
        <v>555</v>
      </c>
      <c r="B58" s="188">
        <v>1.1000000000000001</v>
      </c>
      <c r="C58" s="156">
        <v>1.1000000000000001</v>
      </c>
      <c r="D58" s="156">
        <v>1.1000000000000001</v>
      </c>
      <c r="E58" s="179">
        <v>1.1000000000000001</v>
      </c>
    </row>
    <row r="59" spans="1:5" ht="19.95" customHeight="1">
      <c r="A59" s="135" t="s">
        <v>556</v>
      </c>
      <c r="B59" s="188">
        <v>1.1000000000000001</v>
      </c>
      <c r="C59" s="156">
        <v>1.1000000000000001</v>
      </c>
      <c r="D59" s="156">
        <v>1.1000000000000001</v>
      </c>
      <c r="E59" s="179">
        <v>1.1000000000000001</v>
      </c>
    </row>
    <row r="60" spans="1:5" ht="19.95" customHeight="1">
      <c r="A60" s="135" t="s">
        <v>557</v>
      </c>
      <c r="B60" s="188">
        <v>0.4</v>
      </c>
      <c r="C60" s="156">
        <v>0.4</v>
      </c>
      <c r="D60" s="156">
        <v>0.4</v>
      </c>
      <c r="E60" s="179">
        <v>0.4</v>
      </c>
    </row>
    <row r="61" spans="1:5" ht="19.95" customHeight="1">
      <c r="A61" s="135" t="s">
        <v>558</v>
      </c>
      <c r="B61" s="188">
        <v>1</v>
      </c>
      <c r="C61" s="156">
        <v>1</v>
      </c>
      <c r="D61" s="156">
        <v>1</v>
      </c>
      <c r="E61" s="179">
        <v>1</v>
      </c>
    </row>
    <row r="62" spans="1:5" ht="19.95" customHeight="1">
      <c r="A62" s="135"/>
    </row>
    <row r="63" spans="1:5" ht="19.95" customHeight="1">
      <c r="A63" s="135" t="s">
        <v>559</v>
      </c>
      <c r="B63" s="188" t="b">
        <v>0</v>
      </c>
      <c r="C63" s="156" t="b">
        <v>0</v>
      </c>
      <c r="D63" s="156" t="b">
        <v>0</v>
      </c>
      <c r="E63" s="179" t="b">
        <v>0</v>
      </c>
    </row>
    <row r="64" spans="1:5" ht="19.95" customHeight="1">
      <c r="A64" s="135" t="s">
        <v>560</v>
      </c>
      <c r="B64" s="188" t="b">
        <v>0</v>
      </c>
      <c r="C64" s="156" t="b">
        <v>0</v>
      </c>
      <c r="D64" s="156" t="b">
        <v>0</v>
      </c>
      <c r="E64" s="179" t="b">
        <v>0</v>
      </c>
    </row>
    <row r="65" spans="1:5" ht="19.95" customHeight="1">
      <c r="A65" s="135" t="s">
        <v>561</v>
      </c>
      <c r="B65" s="188" t="b">
        <v>0</v>
      </c>
      <c r="C65" s="156" t="b">
        <v>0</v>
      </c>
      <c r="D65" s="156" t="b">
        <v>0</v>
      </c>
      <c r="E65" s="179" t="b">
        <v>0</v>
      </c>
    </row>
    <row r="66" spans="1:5" ht="19.95" customHeight="1">
      <c r="A66" s="135" t="s">
        <v>562</v>
      </c>
      <c r="B66" s="188" t="b">
        <v>0</v>
      </c>
      <c r="C66" s="156" t="b">
        <v>0</v>
      </c>
      <c r="D66" s="156" t="b">
        <v>0</v>
      </c>
      <c r="E66" s="179" t="b">
        <v>0</v>
      </c>
    </row>
    <row r="67" spans="1:5" ht="19.95" customHeight="1">
      <c r="A67" s="135" t="s">
        <v>563</v>
      </c>
      <c r="B67" s="188" t="b">
        <v>0</v>
      </c>
      <c r="C67" s="156" t="b">
        <v>0</v>
      </c>
      <c r="D67" s="156" t="b">
        <v>0</v>
      </c>
      <c r="E67" s="179" t="b">
        <v>0</v>
      </c>
    </row>
    <row r="68" spans="1:5" ht="19.95" customHeight="1">
      <c r="A68" s="135"/>
      <c r="E68" s="179"/>
    </row>
    <row r="69" spans="1:5" ht="19.95" customHeight="1">
      <c r="A69" s="135" t="s">
        <v>564</v>
      </c>
      <c r="B69" s="188" t="b">
        <v>0</v>
      </c>
      <c r="C69" s="156" t="b">
        <v>0</v>
      </c>
      <c r="D69" s="156" t="b">
        <v>0</v>
      </c>
      <c r="E69" s="179" t="b">
        <v>0</v>
      </c>
    </row>
    <row r="70" spans="1:5" ht="19.95" customHeight="1">
      <c r="A70" s="135" t="s">
        <v>565</v>
      </c>
      <c r="B70" s="188" t="b">
        <v>0</v>
      </c>
      <c r="C70" s="156" t="b">
        <v>0</v>
      </c>
      <c r="D70" s="156" t="b">
        <v>0</v>
      </c>
      <c r="E70" s="179" t="b">
        <v>0</v>
      </c>
    </row>
    <row r="71" spans="1:5" ht="19.95" customHeight="1">
      <c r="A71" s="135" t="s">
        <v>474</v>
      </c>
      <c r="B71" s="124">
        <v>0.9</v>
      </c>
      <c r="C71" s="152">
        <v>0.9</v>
      </c>
      <c r="D71" s="152">
        <v>0.9</v>
      </c>
      <c r="E71" s="152">
        <v>0.9</v>
      </c>
    </row>
    <row r="72" spans="1:5" ht="19.95" customHeight="1">
      <c r="A72" s="135" t="s">
        <v>475</v>
      </c>
      <c r="B72" s="124">
        <v>0.9</v>
      </c>
      <c r="C72" s="152">
        <v>0.9</v>
      </c>
      <c r="D72" s="152">
        <v>0.9</v>
      </c>
      <c r="E72" s="152">
        <v>0.9</v>
      </c>
    </row>
    <row r="73" spans="1:5" ht="19.95" customHeight="1">
      <c r="A73" s="135" t="s">
        <v>472</v>
      </c>
      <c r="B73" s="124" t="b">
        <v>0</v>
      </c>
      <c r="C73" s="152" t="b">
        <v>0</v>
      </c>
      <c r="D73" s="152" t="b">
        <v>0</v>
      </c>
      <c r="E73" s="152" t="b">
        <v>0</v>
      </c>
    </row>
    <row r="74" spans="1:5" ht="19.95" customHeight="1">
      <c r="A74" s="135" t="s">
        <v>473</v>
      </c>
      <c r="B74" s="124">
        <v>200</v>
      </c>
      <c r="C74" s="152">
        <v>200</v>
      </c>
      <c r="D74" s="152">
        <v>200</v>
      </c>
      <c r="E74" s="152">
        <v>200</v>
      </c>
    </row>
    <row r="75" spans="1:5" ht="19.95" customHeight="1">
      <c r="A75" s="135" t="s">
        <v>476</v>
      </c>
      <c r="B75" s="153">
        <v>1</v>
      </c>
      <c r="C75" s="155">
        <v>1</v>
      </c>
      <c r="D75" s="155">
        <v>1</v>
      </c>
      <c r="E75" s="155">
        <v>1</v>
      </c>
    </row>
    <row r="76" spans="1:5" ht="19.95" customHeight="1">
      <c r="A76" s="135" t="s">
        <v>477</v>
      </c>
      <c r="B76" s="153">
        <v>800</v>
      </c>
      <c r="C76" s="155">
        <v>800</v>
      </c>
      <c r="D76" s="155">
        <v>800</v>
      </c>
      <c r="E76" s="155">
        <v>800</v>
      </c>
    </row>
    <row r="77" spans="1:5" ht="19.95" customHeight="1">
      <c r="A77" s="135" t="s">
        <v>478</v>
      </c>
      <c r="B77" s="153">
        <v>800</v>
      </c>
      <c r="C77" s="155">
        <v>800</v>
      </c>
      <c r="D77" s="155">
        <v>800</v>
      </c>
      <c r="E77" s="155">
        <v>800</v>
      </c>
    </row>
    <row r="78" spans="1:5" ht="19.95" customHeight="1">
      <c r="A78" s="135" t="s">
        <v>479</v>
      </c>
      <c r="B78" s="153">
        <v>800</v>
      </c>
      <c r="C78" s="155">
        <v>800</v>
      </c>
      <c r="D78" s="155">
        <v>800</v>
      </c>
      <c r="E78" s="155">
        <v>800</v>
      </c>
    </row>
    <row r="79" spans="1:5" ht="19.95" customHeight="1">
      <c r="A79" s="135" t="s">
        <v>480</v>
      </c>
      <c r="B79" s="153">
        <v>800</v>
      </c>
      <c r="C79" s="155">
        <v>800</v>
      </c>
      <c r="D79" s="155">
        <v>800</v>
      </c>
      <c r="E79" s="155">
        <v>800</v>
      </c>
    </row>
    <row r="80" spans="1:5" ht="19.95" customHeight="1">
      <c r="A80" s="135" t="s">
        <v>481</v>
      </c>
      <c r="B80" s="153">
        <v>800</v>
      </c>
      <c r="C80" s="155">
        <v>800</v>
      </c>
      <c r="D80" s="155">
        <v>800</v>
      </c>
      <c r="E80" s="155">
        <v>800</v>
      </c>
    </row>
    <row r="81" spans="1:5" ht="19.95" customHeight="1">
      <c r="A81" s="135" t="s">
        <v>482</v>
      </c>
      <c r="B81" s="153" t="s">
        <v>448</v>
      </c>
      <c r="C81" s="155" t="s">
        <v>448</v>
      </c>
      <c r="D81" s="155" t="s">
        <v>448</v>
      </c>
      <c r="E81" s="155" t="s">
        <v>448</v>
      </c>
    </row>
    <row r="82" spans="1:5" ht="19.95" customHeight="1">
      <c r="A82" s="135" t="s">
        <v>483</v>
      </c>
      <c r="B82" s="153" t="s">
        <v>448</v>
      </c>
      <c r="C82" s="155" t="s">
        <v>448</v>
      </c>
      <c r="D82" s="155" t="s">
        <v>448</v>
      </c>
      <c r="E82" s="155" t="s">
        <v>448</v>
      </c>
    </row>
    <row r="83" spans="1:5" ht="19.95" customHeight="1">
      <c r="A83" s="135" t="s">
        <v>484</v>
      </c>
      <c r="B83" s="153" t="s">
        <v>448</v>
      </c>
      <c r="C83" s="155" t="s">
        <v>448</v>
      </c>
      <c r="D83" s="155" t="s">
        <v>448</v>
      </c>
      <c r="E83" s="155" t="s">
        <v>448</v>
      </c>
    </row>
    <row r="84" spans="1:5" ht="19.95" customHeight="1">
      <c r="A84" s="135" t="s">
        <v>485</v>
      </c>
      <c r="B84" s="153" t="s">
        <v>448</v>
      </c>
      <c r="C84" s="155" t="s">
        <v>448</v>
      </c>
      <c r="D84" s="155" t="s">
        <v>448</v>
      </c>
      <c r="E84" s="155" t="s">
        <v>448</v>
      </c>
    </row>
    <row r="85" spans="1:5" ht="19.95" customHeight="1">
      <c r="A85" s="135" t="s">
        <v>486</v>
      </c>
      <c r="B85" s="153" t="s">
        <v>448</v>
      </c>
      <c r="C85" s="155" t="s">
        <v>448</v>
      </c>
      <c r="D85" s="155" t="s">
        <v>448</v>
      </c>
      <c r="E85" s="155" t="s">
        <v>448</v>
      </c>
    </row>
    <row r="86" spans="1:5" ht="19.95" customHeight="1">
      <c r="A86" s="182" t="s">
        <v>490</v>
      </c>
      <c r="B86" s="188" t="s">
        <v>223</v>
      </c>
      <c r="C86" s="156" t="s">
        <v>223</v>
      </c>
      <c r="D86" s="156" t="s">
        <v>223</v>
      </c>
      <c r="E86" s="179" t="s">
        <v>223</v>
      </c>
    </row>
    <row r="87" spans="1:5" ht="19.95" customHeight="1">
      <c r="A87" s="182" t="s">
        <v>291</v>
      </c>
      <c r="B87" s="188">
        <v>22</v>
      </c>
      <c r="C87" s="156">
        <v>22</v>
      </c>
      <c r="D87" s="156">
        <v>22</v>
      </c>
      <c r="E87" s="179">
        <v>22</v>
      </c>
    </row>
    <row r="88" spans="1:5" ht="19.95" customHeight="1">
      <c r="A88" s="182" t="s">
        <v>403</v>
      </c>
      <c r="B88" s="188">
        <v>10</v>
      </c>
      <c r="C88" s="156">
        <v>10</v>
      </c>
      <c r="D88" s="156">
        <v>10</v>
      </c>
      <c r="E88" s="179">
        <v>10</v>
      </c>
    </row>
    <row r="89" spans="1:5" ht="19.95" customHeight="1">
      <c r="A89" s="182" t="s">
        <v>289</v>
      </c>
      <c r="B89" s="188">
        <v>12</v>
      </c>
      <c r="C89" s="156">
        <v>6</v>
      </c>
      <c r="D89" s="156">
        <v>6</v>
      </c>
      <c r="E89" s="179">
        <v>6</v>
      </c>
    </row>
    <row r="90" spans="1:5" ht="19.95" customHeight="1">
      <c r="A90" s="182" t="s">
        <v>290</v>
      </c>
      <c r="B90" s="188">
        <v>22</v>
      </c>
      <c r="C90" s="156">
        <v>12</v>
      </c>
      <c r="D90" s="156">
        <v>14</v>
      </c>
      <c r="E90" s="179">
        <v>14</v>
      </c>
    </row>
    <row r="91" spans="1:5" ht="19.95" customHeight="1">
      <c r="A91" s="182"/>
      <c r="E91" s="179"/>
    </row>
    <row r="92" spans="1:5" ht="19.95" customHeight="1">
      <c r="A92" s="184" t="s">
        <v>466</v>
      </c>
      <c r="E92" s="179"/>
    </row>
    <row r="93" spans="1:5" ht="19.95" customHeight="1">
      <c r="A93" s="182"/>
    </row>
    <row r="94" spans="1:5" ht="19.95" customHeight="1">
      <c r="A94" s="182" t="s">
        <v>491</v>
      </c>
      <c r="B94" s="188">
        <v>4</v>
      </c>
      <c r="C94" s="156">
        <v>4</v>
      </c>
      <c r="D94" s="156">
        <v>4</v>
      </c>
      <c r="E94" s="179">
        <v>4</v>
      </c>
    </row>
    <row r="95" spans="1:5" ht="19.95" customHeight="1">
      <c r="A95" s="182" t="s">
        <v>492</v>
      </c>
      <c r="B95" s="188">
        <v>0.67</v>
      </c>
      <c r="C95" s="156">
        <v>0.67</v>
      </c>
      <c r="D95" s="156">
        <v>0.67</v>
      </c>
      <c r="E95" s="179">
        <v>0.67</v>
      </c>
    </row>
    <row r="96" spans="1:5" ht="19.95" customHeight="1">
      <c r="A96" s="182"/>
      <c r="E96" s="179"/>
    </row>
    <row r="97" spans="1:5" ht="19.95" customHeight="1">
      <c r="A97" s="182" t="s">
        <v>105</v>
      </c>
      <c r="B97" s="188">
        <v>7</v>
      </c>
      <c r="C97" s="156">
        <v>7</v>
      </c>
      <c r="D97" s="156">
        <v>7</v>
      </c>
      <c r="E97" s="179">
        <v>7</v>
      </c>
    </row>
    <row r="98" spans="1:5" ht="19.95" customHeight="1">
      <c r="A98" s="113" t="s">
        <v>292</v>
      </c>
      <c r="B98" s="188">
        <v>10</v>
      </c>
      <c r="C98" s="156">
        <v>10</v>
      </c>
      <c r="D98" s="156">
        <v>10</v>
      </c>
      <c r="E98" s="179">
        <v>10</v>
      </c>
    </row>
    <row r="99" spans="1:5" ht="19.95" customHeight="1">
      <c r="A99" s="114" t="s">
        <v>209</v>
      </c>
      <c r="B99" s="188">
        <v>20</v>
      </c>
      <c r="C99" s="156">
        <v>20</v>
      </c>
      <c r="D99" s="156">
        <v>20</v>
      </c>
      <c r="E99" s="179">
        <v>20</v>
      </c>
    </row>
    <row r="100" spans="1:5" ht="19.95" customHeight="1">
      <c r="A100" s="114" t="s">
        <v>210</v>
      </c>
      <c r="B100" s="188">
        <v>40</v>
      </c>
      <c r="C100" s="156">
        <v>40</v>
      </c>
      <c r="D100" s="156">
        <v>40</v>
      </c>
      <c r="E100" s="179">
        <v>40</v>
      </c>
    </row>
    <row r="101" spans="1:5" ht="19.95" customHeight="1">
      <c r="A101" s="114" t="s">
        <v>211</v>
      </c>
      <c r="B101" s="188">
        <v>60</v>
      </c>
      <c r="C101" s="156">
        <v>60</v>
      </c>
      <c r="D101" s="156">
        <v>60</v>
      </c>
      <c r="E101" s="179">
        <v>60</v>
      </c>
    </row>
    <row r="102" spans="1:5" ht="19.95" customHeight="1">
      <c r="A102" s="114" t="s">
        <v>212</v>
      </c>
      <c r="B102" s="188">
        <v>80</v>
      </c>
      <c r="C102" s="156">
        <v>80</v>
      </c>
      <c r="D102" s="156">
        <v>80</v>
      </c>
      <c r="E102" s="179">
        <v>80</v>
      </c>
    </row>
    <row r="103" spans="1:5" ht="19.95" customHeight="1">
      <c r="A103" s="114" t="s">
        <v>213</v>
      </c>
      <c r="B103" s="188">
        <v>100</v>
      </c>
      <c r="C103" s="156">
        <v>100</v>
      </c>
      <c r="D103" s="156">
        <v>100</v>
      </c>
      <c r="E103" s="179">
        <v>100</v>
      </c>
    </row>
    <row r="104" spans="1:5" ht="19.95" customHeight="1">
      <c r="A104" s="114" t="s">
        <v>214</v>
      </c>
      <c r="B104" s="188">
        <v>120</v>
      </c>
      <c r="C104" s="156">
        <v>120</v>
      </c>
      <c r="D104" s="156">
        <v>120</v>
      </c>
      <c r="E104" s="179">
        <v>120</v>
      </c>
    </row>
    <row r="105" spans="1:5" ht="19.95" customHeight="1">
      <c r="A105" s="114" t="s">
        <v>215</v>
      </c>
      <c r="B105" s="188">
        <v>140</v>
      </c>
      <c r="C105" s="156">
        <v>140</v>
      </c>
      <c r="D105" s="156">
        <v>140</v>
      </c>
      <c r="E105" s="179">
        <v>140</v>
      </c>
    </row>
    <row r="106" spans="1:5" ht="19.95" customHeight="1">
      <c r="A106" s="114" t="s">
        <v>216</v>
      </c>
      <c r="E106" s="179"/>
    </row>
    <row r="107" spans="1:5" ht="19.95" customHeight="1">
      <c r="A107" s="114" t="s">
        <v>217</v>
      </c>
      <c r="E107" s="179"/>
    </row>
    <row r="108" spans="1:5" ht="19.95" customHeight="1">
      <c r="A108" s="114" t="s">
        <v>218</v>
      </c>
      <c r="E108" s="179"/>
    </row>
    <row r="109" spans="1:5" ht="19.95" customHeight="1">
      <c r="A109" s="114" t="s">
        <v>219</v>
      </c>
      <c r="E109" s="179"/>
    </row>
    <row r="110" spans="1:5" ht="19.95" customHeight="1">
      <c r="A110" s="114" t="s">
        <v>220</v>
      </c>
      <c r="C110" s="156" t="s">
        <v>410</v>
      </c>
      <c r="E110" s="179"/>
    </row>
    <row r="111" spans="1:5" ht="19.95" customHeight="1">
      <c r="A111" s="183" t="s">
        <v>467</v>
      </c>
      <c r="E111" s="179"/>
    </row>
    <row r="112" spans="1:5" ht="19.95" customHeight="1">
      <c r="A112" s="115" t="s">
        <v>308</v>
      </c>
      <c r="E112" s="179"/>
    </row>
    <row r="113" spans="1:5" ht="19.95" customHeight="1">
      <c r="A113" s="115" t="s">
        <v>293</v>
      </c>
      <c r="E113" s="179"/>
    </row>
    <row r="114" spans="1:5" ht="19.95" customHeight="1">
      <c r="A114" s="115" t="s">
        <v>209</v>
      </c>
      <c r="E114" s="179"/>
    </row>
    <row r="115" spans="1:5" ht="19.95" customHeight="1">
      <c r="A115" s="115" t="s">
        <v>210</v>
      </c>
      <c r="E115" s="179"/>
    </row>
    <row r="116" spans="1:5" ht="19.95" customHeight="1">
      <c r="A116" s="115" t="s">
        <v>211</v>
      </c>
      <c r="E116" s="179"/>
    </row>
    <row r="117" spans="1:5" ht="19.95" customHeight="1">
      <c r="A117" s="115" t="s">
        <v>212</v>
      </c>
      <c r="E117" s="179"/>
    </row>
    <row r="118" spans="1:5" ht="19.95" customHeight="1">
      <c r="A118" s="115" t="s">
        <v>213</v>
      </c>
      <c r="E118" s="179"/>
    </row>
    <row r="119" spans="1:5" ht="19.95" customHeight="1">
      <c r="A119" s="115" t="s">
        <v>214</v>
      </c>
      <c r="E119" s="179"/>
    </row>
    <row r="120" spans="1:5" ht="19.95" customHeight="1">
      <c r="A120" s="115" t="s">
        <v>215</v>
      </c>
      <c r="E120" s="179"/>
    </row>
    <row r="121" spans="1:5" ht="19.95" customHeight="1">
      <c r="A121" s="115" t="s">
        <v>216</v>
      </c>
      <c r="E121" s="179"/>
    </row>
    <row r="122" spans="1:5" ht="19.95" customHeight="1">
      <c r="A122" s="115" t="s">
        <v>217</v>
      </c>
      <c r="E122" s="179"/>
    </row>
    <row r="123" spans="1:5" ht="19.95" customHeight="1">
      <c r="A123" s="115" t="s">
        <v>218</v>
      </c>
      <c r="E123" s="179"/>
    </row>
    <row r="124" spans="1:5" ht="19.95" customHeight="1">
      <c r="A124" s="115" t="s">
        <v>219</v>
      </c>
      <c r="E124" s="179"/>
    </row>
    <row r="125" spans="1:5" ht="19.95" customHeight="1">
      <c r="A125" s="115" t="s">
        <v>220</v>
      </c>
      <c r="E125" s="179"/>
    </row>
    <row r="126" spans="1:5" ht="19.95" customHeight="1">
      <c r="A126" s="116" t="s">
        <v>294</v>
      </c>
      <c r="E126" s="179"/>
    </row>
    <row r="127" spans="1:5" ht="19.95" customHeight="1">
      <c r="A127" s="115" t="s">
        <v>293</v>
      </c>
      <c r="B127" s="154">
        <v>30</v>
      </c>
      <c r="C127" s="154">
        <v>35</v>
      </c>
      <c r="D127" s="154">
        <v>35</v>
      </c>
      <c r="E127" s="179">
        <v>31</v>
      </c>
    </row>
    <row r="128" spans="1:5" ht="19.95" customHeight="1">
      <c r="A128" s="114" t="s">
        <v>209</v>
      </c>
      <c r="B128" s="154">
        <v>30</v>
      </c>
      <c r="C128" s="154">
        <v>34</v>
      </c>
      <c r="D128" s="154">
        <v>30</v>
      </c>
      <c r="E128" s="179">
        <v>31</v>
      </c>
    </row>
    <row r="129" spans="1:5" ht="19.95" customHeight="1">
      <c r="A129" s="114" t="s">
        <v>210</v>
      </c>
      <c r="B129" s="154">
        <v>30</v>
      </c>
      <c r="C129" s="154">
        <v>34</v>
      </c>
      <c r="D129" s="154">
        <v>30</v>
      </c>
      <c r="E129" s="179">
        <v>27</v>
      </c>
    </row>
    <row r="130" spans="1:5" ht="19.95" customHeight="1">
      <c r="A130" s="114" t="s">
        <v>211</v>
      </c>
      <c r="B130" s="154">
        <v>30</v>
      </c>
      <c r="C130" s="154">
        <v>30</v>
      </c>
      <c r="D130" s="154">
        <v>27</v>
      </c>
      <c r="E130" s="179">
        <v>24</v>
      </c>
    </row>
    <row r="131" spans="1:5" ht="19.95" customHeight="1">
      <c r="A131" s="114" t="s">
        <v>212</v>
      </c>
      <c r="B131" s="154">
        <v>30</v>
      </c>
      <c r="C131" s="154">
        <v>20</v>
      </c>
      <c r="D131" s="154">
        <v>22</v>
      </c>
      <c r="E131" s="179">
        <v>20</v>
      </c>
    </row>
    <row r="132" spans="1:5" ht="19.95" customHeight="1">
      <c r="A132" s="114" t="s">
        <v>213</v>
      </c>
      <c r="B132" s="154">
        <v>30</v>
      </c>
      <c r="C132" s="154">
        <v>16</v>
      </c>
      <c r="D132" s="154">
        <v>19</v>
      </c>
      <c r="E132" s="179">
        <v>23</v>
      </c>
    </row>
    <row r="133" spans="1:5" ht="19.95" customHeight="1">
      <c r="A133" s="114" t="s">
        <v>214</v>
      </c>
      <c r="B133" s="154">
        <v>26</v>
      </c>
      <c r="C133" s="154">
        <v>15</v>
      </c>
      <c r="D133" s="154">
        <v>20</v>
      </c>
      <c r="E133" s="179">
        <v>27</v>
      </c>
    </row>
    <row r="134" spans="1:5" ht="19.95" customHeight="1">
      <c r="A134" s="114" t="s">
        <v>215</v>
      </c>
      <c r="B134" s="154">
        <v>30</v>
      </c>
      <c r="C134" s="154">
        <v>19</v>
      </c>
      <c r="D134" s="154">
        <v>25</v>
      </c>
      <c r="E134" s="179">
        <v>29</v>
      </c>
    </row>
    <row r="135" spans="1:5" ht="19.95" customHeight="1">
      <c r="A135" s="114" t="s">
        <v>216</v>
      </c>
      <c r="B135" s="154"/>
      <c r="E135" s="179"/>
    </row>
    <row r="136" spans="1:5" ht="19.95" customHeight="1">
      <c r="A136" s="114" t="s">
        <v>217</v>
      </c>
      <c r="B136" s="154"/>
      <c r="E136" s="179"/>
    </row>
    <row r="137" spans="1:5" ht="19.95" customHeight="1">
      <c r="A137" s="114" t="s">
        <v>218</v>
      </c>
      <c r="B137" s="154"/>
      <c r="E137" s="179"/>
    </row>
    <row r="138" spans="1:5" ht="19.95" customHeight="1">
      <c r="A138" s="114" t="s">
        <v>219</v>
      </c>
      <c r="B138" s="154"/>
      <c r="E138" s="179"/>
    </row>
    <row r="139" spans="1:5" ht="19.95" customHeight="1">
      <c r="A139" s="114" t="s">
        <v>220</v>
      </c>
      <c r="B139" s="154"/>
      <c r="E139" s="179"/>
    </row>
    <row r="140" spans="1:5" ht="19.95" customHeight="1">
      <c r="A140" s="113"/>
      <c r="B140" s="154"/>
      <c r="E140" s="179"/>
    </row>
    <row r="141" spans="1:5" ht="19.95" customHeight="1">
      <c r="A141" s="117" t="s">
        <v>222</v>
      </c>
      <c r="B141" s="154"/>
      <c r="E141" s="179"/>
    </row>
    <row r="142" spans="1:5" ht="19.95" customHeight="1">
      <c r="A142" s="136" t="s">
        <v>293</v>
      </c>
      <c r="B142" s="154">
        <v>33</v>
      </c>
      <c r="C142" s="154">
        <v>35</v>
      </c>
      <c r="D142" s="154">
        <v>35</v>
      </c>
      <c r="E142" s="179">
        <v>35</v>
      </c>
    </row>
    <row r="143" spans="1:5" ht="19.95" customHeight="1">
      <c r="A143" s="114" t="s">
        <v>209</v>
      </c>
      <c r="B143" s="154">
        <v>33</v>
      </c>
      <c r="C143" s="154">
        <v>34</v>
      </c>
      <c r="D143" s="154">
        <v>34</v>
      </c>
      <c r="E143" s="179">
        <v>34</v>
      </c>
    </row>
    <row r="144" spans="1:5" ht="19.95" customHeight="1">
      <c r="A144" s="114" t="s">
        <v>210</v>
      </c>
      <c r="B144" s="154">
        <v>33</v>
      </c>
      <c r="C144" s="154">
        <v>35</v>
      </c>
      <c r="D144" s="154">
        <v>36</v>
      </c>
      <c r="E144" s="179">
        <v>35</v>
      </c>
    </row>
    <row r="145" spans="1:5" ht="19.95" customHeight="1">
      <c r="A145" s="114" t="s">
        <v>211</v>
      </c>
      <c r="B145" s="154">
        <v>32</v>
      </c>
      <c r="C145" s="154">
        <v>30</v>
      </c>
      <c r="D145" s="154">
        <v>27</v>
      </c>
      <c r="E145" s="179">
        <v>30</v>
      </c>
    </row>
    <row r="146" spans="1:5" ht="19.95" customHeight="1">
      <c r="A146" s="114" t="s">
        <v>212</v>
      </c>
      <c r="B146" s="154">
        <v>30</v>
      </c>
      <c r="C146" s="154">
        <v>25</v>
      </c>
      <c r="D146" s="154">
        <v>22</v>
      </c>
      <c r="E146" s="179">
        <v>26</v>
      </c>
    </row>
    <row r="147" spans="1:5" ht="19.95" customHeight="1">
      <c r="A147" s="114" t="s">
        <v>213</v>
      </c>
      <c r="B147" s="154">
        <v>26</v>
      </c>
      <c r="C147" s="154">
        <v>17</v>
      </c>
      <c r="D147" s="154">
        <v>20</v>
      </c>
      <c r="E147" s="179">
        <v>25</v>
      </c>
    </row>
    <row r="148" spans="1:5" ht="19.95" customHeight="1">
      <c r="A148" s="114" t="s">
        <v>214</v>
      </c>
      <c r="B148" s="154">
        <v>26</v>
      </c>
      <c r="C148" s="154">
        <v>17</v>
      </c>
      <c r="D148" s="154">
        <v>21</v>
      </c>
      <c r="E148" s="179">
        <v>27</v>
      </c>
    </row>
    <row r="149" spans="1:5" ht="19.95" customHeight="1">
      <c r="A149" s="114" t="s">
        <v>215</v>
      </c>
      <c r="B149" s="154">
        <v>26</v>
      </c>
      <c r="C149" s="154">
        <v>20</v>
      </c>
      <c r="D149" s="154">
        <v>25</v>
      </c>
      <c r="E149" s="179">
        <v>26</v>
      </c>
    </row>
    <row r="150" spans="1:5" ht="19.95" customHeight="1">
      <c r="A150" s="114" t="s">
        <v>216</v>
      </c>
      <c r="B150" s="154"/>
      <c r="E150" s="179"/>
    </row>
    <row r="151" spans="1:5" ht="19.95" customHeight="1">
      <c r="A151" s="114" t="s">
        <v>217</v>
      </c>
      <c r="B151" s="154"/>
      <c r="E151" s="179"/>
    </row>
    <row r="152" spans="1:5" ht="19.95" customHeight="1">
      <c r="A152" s="114" t="s">
        <v>218</v>
      </c>
      <c r="B152" s="154"/>
      <c r="E152" s="179"/>
    </row>
    <row r="153" spans="1:5" ht="19.95" customHeight="1">
      <c r="A153" s="114" t="s">
        <v>219</v>
      </c>
      <c r="B153" s="154"/>
      <c r="E153" s="179"/>
    </row>
    <row r="154" spans="1:5" ht="19.95" customHeight="1">
      <c r="A154" s="114" t="s">
        <v>220</v>
      </c>
      <c r="B154" s="154"/>
      <c r="E154" s="179"/>
    </row>
    <row r="155" spans="1:5" ht="19.95" customHeight="1">
      <c r="A155" s="116" t="s">
        <v>111</v>
      </c>
      <c r="B155" s="154"/>
      <c r="E155" s="179"/>
    </row>
    <row r="156" spans="1:5" ht="19.95" customHeight="1">
      <c r="A156" s="137" t="s">
        <v>293</v>
      </c>
      <c r="B156" s="154">
        <v>20</v>
      </c>
      <c r="C156" s="154">
        <v>23</v>
      </c>
      <c r="D156" s="154">
        <v>20</v>
      </c>
      <c r="E156" s="179">
        <v>20</v>
      </c>
    </row>
    <row r="157" spans="1:5" ht="19.95" customHeight="1">
      <c r="A157" s="114" t="s">
        <v>209</v>
      </c>
      <c r="B157" s="154">
        <v>20</v>
      </c>
      <c r="C157" s="154">
        <v>22</v>
      </c>
      <c r="D157" s="154">
        <v>20</v>
      </c>
      <c r="E157" s="179">
        <v>19</v>
      </c>
    </row>
    <row r="158" spans="1:5" ht="19.95" customHeight="1">
      <c r="A158" s="114" t="s">
        <v>210</v>
      </c>
      <c r="B158" s="154">
        <v>20</v>
      </c>
      <c r="C158" s="154">
        <v>22</v>
      </c>
      <c r="D158" s="154">
        <v>21</v>
      </c>
      <c r="E158" s="179">
        <v>20</v>
      </c>
    </row>
    <row r="159" spans="1:5" ht="19.95" customHeight="1">
      <c r="A159" s="114" t="s">
        <v>211</v>
      </c>
      <c r="B159" s="154">
        <v>20</v>
      </c>
      <c r="C159" s="154">
        <v>19</v>
      </c>
      <c r="D159" s="154">
        <v>21</v>
      </c>
      <c r="E159" s="179">
        <v>19</v>
      </c>
    </row>
    <row r="160" spans="1:5" ht="19.95" customHeight="1">
      <c r="A160" s="114" t="s">
        <v>212</v>
      </c>
      <c r="B160" s="154">
        <v>20</v>
      </c>
      <c r="C160" s="154">
        <v>19</v>
      </c>
      <c r="D160" s="154">
        <v>21</v>
      </c>
      <c r="E160" s="179">
        <v>19</v>
      </c>
    </row>
    <row r="161" spans="1:5" ht="19.95" customHeight="1">
      <c r="A161" s="114" t="s">
        <v>213</v>
      </c>
      <c r="B161" s="154">
        <v>15</v>
      </c>
      <c r="C161" s="154">
        <v>15</v>
      </c>
      <c r="D161" s="154">
        <v>15</v>
      </c>
      <c r="E161" s="179">
        <v>20</v>
      </c>
    </row>
    <row r="162" spans="1:5" ht="19.95" customHeight="1">
      <c r="A162" s="114" t="s">
        <v>214</v>
      </c>
      <c r="B162" s="154">
        <v>15</v>
      </c>
      <c r="C162" s="154">
        <v>15</v>
      </c>
      <c r="D162" s="154">
        <v>15</v>
      </c>
      <c r="E162" s="179">
        <v>20</v>
      </c>
    </row>
    <row r="163" spans="1:5" ht="19.95" customHeight="1">
      <c r="A163" s="114" t="s">
        <v>215</v>
      </c>
      <c r="B163" s="154">
        <v>15</v>
      </c>
      <c r="C163" s="154">
        <v>15</v>
      </c>
      <c r="D163" s="154">
        <v>15</v>
      </c>
      <c r="E163" s="179">
        <v>21</v>
      </c>
    </row>
    <row r="164" spans="1:5" ht="19.95" customHeight="1">
      <c r="A164" s="114" t="s">
        <v>216</v>
      </c>
      <c r="B164" s="154"/>
      <c r="E164" s="179"/>
    </row>
    <row r="165" spans="1:5" ht="19.95" customHeight="1">
      <c r="A165" s="114" t="s">
        <v>217</v>
      </c>
      <c r="B165" s="154"/>
      <c r="E165" s="179"/>
    </row>
    <row r="166" spans="1:5" ht="19.95" customHeight="1">
      <c r="A166" s="114" t="s">
        <v>218</v>
      </c>
      <c r="B166" s="154"/>
      <c r="E166" s="179"/>
    </row>
    <row r="167" spans="1:5" ht="19.95" customHeight="1">
      <c r="A167" s="114" t="s">
        <v>219</v>
      </c>
      <c r="B167" s="154"/>
      <c r="E167" s="179"/>
    </row>
    <row r="168" spans="1:5" ht="19.95" customHeight="1">
      <c r="A168" s="114" t="s">
        <v>220</v>
      </c>
      <c r="B168" s="154"/>
      <c r="E168" s="179"/>
    </row>
    <row r="169" spans="1:5" ht="19.95" customHeight="1">
      <c r="A169" s="117" t="s">
        <v>305</v>
      </c>
      <c r="B169" s="154"/>
      <c r="E169" s="179"/>
    </row>
    <row r="170" spans="1:5" ht="19.95" customHeight="1">
      <c r="A170" s="113" t="s">
        <v>293</v>
      </c>
      <c r="B170" s="154">
        <v>35</v>
      </c>
      <c r="C170" s="154">
        <v>42</v>
      </c>
      <c r="D170" s="154">
        <v>36</v>
      </c>
      <c r="E170" s="179">
        <v>36</v>
      </c>
    </row>
    <row r="171" spans="1:5" ht="19.95" customHeight="1">
      <c r="A171" s="114" t="s">
        <v>209</v>
      </c>
      <c r="B171" s="154">
        <v>35</v>
      </c>
      <c r="C171" s="154">
        <v>42</v>
      </c>
      <c r="D171" s="154">
        <v>36.5</v>
      </c>
      <c r="E171" s="179">
        <v>36</v>
      </c>
    </row>
    <row r="172" spans="1:5" ht="19.95" customHeight="1">
      <c r="A172" s="114" t="s">
        <v>210</v>
      </c>
      <c r="B172" s="154">
        <v>36</v>
      </c>
      <c r="C172" s="154">
        <v>40</v>
      </c>
      <c r="D172" s="154">
        <v>38</v>
      </c>
      <c r="E172" s="179">
        <v>38</v>
      </c>
    </row>
    <row r="173" spans="1:5" ht="19.95" customHeight="1">
      <c r="A173" s="114" t="s">
        <v>211</v>
      </c>
      <c r="B173" s="154">
        <v>35</v>
      </c>
      <c r="C173" s="154">
        <v>35</v>
      </c>
      <c r="D173" s="154">
        <v>32</v>
      </c>
      <c r="E173" s="179">
        <v>37</v>
      </c>
    </row>
    <row r="174" spans="1:5" ht="19.95" customHeight="1">
      <c r="A174" s="114" t="s">
        <v>212</v>
      </c>
      <c r="B174" s="154">
        <v>33</v>
      </c>
      <c r="C174" s="154">
        <v>32</v>
      </c>
      <c r="D174" s="154">
        <v>28</v>
      </c>
      <c r="E174" s="179">
        <v>36</v>
      </c>
    </row>
    <row r="175" spans="1:5" ht="19.95" customHeight="1">
      <c r="A175" s="114" t="s">
        <v>213</v>
      </c>
      <c r="B175" s="154">
        <v>30</v>
      </c>
      <c r="C175" s="154">
        <v>26</v>
      </c>
      <c r="D175" s="154">
        <v>26</v>
      </c>
      <c r="E175" s="179">
        <v>31</v>
      </c>
    </row>
    <row r="176" spans="1:5" ht="19.95" customHeight="1">
      <c r="A176" s="114" t="s">
        <v>214</v>
      </c>
      <c r="B176" s="154">
        <v>30</v>
      </c>
      <c r="C176" s="154">
        <v>21</v>
      </c>
      <c r="D176" s="154">
        <v>25</v>
      </c>
      <c r="E176" s="179">
        <v>30</v>
      </c>
    </row>
    <row r="177" spans="1:5" ht="19.95" customHeight="1">
      <c r="A177" s="114" t="s">
        <v>215</v>
      </c>
      <c r="B177" s="154">
        <v>33</v>
      </c>
      <c r="C177" s="154">
        <v>25</v>
      </c>
      <c r="D177" s="154">
        <v>30</v>
      </c>
      <c r="E177" s="179">
        <v>35</v>
      </c>
    </row>
    <row r="178" spans="1:5" ht="19.95" customHeight="1">
      <c r="A178" s="114" t="s">
        <v>216</v>
      </c>
      <c r="B178" s="154"/>
      <c r="E178" s="179"/>
    </row>
    <row r="179" spans="1:5" ht="19.95" customHeight="1">
      <c r="A179" s="114" t="s">
        <v>217</v>
      </c>
      <c r="B179" s="154"/>
      <c r="E179" s="179"/>
    </row>
    <row r="180" spans="1:5" ht="19.95" customHeight="1">
      <c r="A180" s="114" t="s">
        <v>218</v>
      </c>
      <c r="B180" s="154"/>
      <c r="E180" s="179"/>
    </row>
    <row r="181" spans="1:5" ht="19.95" customHeight="1">
      <c r="A181" s="114" t="s">
        <v>219</v>
      </c>
      <c r="B181" s="154"/>
      <c r="E181" s="179"/>
    </row>
    <row r="182" spans="1:5" ht="19.95" customHeight="1">
      <c r="A182" s="114" t="s">
        <v>220</v>
      </c>
      <c r="B182" s="154"/>
      <c r="E182" s="179"/>
    </row>
    <row r="183" spans="1:5" ht="19.95" customHeight="1">
      <c r="A183" s="114"/>
      <c r="B183" s="154"/>
      <c r="E183" s="179"/>
    </row>
    <row r="184" spans="1:5" ht="19.95" customHeight="1">
      <c r="A184" s="118"/>
      <c r="B184" s="154"/>
      <c r="E184" s="179"/>
    </row>
    <row r="185" spans="1:5" ht="19.95" customHeight="1">
      <c r="A185" s="118"/>
      <c r="B185" s="154"/>
      <c r="E185" s="179"/>
    </row>
    <row r="186" spans="1:5" ht="19.95" customHeight="1">
      <c r="A186" s="118"/>
      <c r="B186" s="154"/>
      <c r="E186" s="179"/>
    </row>
    <row r="187" spans="1:5" ht="19.95" customHeight="1">
      <c r="A187" s="119" t="s">
        <v>120</v>
      </c>
      <c r="B187" s="154"/>
      <c r="E187" s="179"/>
    </row>
    <row r="188" spans="1:5" ht="19.95" customHeight="1">
      <c r="A188" s="118" t="s">
        <v>293</v>
      </c>
      <c r="B188" s="154">
        <v>3</v>
      </c>
      <c r="C188" s="156">
        <v>10</v>
      </c>
      <c r="D188" s="156">
        <v>10</v>
      </c>
      <c r="E188" s="179">
        <v>10</v>
      </c>
    </row>
    <row r="189" spans="1:5" ht="19.95" customHeight="1">
      <c r="A189" s="114" t="s">
        <v>209</v>
      </c>
      <c r="B189" s="154">
        <v>3</v>
      </c>
      <c r="C189" s="156">
        <v>12</v>
      </c>
      <c r="D189" s="156">
        <v>12</v>
      </c>
      <c r="E189" s="179">
        <v>12</v>
      </c>
    </row>
    <row r="190" spans="1:5" ht="19.95" customHeight="1">
      <c r="A190" s="114" t="s">
        <v>210</v>
      </c>
      <c r="B190" s="154">
        <v>3</v>
      </c>
      <c r="C190" s="156">
        <v>12</v>
      </c>
      <c r="D190" s="156">
        <v>12</v>
      </c>
      <c r="E190" s="179">
        <v>12</v>
      </c>
    </row>
    <row r="191" spans="1:5" ht="19.95" customHeight="1">
      <c r="A191" s="114" t="s">
        <v>211</v>
      </c>
      <c r="B191" s="154">
        <v>3</v>
      </c>
      <c r="C191" s="156">
        <v>10</v>
      </c>
      <c r="D191" s="156">
        <v>10</v>
      </c>
      <c r="E191" s="179">
        <v>10</v>
      </c>
    </row>
    <row r="192" spans="1:5" ht="19.95" customHeight="1">
      <c r="A192" s="114" t="s">
        <v>212</v>
      </c>
      <c r="B192" s="154">
        <v>3</v>
      </c>
      <c r="C192" s="156">
        <v>10</v>
      </c>
      <c r="D192" s="156">
        <v>10</v>
      </c>
      <c r="E192" s="179">
        <v>10</v>
      </c>
    </row>
    <row r="193" spans="1:5" ht="19.95" customHeight="1">
      <c r="A193" s="114" t="s">
        <v>213</v>
      </c>
      <c r="B193" s="154">
        <v>3</v>
      </c>
      <c r="C193" s="156">
        <v>10</v>
      </c>
      <c r="D193" s="156">
        <v>10</v>
      </c>
      <c r="E193" s="179">
        <v>10</v>
      </c>
    </row>
    <row r="194" spans="1:5" ht="19.95" customHeight="1">
      <c r="A194" s="114" t="s">
        <v>214</v>
      </c>
      <c r="B194" s="154">
        <v>3</v>
      </c>
      <c r="C194" s="156">
        <v>10</v>
      </c>
      <c r="D194" s="156">
        <v>12</v>
      </c>
      <c r="E194" s="179">
        <v>12</v>
      </c>
    </row>
    <row r="195" spans="1:5" ht="19.95" customHeight="1">
      <c r="A195" s="114" t="s">
        <v>215</v>
      </c>
      <c r="B195" s="154">
        <v>3</v>
      </c>
      <c r="C195" s="156">
        <v>10</v>
      </c>
      <c r="D195" s="156">
        <v>10</v>
      </c>
      <c r="E195" s="179">
        <v>10</v>
      </c>
    </row>
    <row r="196" spans="1:5" ht="19.95" customHeight="1">
      <c r="A196" s="114" t="s">
        <v>216</v>
      </c>
      <c r="B196" s="154"/>
      <c r="E196" s="179"/>
    </row>
    <row r="197" spans="1:5" ht="19.95" customHeight="1">
      <c r="A197" s="114" t="s">
        <v>217</v>
      </c>
      <c r="B197" s="154"/>
      <c r="E197" s="179"/>
    </row>
    <row r="198" spans="1:5" ht="19.95" customHeight="1">
      <c r="A198" s="114" t="s">
        <v>218</v>
      </c>
      <c r="B198" s="154"/>
      <c r="E198" s="179"/>
    </row>
    <row r="199" spans="1:5" ht="19.95" customHeight="1">
      <c r="A199" s="114" t="s">
        <v>219</v>
      </c>
      <c r="B199" s="154"/>
      <c r="E199" s="179"/>
    </row>
    <row r="200" spans="1:5" ht="19.95" customHeight="1">
      <c r="A200" s="114" t="s">
        <v>220</v>
      </c>
      <c r="B200" s="154"/>
      <c r="E200" s="179"/>
    </row>
    <row r="201" spans="1:5" ht="19.95" customHeight="1">
      <c r="A201" s="119" t="s">
        <v>295</v>
      </c>
      <c r="B201" s="154"/>
      <c r="E201" s="179"/>
    </row>
    <row r="202" spans="1:5" ht="19.95" customHeight="1">
      <c r="A202" s="118" t="s">
        <v>293</v>
      </c>
      <c r="B202" s="154">
        <v>1.5799999237060547E-2</v>
      </c>
      <c r="C202" s="156">
        <v>1.5799999237060547E-2</v>
      </c>
      <c r="D202" s="156">
        <v>1.5799999237060547E-2</v>
      </c>
      <c r="E202" s="179">
        <v>1.5799999237060547E-2</v>
      </c>
    </row>
    <row r="203" spans="1:5" ht="19.95" customHeight="1">
      <c r="A203" s="114" t="s">
        <v>209</v>
      </c>
      <c r="B203" s="154">
        <v>1.5799999237060547E-2</v>
      </c>
      <c r="C203" s="156">
        <v>1.5799999237060547E-2</v>
      </c>
      <c r="D203" s="156">
        <v>1.5799999237060547E-2</v>
      </c>
      <c r="E203" s="179">
        <v>1.5799999237060547E-2</v>
      </c>
    </row>
    <row r="204" spans="1:5" ht="19.95" customHeight="1">
      <c r="A204" s="114" t="s">
        <v>210</v>
      </c>
      <c r="B204" s="154">
        <v>1.5799999237060547E-2</v>
      </c>
      <c r="C204" s="156">
        <v>1.5799999237060547E-2</v>
      </c>
      <c r="D204" s="156">
        <v>1.5799999237060547E-2</v>
      </c>
      <c r="E204" s="179">
        <v>1.5799999237060547E-2</v>
      </c>
    </row>
    <row r="205" spans="1:5" ht="19.95" customHeight="1">
      <c r="A205" s="114" t="s">
        <v>211</v>
      </c>
      <c r="B205" s="154">
        <v>1.5799999237060547E-2</v>
      </c>
      <c r="C205" s="156">
        <v>1.5799999237060547E-2</v>
      </c>
      <c r="D205" s="156">
        <v>1.5799999237060547E-2</v>
      </c>
      <c r="E205" s="179">
        <v>1.5799999237060547E-2</v>
      </c>
    </row>
    <row r="206" spans="1:5" ht="19.95" customHeight="1">
      <c r="A206" s="114" t="s">
        <v>212</v>
      </c>
      <c r="B206" s="154">
        <v>1.5799999237060547E-2</v>
      </c>
      <c r="C206" s="156">
        <v>1.5799999237060547E-2</v>
      </c>
      <c r="D206" s="156">
        <v>1.5799999237060547E-2</v>
      </c>
      <c r="E206" s="179">
        <v>1.5799999237060547E-2</v>
      </c>
    </row>
    <row r="207" spans="1:5" ht="19.95" customHeight="1">
      <c r="A207" s="114" t="s">
        <v>213</v>
      </c>
      <c r="B207" s="154">
        <v>1.5799999237060547E-2</v>
      </c>
      <c r="C207" s="156">
        <v>1.5799999237060547E-2</v>
      </c>
      <c r="D207" s="156">
        <v>1.5799999237060547E-2</v>
      </c>
      <c r="E207" s="179">
        <v>1.5799999237060547E-2</v>
      </c>
    </row>
    <row r="208" spans="1:5" ht="19.95" customHeight="1">
      <c r="A208" s="114" t="s">
        <v>214</v>
      </c>
      <c r="B208" s="154">
        <v>1.5799999237060547E-2</v>
      </c>
      <c r="C208" s="156">
        <v>1.5799999237060547E-2</v>
      </c>
      <c r="D208" s="156">
        <v>1.5799999237060547E-2</v>
      </c>
      <c r="E208" s="179">
        <v>1.5799999237060547E-2</v>
      </c>
    </row>
    <row r="209" spans="1:5" ht="19.95" customHeight="1">
      <c r="A209" s="114" t="s">
        <v>215</v>
      </c>
      <c r="B209" s="154">
        <v>1.5799999237060547E-2</v>
      </c>
      <c r="C209" s="156">
        <v>1.5799999237060547E-2</v>
      </c>
      <c r="D209" s="156">
        <v>1.5799999237060547E-2</v>
      </c>
      <c r="E209" s="179">
        <v>1.5799999237060547E-2</v>
      </c>
    </row>
    <row r="210" spans="1:5" ht="19.95" customHeight="1">
      <c r="A210" s="114" t="s">
        <v>216</v>
      </c>
      <c r="B210" s="154"/>
      <c r="E210" s="179"/>
    </row>
    <row r="211" spans="1:5" ht="19.95" customHeight="1">
      <c r="A211" s="114" t="s">
        <v>217</v>
      </c>
      <c r="B211" s="154"/>
      <c r="E211" s="179"/>
    </row>
    <row r="212" spans="1:5" ht="19.95" customHeight="1">
      <c r="A212" s="114" t="s">
        <v>218</v>
      </c>
      <c r="B212" s="154"/>
      <c r="E212" s="179"/>
    </row>
    <row r="213" spans="1:5" ht="19.95" customHeight="1">
      <c r="A213" s="114" t="s">
        <v>219</v>
      </c>
      <c r="B213" s="154"/>
      <c r="E213" s="179"/>
    </row>
    <row r="214" spans="1:5" ht="19.95" customHeight="1">
      <c r="A214" s="114" t="s">
        <v>220</v>
      </c>
      <c r="B214" s="154"/>
      <c r="E214" s="179"/>
    </row>
    <row r="215" spans="1:5" ht="19.95" customHeight="1">
      <c r="A215" s="119" t="s">
        <v>296</v>
      </c>
      <c r="B215" s="154">
        <v>1.4199999570846558</v>
      </c>
      <c r="C215" s="156">
        <v>1.4199999570846558</v>
      </c>
      <c r="D215" s="156">
        <v>1.4199999570846558</v>
      </c>
      <c r="E215" s="179">
        <v>1.4199999570846558</v>
      </c>
    </row>
    <row r="216" spans="1:5" ht="19.95" customHeight="1">
      <c r="A216" s="114" t="s">
        <v>209</v>
      </c>
      <c r="B216" s="154">
        <v>1.4199999570846558</v>
      </c>
      <c r="C216" s="156">
        <v>1.4199999570846558</v>
      </c>
      <c r="D216" s="156">
        <v>1.4199999570846558</v>
      </c>
      <c r="E216" s="179">
        <v>1.4199999570846558</v>
      </c>
    </row>
    <row r="217" spans="1:5" ht="19.95" customHeight="1">
      <c r="A217" s="114" t="s">
        <v>210</v>
      </c>
      <c r="B217" s="154">
        <v>1.4199999570846558</v>
      </c>
      <c r="C217" s="156">
        <v>1.4199999570846558</v>
      </c>
      <c r="D217" s="156">
        <v>1.4199999570846558</v>
      </c>
      <c r="E217" s="179">
        <v>1.4199999570846558</v>
      </c>
    </row>
    <row r="218" spans="1:5" ht="19.95" customHeight="1">
      <c r="A218" s="114" t="s">
        <v>211</v>
      </c>
      <c r="B218" s="154">
        <v>1.4199999570846558</v>
      </c>
      <c r="C218" s="156">
        <v>1.4199999570846558</v>
      </c>
      <c r="D218" s="156">
        <v>1.4199999570846558</v>
      </c>
      <c r="E218" s="179">
        <v>1.4199999570846558</v>
      </c>
    </row>
    <row r="219" spans="1:5" ht="19.95" customHeight="1">
      <c r="A219" s="114" t="s">
        <v>212</v>
      </c>
      <c r="B219" s="154">
        <v>1.4199999570846558</v>
      </c>
      <c r="C219" s="156">
        <v>1.4199999570846558</v>
      </c>
      <c r="D219" s="156">
        <v>1.4199999570846558</v>
      </c>
      <c r="E219" s="179">
        <v>1.4199999570846558</v>
      </c>
    </row>
    <row r="220" spans="1:5" ht="19.95" customHeight="1">
      <c r="A220" s="114" t="s">
        <v>213</v>
      </c>
      <c r="B220" s="154">
        <v>1.4199999570846558</v>
      </c>
      <c r="C220" s="156">
        <v>1.4199999570846558</v>
      </c>
      <c r="D220" s="156">
        <v>1.4199999570846558</v>
      </c>
      <c r="E220" s="179">
        <v>1.4199999570846558</v>
      </c>
    </row>
    <row r="221" spans="1:5" ht="19.95" customHeight="1">
      <c r="A221" s="114" t="s">
        <v>214</v>
      </c>
      <c r="B221" s="154">
        <v>1.4199999570846558</v>
      </c>
      <c r="C221" s="156">
        <v>1.4199999570846558</v>
      </c>
      <c r="D221" s="156">
        <v>1.4199999570846558</v>
      </c>
      <c r="E221" s="179">
        <v>1.4199999570846558</v>
      </c>
    </row>
    <row r="222" spans="1:5" ht="19.95" customHeight="1">
      <c r="A222" s="114" t="s">
        <v>215</v>
      </c>
      <c r="B222" s="154">
        <v>1.4199999570846558</v>
      </c>
      <c r="C222" s="156">
        <v>1.4199999570846558</v>
      </c>
      <c r="D222" s="156">
        <v>1.4199999570846558</v>
      </c>
      <c r="E222" s="179">
        <v>1.4199999570846558</v>
      </c>
    </row>
    <row r="223" spans="1:5" ht="19.95" customHeight="1">
      <c r="A223" s="114" t="s">
        <v>216</v>
      </c>
      <c r="B223" s="154"/>
      <c r="E223" s="179"/>
    </row>
    <row r="224" spans="1:5" ht="19.95" customHeight="1">
      <c r="A224" s="114" t="s">
        <v>217</v>
      </c>
      <c r="B224" s="154"/>
      <c r="E224" s="179"/>
    </row>
    <row r="225" spans="1:5" ht="19.95" customHeight="1">
      <c r="A225" s="114" t="s">
        <v>218</v>
      </c>
      <c r="B225" s="154"/>
      <c r="E225" s="179"/>
    </row>
    <row r="226" spans="1:5" ht="19.95" customHeight="1">
      <c r="A226" s="114" t="s">
        <v>219</v>
      </c>
      <c r="B226" s="154"/>
      <c r="E226" s="179"/>
    </row>
    <row r="227" spans="1:5" ht="19.95" customHeight="1">
      <c r="A227" s="114" t="s">
        <v>220</v>
      </c>
      <c r="B227" s="154"/>
      <c r="E227" s="179"/>
    </row>
    <row r="228" spans="1:5" ht="19.95" customHeight="1">
      <c r="A228" s="117" t="s">
        <v>115</v>
      </c>
      <c r="B228" s="154"/>
      <c r="E228" s="179"/>
    </row>
    <row r="229" spans="1:5" ht="19.95" customHeight="1">
      <c r="A229" s="114" t="s">
        <v>297</v>
      </c>
      <c r="B229" s="154">
        <v>7.9000000953674316</v>
      </c>
      <c r="C229" s="156">
        <v>7.9000000953674316</v>
      </c>
      <c r="D229" s="156">
        <v>7.9000000953674316</v>
      </c>
      <c r="E229" s="179">
        <v>7.9000000953674316</v>
      </c>
    </row>
    <row r="230" spans="1:5" ht="19.95" customHeight="1">
      <c r="A230" s="114" t="s">
        <v>209</v>
      </c>
      <c r="B230" s="154">
        <v>7.9000000953674316</v>
      </c>
      <c r="C230" s="156">
        <v>7.9000000953674316</v>
      </c>
      <c r="D230" s="156">
        <v>7.9000000953674316</v>
      </c>
      <c r="E230" s="179">
        <v>7.9000000953674316</v>
      </c>
    </row>
    <row r="231" spans="1:5" ht="19.95" customHeight="1">
      <c r="A231" s="114" t="s">
        <v>210</v>
      </c>
      <c r="B231" s="154">
        <v>7.9000000953674316</v>
      </c>
      <c r="C231" s="156">
        <v>7.9000000953674316</v>
      </c>
      <c r="D231" s="156">
        <v>7.9000000953674316</v>
      </c>
      <c r="E231" s="179">
        <v>7.9000000953674316</v>
      </c>
    </row>
    <row r="232" spans="1:5" ht="19.95" customHeight="1">
      <c r="A232" s="114" t="s">
        <v>211</v>
      </c>
      <c r="B232" s="154">
        <v>7.9000000953674316</v>
      </c>
      <c r="C232" s="156">
        <v>7.9000000953674316</v>
      </c>
      <c r="D232" s="156">
        <v>7.9000000953674316</v>
      </c>
      <c r="E232" s="179">
        <v>7.9000000953674316</v>
      </c>
    </row>
    <row r="233" spans="1:5" ht="19.95" customHeight="1">
      <c r="A233" s="114" t="s">
        <v>212</v>
      </c>
      <c r="B233" s="154">
        <v>7.9000000953674316</v>
      </c>
      <c r="C233" s="156">
        <v>7.9000000953674316</v>
      </c>
      <c r="D233" s="156">
        <v>7.9000000953674316</v>
      </c>
      <c r="E233" s="179">
        <v>7.9000000953674316</v>
      </c>
    </row>
    <row r="234" spans="1:5" ht="19.95" customHeight="1">
      <c r="A234" s="114" t="s">
        <v>213</v>
      </c>
      <c r="B234" s="154">
        <v>7.9000000953674316</v>
      </c>
      <c r="C234" s="156">
        <v>7.9000000953674316</v>
      </c>
      <c r="D234" s="156">
        <v>7.9000000953674316</v>
      </c>
      <c r="E234" s="179">
        <v>7.9000000953674316</v>
      </c>
    </row>
    <row r="235" spans="1:5" ht="19.95" customHeight="1">
      <c r="A235" s="114" t="s">
        <v>214</v>
      </c>
      <c r="B235" s="154">
        <v>7.9000000953674316</v>
      </c>
      <c r="C235" s="156">
        <v>7.9000000953674316</v>
      </c>
      <c r="D235" s="156">
        <v>7.9000000953674316</v>
      </c>
      <c r="E235" s="179">
        <v>7.9000000953674316</v>
      </c>
    </row>
    <row r="236" spans="1:5" ht="19.95" customHeight="1">
      <c r="A236" s="114" t="s">
        <v>215</v>
      </c>
      <c r="B236" s="154">
        <v>7.9000000953674316</v>
      </c>
      <c r="C236" s="156">
        <v>7.9000000953674316</v>
      </c>
      <c r="D236" s="156">
        <v>7.9000000953674316</v>
      </c>
      <c r="E236" s="179">
        <v>7.9000000953674316</v>
      </c>
    </row>
    <row r="237" spans="1:5" ht="19.95" customHeight="1">
      <c r="A237" s="114" t="s">
        <v>216</v>
      </c>
      <c r="B237" s="154"/>
      <c r="E237" s="179"/>
    </row>
    <row r="238" spans="1:5" ht="19.95" customHeight="1">
      <c r="A238" s="114" t="s">
        <v>217</v>
      </c>
      <c r="B238" s="154"/>
      <c r="E238" s="179"/>
    </row>
    <row r="239" spans="1:5" ht="19.95" customHeight="1">
      <c r="A239" s="114" t="s">
        <v>218</v>
      </c>
      <c r="B239" s="154"/>
      <c r="E239" s="179"/>
    </row>
    <row r="240" spans="1:5" ht="19.95" customHeight="1">
      <c r="A240" s="114" t="s">
        <v>219</v>
      </c>
      <c r="B240" s="154"/>
      <c r="E240" s="179"/>
    </row>
    <row r="241" spans="1:5" ht="19.95" customHeight="1">
      <c r="A241" s="114" t="s">
        <v>220</v>
      </c>
      <c r="B241" s="154"/>
      <c r="E241" s="179"/>
    </row>
    <row r="242" spans="1:5" ht="19.95" customHeight="1">
      <c r="A242" s="119" t="s">
        <v>116</v>
      </c>
      <c r="B242" s="154"/>
      <c r="E242" s="179"/>
    </row>
    <row r="243" spans="1:5" ht="19.95" customHeight="1">
      <c r="A243" s="114" t="s">
        <v>293</v>
      </c>
      <c r="B243" s="154">
        <v>-0.76300001144409202</v>
      </c>
      <c r="C243" s="156">
        <v>-0.76300001144409202</v>
      </c>
      <c r="D243" s="156">
        <v>-0.76300001144409202</v>
      </c>
      <c r="E243" s="179">
        <v>-0.76300001144409202</v>
      </c>
    </row>
    <row r="244" spans="1:5" ht="19.95" customHeight="1">
      <c r="A244" s="114" t="s">
        <v>209</v>
      </c>
      <c r="B244" s="154">
        <v>-0.76300001144409202</v>
      </c>
      <c r="C244" s="156">
        <v>-0.76300001144409202</v>
      </c>
      <c r="D244" s="156">
        <v>-0.76300001144409202</v>
      </c>
      <c r="E244" s="179">
        <v>-0.76300001144409202</v>
      </c>
    </row>
    <row r="245" spans="1:5" ht="19.95" customHeight="1">
      <c r="A245" s="114" t="s">
        <v>210</v>
      </c>
      <c r="B245" s="154">
        <v>-0.76300001144409202</v>
      </c>
      <c r="C245" s="156">
        <v>-0.76300001144409202</v>
      </c>
      <c r="D245" s="156">
        <v>-0.76300001144409202</v>
      </c>
      <c r="E245" s="179">
        <v>-0.76300001144409202</v>
      </c>
    </row>
    <row r="246" spans="1:5" ht="19.95" customHeight="1">
      <c r="A246" s="114" t="s">
        <v>211</v>
      </c>
      <c r="B246" s="154">
        <v>-0.76300001144409202</v>
      </c>
      <c r="C246" s="156">
        <v>-0.76300001144409202</v>
      </c>
      <c r="D246" s="156">
        <v>-0.76300001144409202</v>
      </c>
      <c r="E246" s="179">
        <v>-0.76300001144409202</v>
      </c>
    </row>
    <row r="247" spans="1:5" ht="19.95" customHeight="1">
      <c r="A247" s="114" t="s">
        <v>212</v>
      </c>
      <c r="B247" s="154">
        <v>-0.76300001144409202</v>
      </c>
      <c r="C247" s="156">
        <v>-0.76300001144409202</v>
      </c>
      <c r="D247" s="156">
        <v>-0.76300001144409202</v>
      </c>
      <c r="E247" s="179">
        <v>-0.76300001144409202</v>
      </c>
    </row>
    <row r="248" spans="1:5" ht="19.95" customHeight="1">
      <c r="A248" s="114" t="s">
        <v>213</v>
      </c>
      <c r="B248" s="154">
        <v>-0.76300001144409202</v>
      </c>
      <c r="C248" s="156">
        <v>-0.76300001144409202</v>
      </c>
      <c r="D248" s="156">
        <v>-0.76300001144409202</v>
      </c>
      <c r="E248" s="179">
        <v>-0.76300001144409202</v>
      </c>
    </row>
    <row r="249" spans="1:5" ht="19.95" customHeight="1">
      <c r="A249" s="114" t="s">
        <v>214</v>
      </c>
      <c r="B249" s="154">
        <v>-0.76300001144409202</v>
      </c>
      <c r="C249" s="156">
        <v>-0.76300001144409202</v>
      </c>
      <c r="D249" s="156">
        <v>-0.76300001144409202</v>
      </c>
      <c r="E249" s="179">
        <v>-0.76300001144409202</v>
      </c>
    </row>
    <row r="250" spans="1:5" ht="19.95" customHeight="1">
      <c r="A250" s="114" t="s">
        <v>215</v>
      </c>
      <c r="B250" s="154">
        <v>-0.76300001144409202</v>
      </c>
      <c r="C250" s="156">
        <v>-0.76300001144409202</v>
      </c>
      <c r="D250" s="156">
        <v>-0.76300001144409202</v>
      </c>
      <c r="E250" s="179">
        <v>-0.76300001144409202</v>
      </c>
    </row>
    <row r="251" spans="1:5" ht="19.95" customHeight="1">
      <c r="A251" s="114" t="s">
        <v>216</v>
      </c>
      <c r="B251" s="154"/>
      <c r="E251" s="179"/>
    </row>
    <row r="252" spans="1:5" ht="19.95" customHeight="1">
      <c r="A252" s="114" t="s">
        <v>217</v>
      </c>
      <c r="B252" s="154"/>
      <c r="E252" s="179"/>
    </row>
    <row r="253" spans="1:5" ht="19.95" customHeight="1">
      <c r="A253" s="114" t="s">
        <v>218</v>
      </c>
      <c r="B253" s="154"/>
      <c r="E253" s="179"/>
    </row>
    <row r="254" spans="1:5" ht="19.95" customHeight="1">
      <c r="A254" s="114" t="s">
        <v>219</v>
      </c>
      <c r="B254" s="154"/>
      <c r="E254" s="179"/>
    </row>
    <row r="255" spans="1:5" ht="19.95" customHeight="1">
      <c r="A255" s="114" t="s">
        <v>220</v>
      </c>
      <c r="B255" s="154"/>
      <c r="E255" s="179"/>
    </row>
    <row r="256" spans="1:5" ht="19.95" customHeight="1">
      <c r="A256" s="117" t="s">
        <v>122</v>
      </c>
      <c r="B256" s="154"/>
      <c r="E256" s="179"/>
    </row>
    <row r="257" spans="1:5" ht="19.95" customHeight="1">
      <c r="A257" s="113" t="s">
        <v>293</v>
      </c>
      <c r="B257" s="154">
        <v>5</v>
      </c>
      <c r="C257" s="154">
        <v>4</v>
      </c>
      <c r="D257" s="154">
        <v>4</v>
      </c>
      <c r="E257" s="179">
        <v>4</v>
      </c>
    </row>
    <row r="258" spans="1:5" ht="19.95" customHeight="1">
      <c r="A258" s="114" t="s">
        <v>209</v>
      </c>
      <c r="B258" s="154">
        <v>5</v>
      </c>
      <c r="C258" s="154">
        <v>5</v>
      </c>
      <c r="D258" s="154">
        <v>5</v>
      </c>
      <c r="E258" s="179">
        <v>5</v>
      </c>
    </row>
    <row r="259" spans="1:5" ht="19.95" customHeight="1">
      <c r="A259" s="114" t="s">
        <v>210</v>
      </c>
      <c r="B259" s="154">
        <v>5</v>
      </c>
      <c r="C259" s="154">
        <v>5</v>
      </c>
      <c r="D259" s="154">
        <v>5</v>
      </c>
      <c r="E259" s="179">
        <v>5</v>
      </c>
    </row>
    <row r="260" spans="1:5" ht="19.95" customHeight="1">
      <c r="A260" s="114" t="s">
        <v>211</v>
      </c>
      <c r="B260" s="154">
        <v>5</v>
      </c>
      <c r="C260" s="154">
        <v>4</v>
      </c>
      <c r="D260" s="154">
        <v>2</v>
      </c>
      <c r="E260" s="179">
        <v>2</v>
      </c>
    </row>
    <row r="261" spans="1:5" ht="19.95" customHeight="1">
      <c r="A261" s="114" t="s">
        <v>212</v>
      </c>
      <c r="B261" s="154">
        <v>5</v>
      </c>
      <c r="C261" s="154">
        <v>4</v>
      </c>
      <c r="D261" s="154">
        <v>4</v>
      </c>
      <c r="E261" s="179">
        <v>4</v>
      </c>
    </row>
    <row r="262" spans="1:5" ht="19.95" customHeight="1">
      <c r="A262" s="114" t="s">
        <v>213</v>
      </c>
      <c r="B262" s="154">
        <v>2</v>
      </c>
      <c r="C262" s="154">
        <v>3</v>
      </c>
      <c r="D262" s="154">
        <v>3</v>
      </c>
      <c r="E262" s="179">
        <v>3</v>
      </c>
    </row>
    <row r="263" spans="1:5" ht="19.95" customHeight="1">
      <c r="A263" s="114" t="s">
        <v>214</v>
      </c>
      <c r="B263" s="154">
        <v>3</v>
      </c>
      <c r="C263" s="154">
        <v>1</v>
      </c>
      <c r="D263" s="154">
        <v>3</v>
      </c>
      <c r="E263" s="179">
        <v>3</v>
      </c>
    </row>
    <row r="264" spans="1:5" ht="19.95" customHeight="1">
      <c r="A264" s="114" t="s">
        <v>215</v>
      </c>
      <c r="B264" s="154">
        <v>3</v>
      </c>
      <c r="C264" s="154">
        <v>1</v>
      </c>
      <c r="D264" s="154">
        <v>2</v>
      </c>
      <c r="E264" s="179">
        <v>2</v>
      </c>
    </row>
    <row r="265" spans="1:5" ht="19.95" customHeight="1">
      <c r="A265" s="114" t="s">
        <v>216</v>
      </c>
      <c r="E265" s="179"/>
    </row>
    <row r="266" spans="1:5" ht="19.95" customHeight="1">
      <c r="A266" s="114" t="s">
        <v>217</v>
      </c>
      <c r="E266" s="179"/>
    </row>
    <row r="267" spans="1:5" ht="19.95" customHeight="1">
      <c r="A267" s="114" t="s">
        <v>218</v>
      </c>
      <c r="E267" s="179"/>
    </row>
    <row r="268" spans="1:5" ht="19.95" customHeight="1">
      <c r="A268" s="114" t="s">
        <v>219</v>
      </c>
      <c r="E268" s="179"/>
    </row>
    <row r="269" spans="1:5" ht="19.95" customHeight="1">
      <c r="A269" s="114" t="s">
        <v>220</v>
      </c>
      <c r="E269" s="179"/>
    </row>
    <row r="270" spans="1:5" ht="19.95" customHeight="1">
      <c r="A270" s="191" t="s">
        <v>304</v>
      </c>
      <c r="E270" s="179"/>
    </row>
    <row r="271" spans="1:5" ht="19.95" customHeight="1">
      <c r="A271" s="182" t="s">
        <v>284</v>
      </c>
      <c r="B271" s="188" t="b">
        <v>0</v>
      </c>
      <c r="C271" s="156" t="b">
        <v>0</v>
      </c>
      <c r="D271" s="156" t="b">
        <v>0</v>
      </c>
      <c r="E271" s="179" t="b">
        <v>0</v>
      </c>
    </row>
    <row r="272" spans="1:5" ht="19.95" customHeight="1">
      <c r="A272" s="182" t="s">
        <v>464</v>
      </c>
      <c r="B272" s="188" t="b">
        <v>1</v>
      </c>
      <c r="C272" s="156" t="b">
        <v>1</v>
      </c>
      <c r="D272" s="156" t="b">
        <v>1</v>
      </c>
      <c r="E272" s="179" t="b">
        <v>1</v>
      </c>
    </row>
    <row r="273" spans="1:5" s="138" customFormat="1" ht="19.95" customHeight="1">
      <c r="A273" s="182" t="s">
        <v>285</v>
      </c>
      <c r="B273" s="188">
        <v>0.5</v>
      </c>
      <c r="C273" s="156">
        <v>0.5</v>
      </c>
      <c r="D273" s="156">
        <v>0.5</v>
      </c>
      <c r="E273" s="179">
        <v>0.5</v>
      </c>
    </row>
    <row r="274" spans="1:5" ht="19.95" customHeight="1">
      <c r="A274" s="182" t="s">
        <v>117</v>
      </c>
      <c r="B274" s="188">
        <v>0</v>
      </c>
      <c r="C274" s="156">
        <v>0</v>
      </c>
      <c r="D274" s="156">
        <v>0</v>
      </c>
      <c r="E274" s="179">
        <v>0</v>
      </c>
    </row>
    <row r="275" spans="1:5" ht="19.95" customHeight="1">
      <c r="A275" s="182" t="s">
        <v>298</v>
      </c>
      <c r="B275" s="188" t="b">
        <v>0</v>
      </c>
      <c r="C275" s="156" t="b">
        <v>0</v>
      </c>
      <c r="D275" s="156" t="b">
        <v>0</v>
      </c>
      <c r="E275" s="179" t="b">
        <v>0</v>
      </c>
    </row>
    <row r="276" spans="1:5" ht="19.95" customHeight="1">
      <c r="A276" s="184" t="s">
        <v>500</v>
      </c>
      <c r="E276" s="179"/>
    </row>
    <row r="277" spans="1:5" ht="19.95" customHeight="1">
      <c r="A277" s="182" t="s">
        <v>299</v>
      </c>
      <c r="B277" s="188">
        <v>0.01</v>
      </c>
      <c r="C277" s="156">
        <v>0.01</v>
      </c>
      <c r="D277" s="156">
        <v>0.01</v>
      </c>
      <c r="E277" s="179">
        <v>0.01</v>
      </c>
    </row>
    <row r="278" spans="1:5" ht="19.95" customHeight="1">
      <c r="A278" s="182" t="s">
        <v>300</v>
      </c>
      <c r="B278" s="188">
        <v>3</v>
      </c>
      <c r="C278" s="156">
        <v>3</v>
      </c>
      <c r="D278" s="156">
        <v>3</v>
      </c>
      <c r="E278" s="179">
        <v>3</v>
      </c>
    </row>
    <row r="279" spans="1:5" ht="19.95" customHeight="1">
      <c r="A279" s="182" t="s">
        <v>286</v>
      </c>
      <c r="B279" s="188">
        <v>50</v>
      </c>
      <c r="C279" s="156">
        <v>50</v>
      </c>
      <c r="D279" s="156">
        <v>50</v>
      </c>
      <c r="E279" s="179">
        <v>50</v>
      </c>
    </row>
    <row r="280" spans="1:5" ht="19.95" customHeight="1">
      <c r="A280" s="182" t="s">
        <v>301</v>
      </c>
      <c r="B280" s="188">
        <v>2</v>
      </c>
      <c r="C280" s="156">
        <v>2</v>
      </c>
      <c r="D280" s="156">
        <v>2</v>
      </c>
      <c r="E280" s="179">
        <v>2</v>
      </c>
    </row>
    <row r="281" spans="1:5" ht="19.95" customHeight="1">
      <c r="A281" s="182" t="s">
        <v>287</v>
      </c>
      <c r="B281" s="188">
        <v>0.05</v>
      </c>
      <c r="C281" s="156">
        <v>0.05</v>
      </c>
      <c r="D281" s="156">
        <v>0.05</v>
      </c>
      <c r="E281" s="179">
        <v>0.05</v>
      </c>
    </row>
    <row r="282" spans="1:5" ht="19.95" customHeight="1">
      <c r="A282" s="182" t="s">
        <v>302</v>
      </c>
      <c r="B282" s="188">
        <v>20</v>
      </c>
      <c r="C282" s="156">
        <v>20</v>
      </c>
      <c r="D282" s="156">
        <v>20</v>
      </c>
      <c r="E282" s="179">
        <v>20</v>
      </c>
    </row>
    <row r="283" spans="1:5" ht="19.95" customHeight="1">
      <c r="A283" s="182" t="s">
        <v>288</v>
      </c>
      <c r="B283" s="188">
        <v>2.3786619999999998</v>
      </c>
      <c r="C283" s="156">
        <v>2.3786619999999998</v>
      </c>
      <c r="D283" s="156">
        <v>2.3786619999999998</v>
      </c>
      <c r="E283" s="179">
        <v>2.3786619999999998</v>
      </c>
    </row>
    <row r="284" spans="1:5" ht="19.95" customHeight="1">
      <c r="A284" s="182" t="s">
        <v>408</v>
      </c>
      <c r="B284" s="188">
        <v>4</v>
      </c>
      <c r="C284" s="156">
        <v>4</v>
      </c>
      <c r="D284" s="156">
        <v>4</v>
      </c>
      <c r="E284" s="179">
        <v>4</v>
      </c>
    </row>
    <row r="285" spans="1:5" s="138" customFormat="1" ht="19.95" customHeight="1">
      <c r="A285" s="182" t="s">
        <v>409</v>
      </c>
      <c r="B285" s="188">
        <v>4</v>
      </c>
      <c r="C285" s="156">
        <v>4</v>
      </c>
      <c r="D285" s="156">
        <v>4</v>
      </c>
      <c r="E285" s="179">
        <v>4</v>
      </c>
    </row>
    <row r="286" spans="1:5" ht="19.95" customHeight="1">
      <c r="A286" s="182" t="s">
        <v>471</v>
      </c>
      <c r="B286" s="188" t="b">
        <v>0</v>
      </c>
      <c r="C286" s="156" t="b">
        <v>0</v>
      </c>
      <c r="D286" s="156" t="b">
        <v>0</v>
      </c>
      <c r="E286" s="179" t="b">
        <v>0</v>
      </c>
    </row>
    <row r="287" spans="1:5" s="138" customFormat="1" ht="19.95" customHeight="1">
      <c r="A287" s="182" t="s">
        <v>465</v>
      </c>
      <c r="B287" s="188">
        <v>0.75</v>
      </c>
      <c r="C287" s="156">
        <v>0.75</v>
      </c>
      <c r="D287" s="156">
        <v>1.75</v>
      </c>
      <c r="E287" s="179">
        <v>1.75</v>
      </c>
    </row>
    <row r="288" spans="1:5" ht="19.95" customHeight="1">
      <c r="A288" s="182" t="s">
        <v>351</v>
      </c>
      <c r="B288" s="188" t="b">
        <v>0</v>
      </c>
      <c r="C288" s="156" t="b">
        <v>0</v>
      </c>
      <c r="D288" s="156" t="b">
        <v>0</v>
      </c>
      <c r="E288" s="179" t="b">
        <v>0</v>
      </c>
    </row>
    <row r="289" spans="1:25" s="138" customFormat="1" ht="19.95" customHeight="1">
      <c r="A289" s="191" t="s">
        <v>303</v>
      </c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152"/>
      <c r="N289" s="152"/>
      <c r="O289" s="152"/>
      <c r="P289" s="152"/>
      <c r="Q289" s="152"/>
      <c r="R289" s="152"/>
      <c r="S289" s="152"/>
      <c r="T289" s="152"/>
      <c r="U289" s="152"/>
      <c r="V289" s="152"/>
      <c r="W289" s="152"/>
      <c r="X289" s="152"/>
      <c r="Y289" s="152"/>
    </row>
    <row r="290" spans="1:25" s="138" customFormat="1" ht="19.95" customHeight="1">
      <c r="A290" s="135" t="s">
        <v>566</v>
      </c>
      <c r="B290" s="188">
        <v>1</v>
      </c>
      <c r="C290" s="156">
        <v>1</v>
      </c>
      <c r="D290" s="156">
        <v>1</v>
      </c>
      <c r="E290" s="179">
        <v>1</v>
      </c>
    </row>
    <row r="291" spans="1:25" s="138" customFormat="1" ht="19.95" customHeight="1">
      <c r="A291" s="135" t="s">
        <v>567</v>
      </c>
      <c r="B291" s="188">
        <v>200</v>
      </c>
      <c r="C291" s="156">
        <v>200</v>
      </c>
      <c r="D291" s="156">
        <v>200</v>
      </c>
      <c r="E291" s="179">
        <v>200</v>
      </c>
    </row>
    <row r="292" spans="1:25" s="138" customFormat="1" ht="19.95" customHeight="1">
      <c r="A292" s="135" t="s">
        <v>568</v>
      </c>
      <c r="B292" s="188">
        <v>170</v>
      </c>
      <c r="C292" s="156">
        <v>170</v>
      </c>
      <c r="D292" s="156">
        <v>170</v>
      </c>
      <c r="E292" s="179">
        <v>170</v>
      </c>
    </row>
    <row r="293" spans="1:25" s="138" customFormat="1" ht="19.95" customHeight="1">
      <c r="A293" s="135" t="s">
        <v>569</v>
      </c>
      <c r="B293" s="188">
        <v>1</v>
      </c>
      <c r="C293" s="156">
        <v>1</v>
      </c>
      <c r="D293" s="156">
        <v>1</v>
      </c>
      <c r="E293" s="179">
        <v>1</v>
      </c>
    </row>
    <row r="294" spans="1:25" s="138" customFormat="1" ht="19.95" customHeight="1">
      <c r="A294" s="135" t="s">
        <v>570</v>
      </c>
      <c r="B294" s="188">
        <v>0.05</v>
      </c>
      <c r="C294" s="156">
        <v>0.05</v>
      </c>
      <c r="D294" s="156">
        <v>0.05</v>
      </c>
      <c r="E294" s="179">
        <v>0.05</v>
      </c>
    </row>
    <row r="295" spans="1:25" s="138" customFormat="1" ht="19.95" customHeight="1">
      <c r="A295" s="135" t="s">
        <v>571</v>
      </c>
      <c r="B295" s="188">
        <v>1.7</v>
      </c>
      <c r="C295" s="156">
        <v>1.7</v>
      </c>
      <c r="D295" s="156">
        <v>1.7</v>
      </c>
      <c r="E295" s="179">
        <v>1.7</v>
      </c>
    </row>
    <row r="296" spans="1:25" s="138" customFormat="1" ht="19.95" customHeight="1">
      <c r="A296" s="135" t="s">
        <v>572</v>
      </c>
      <c r="B296" s="188">
        <v>12</v>
      </c>
      <c r="C296" s="156">
        <v>12</v>
      </c>
      <c r="D296" s="156">
        <v>12</v>
      </c>
      <c r="E296" s="179">
        <v>12</v>
      </c>
    </row>
    <row r="297" spans="1:25" s="138" customFormat="1" ht="19.95" customHeight="1">
      <c r="A297" s="135"/>
      <c r="B297" s="188"/>
      <c r="C297" s="156"/>
      <c r="D297" s="156"/>
      <c r="E297" s="179"/>
    </row>
    <row r="298" spans="1:25" s="138" customFormat="1" ht="19.95" customHeight="1">
      <c r="A298" s="135"/>
      <c r="B298" s="188"/>
      <c r="C298" s="156"/>
      <c r="D298" s="156"/>
      <c r="E298" s="179"/>
    </row>
    <row r="299" spans="1:25" s="138" customFormat="1" ht="19.95" customHeight="1">
      <c r="A299" s="191" t="s">
        <v>501</v>
      </c>
      <c r="B299" s="188"/>
      <c r="C299" s="156"/>
      <c r="D299" s="156"/>
      <c r="E299" s="179"/>
    </row>
    <row r="300" spans="1:25" s="138" customFormat="1" ht="19.95" customHeight="1">
      <c r="A300" s="192" t="s">
        <v>104</v>
      </c>
      <c r="B300" s="188"/>
      <c r="C300" s="156"/>
      <c r="D300" s="156"/>
      <c r="E300" s="179"/>
    </row>
    <row r="301" spans="1:25" s="138" customFormat="1" ht="19.95" customHeight="1">
      <c r="A301" s="114" t="s">
        <v>293</v>
      </c>
      <c r="B301" s="188">
        <v>1.0329999999999999</v>
      </c>
      <c r="C301" s="156">
        <v>1.0329999999999999</v>
      </c>
      <c r="D301" s="156">
        <v>1.0329999999999999</v>
      </c>
      <c r="E301" s="179">
        <v>1.0329999999999999</v>
      </c>
    </row>
    <row r="302" spans="1:25" s="138" customFormat="1" ht="19.95" customHeight="1">
      <c r="A302" s="114" t="s">
        <v>209</v>
      </c>
      <c r="B302" s="188">
        <v>1.0329999999999999</v>
      </c>
      <c r="C302" s="156">
        <v>1.0329999999999999</v>
      </c>
      <c r="D302" s="156">
        <v>1.0329999999999999</v>
      </c>
      <c r="E302" s="179">
        <v>1.0329999999999999</v>
      </c>
    </row>
    <row r="303" spans="1:25" s="138" customFormat="1" ht="19.95" customHeight="1">
      <c r="A303" s="114" t="s">
        <v>210</v>
      </c>
      <c r="B303" s="188">
        <v>1.0329999999999999</v>
      </c>
      <c r="C303" s="156">
        <v>1.0329999999999999</v>
      </c>
      <c r="D303" s="156">
        <v>1.0329999999999999</v>
      </c>
      <c r="E303" s="179">
        <v>1.0329999999999999</v>
      </c>
    </row>
    <row r="304" spans="1:25" s="138" customFormat="1" ht="19.95" customHeight="1">
      <c r="A304" s="114" t="s">
        <v>211</v>
      </c>
      <c r="B304" s="188">
        <v>1.0329999999999999</v>
      </c>
      <c r="C304" s="156">
        <v>1.0329999999999999</v>
      </c>
      <c r="D304" s="156">
        <v>1.0329999999999999</v>
      </c>
      <c r="E304" s="179">
        <v>1.0329999999999999</v>
      </c>
    </row>
    <row r="305" spans="1:5" s="138" customFormat="1" ht="19.95" customHeight="1">
      <c r="A305" s="114" t="s">
        <v>212</v>
      </c>
      <c r="B305" s="188">
        <v>1.0329999999999999</v>
      </c>
      <c r="C305" s="156">
        <v>1.0329999999999999</v>
      </c>
      <c r="D305" s="156">
        <v>1.0329999999999999</v>
      </c>
      <c r="E305" s="179">
        <v>1.0329999999999999</v>
      </c>
    </row>
    <row r="306" spans="1:5" s="138" customFormat="1" ht="19.95" customHeight="1">
      <c r="A306" s="114" t="s">
        <v>213</v>
      </c>
      <c r="B306" s="188">
        <v>1</v>
      </c>
      <c r="C306" s="156">
        <v>1</v>
      </c>
      <c r="D306" s="156">
        <v>1</v>
      </c>
      <c r="E306" s="179">
        <v>1</v>
      </c>
    </row>
    <row r="307" spans="1:5" s="138" customFormat="1" ht="19.95" customHeight="1">
      <c r="A307" s="114" t="s">
        <v>214</v>
      </c>
      <c r="B307" s="188">
        <v>0.1</v>
      </c>
      <c r="C307" s="156">
        <v>0.1</v>
      </c>
      <c r="D307" s="156">
        <v>0.1</v>
      </c>
      <c r="E307" s="179">
        <v>0.1</v>
      </c>
    </row>
    <row r="308" spans="1:5" s="138" customFormat="1" ht="19.95" customHeight="1">
      <c r="A308" s="114" t="s">
        <v>215</v>
      </c>
      <c r="B308" s="188">
        <v>0.1</v>
      </c>
      <c r="C308" s="156">
        <v>0.1</v>
      </c>
      <c r="D308" s="156">
        <v>0.1</v>
      </c>
      <c r="E308" s="179">
        <v>0.1</v>
      </c>
    </row>
    <row r="309" spans="1:5" s="138" customFormat="1" ht="19.95" customHeight="1">
      <c r="A309" s="114" t="s">
        <v>216</v>
      </c>
      <c r="B309" s="188">
        <v>0.1</v>
      </c>
      <c r="C309" s="156">
        <v>0.1</v>
      </c>
      <c r="D309" s="156">
        <v>0.1</v>
      </c>
      <c r="E309" s="179">
        <v>0.1</v>
      </c>
    </row>
    <row r="310" spans="1:5" s="138" customFormat="1" ht="19.95" customHeight="1">
      <c r="A310" s="114" t="s">
        <v>217</v>
      </c>
      <c r="B310" s="188">
        <v>0.1</v>
      </c>
      <c r="C310" s="156">
        <v>0.1</v>
      </c>
      <c r="D310" s="156">
        <v>0.1</v>
      </c>
      <c r="E310" s="179">
        <v>0.1</v>
      </c>
    </row>
    <row r="311" spans="1:5" s="138" customFormat="1" ht="19.95" customHeight="1">
      <c r="A311" s="114" t="s">
        <v>218</v>
      </c>
      <c r="B311" s="188">
        <v>0.1</v>
      </c>
      <c r="C311" s="156">
        <v>0.1</v>
      </c>
      <c r="D311" s="156">
        <v>0.1</v>
      </c>
      <c r="E311" s="179">
        <v>0.1</v>
      </c>
    </row>
    <row r="312" spans="1:5" s="138" customFormat="1" ht="19.95" customHeight="1">
      <c r="A312" s="114" t="s">
        <v>219</v>
      </c>
      <c r="B312" s="188">
        <v>0.1</v>
      </c>
      <c r="C312" s="156">
        <v>0.1</v>
      </c>
      <c r="D312" s="156">
        <v>0.1</v>
      </c>
      <c r="E312" s="179">
        <v>0.1</v>
      </c>
    </row>
    <row r="313" spans="1:5" s="138" customFormat="1" ht="19.95" customHeight="1">
      <c r="A313" s="114" t="s">
        <v>220</v>
      </c>
      <c r="B313" s="188">
        <v>0.1</v>
      </c>
      <c r="C313" s="156">
        <v>0.1</v>
      </c>
      <c r="D313" s="156">
        <v>0.1</v>
      </c>
      <c r="E313" s="179">
        <v>0.1</v>
      </c>
    </row>
    <row r="314" spans="1:5" s="138" customFormat="1" ht="19.95" customHeight="1">
      <c r="A314" s="114"/>
      <c r="B314" s="188"/>
      <c r="C314" s="156"/>
      <c r="D314" s="156"/>
      <c r="E314" s="179"/>
    </row>
    <row r="315" spans="1:5" s="138" customFormat="1" ht="19.95" customHeight="1">
      <c r="A315" s="192" t="s">
        <v>496</v>
      </c>
      <c r="B315" s="188"/>
      <c r="C315" s="156"/>
      <c r="D315" s="156"/>
      <c r="E315" s="179"/>
    </row>
    <row r="316" spans="1:5" s="138" customFormat="1" ht="19.95" customHeight="1">
      <c r="A316" s="114" t="s">
        <v>293</v>
      </c>
      <c r="B316" s="188">
        <v>0.9</v>
      </c>
      <c r="C316" s="156">
        <v>0.9</v>
      </c>
      <c r="D316" s="156">
        <v>0.9</v>
      </c>
      <c r="E316" s="179">
        <v>0.9</v>
      </c>
    </row>
    <row r="317" spans="1:5" s="138" customFormat="1" ht="19.95" customHeight="1">
      <c r="A317" s="114" t="s">
        <v>209</v>
      </c>
      <c r="B317" s="188">
        <v>1</v>
      </c>
      <c r="C317" s="156">
        <v>1</v>
      </c>
      <c r="D317" s="156">
        <v>1</v>
      </c>
      <c r="E317" s="179">
        <v>1</v>
      </c>
    </row>
    <row r="318" spans="1:5" s="138" customFormat="1" ht="19.95" customHeight="1">
      <c r="A318" s="114" t="s">
        <v>210</v>
      </c>
      <c r="B318" s="188">
        <v>1.1000000000000001</v>
      </c>
      <c r="C318" s="156">
        <v>1.1000000000000001</v>
      </c>
      <c r="D318" s="156">
        <v>1.1000000000000001</v>
      </c>
      <c r="E318" s="179">
        <v>1.1000000000000001</v>
      </c>
    </row>
    <row r="319" spans="1:5" s="138" customFormat="1" ht="19.95" customHeight="1">
      <c r="A319" s="114" t="s">
        <v>211</v>
      </c>
      <c r="B319" s="188">
        <v>1.2</v>
      </c>
      <c r="C319" s="156">
        <v>1.2</v>
      </c>
      <c r="D319" s="156">
        <v>1.2</v>
      </c>
      <c r="E319" s="179">
        <v>1.2</v>
      </c>
    </row>
    <row r="320" spans="1:5" s="138" customFormat="1" ht="19.95" customHeight="1">
      <c r="A320" s="114" t="s">
        <v>212</v>
      </c>
      <c r="B320" s="188">
        <v>1.3</v>
      </c>
      <c r="C320" s="156">
        <v>1.3</v>
      </c>
      <c r="D320" s="156">
        <v>1.3</v>
      </c>
      <c r="E320" s="179">
        <v>1.3</v>
      </c>
    </row>
    <row r="321" spans="1:5" s="138" customFormat="1" ht="19.95" customHeight="1">
      <c r="A321" s="114" t="s">
        <v>213</v>
      </c>
      <c r="B321" s="188">
        <v>1.4</v>
      </c>
      <c r="C321" s="156">
        <v>1.4</v>
      </c>
      <c r="D321" s="156">
        <v>1.4</v>
      </c>
      <c r="E321" s="179">
        <v>1.4</v>
      </c>
    </row>
    <row r="322" spans="1:5" s="138" customFormat="1" ht="19.95" customHeight="1">
      <c r="A322" s="114" t="s">
        <v>214</v>
      </c>
      <c r="B322" s="188">
        <v>1.5</v>
      </c>
      <c r="C322" s="156">
        <v>1.5</v>
      </c>
      <c r="D322" s="156">
        <v>1.5</v>
      </c>
      <c r="E322" s="179">
        <v>1.5</v>
      </c>
    </row>
    <row r="323" spans="1:5" s="138" customFormat="1" ht="19.95" customHeight="1">
      <c r="A323" s="114" t="s">
        <v>215</v>
      </c>
      <c r="B323" s="188">
        <v>1.6</v>
      </c>
      <c r="C323" s="156">
        <v>1.6</v>
      </c>
      <c r="D323" s="156">
        <v>1.6</v>
      </c>
      <c r="E323" s="179">
        <v>1.6</v>
      </c>
    </row>
    <row r="324" spans="1:5" s="138" customFormat="1" ht="19.95" customHeight="1">
      <c r="A324" s="114" t="s">
        <v>216</v>
      </c>
      <c r="B324" s="188">
        <v>1.7</v>
      </c>
      <c r="C324" s="156">
        <v>1.7</v>
      </c>
      <c r="D324" s="156">
        <v>1.7</v>
      </c>
      <c r="E324" s="179">
        <v>1.7</v>
      </c>
    </row>
    <row r="325" spans="1:5" s="138" customFormat="1" ht="19.95" customHeight="1">
      <c r="A325" s="114" t="s">
        <v>217</v>
      </c>
      <c r="B325" s="188">
        <v>1.8</v>
      </c>
      <c r="C325" s="156">
        <v>1.8</v>
      </c>
      <c r="D325" s="156">
        <v>1.8</v>
      </c>
      <c r="E325" s="179">
        <v>1.8</v>
      </c>
    </row>
    <row r="326" spans="1:5" s="138" customFormat="1" ht="19.95" customHeight="1">
      <c r="A326" s="114" t="s">
        <v>218</v>
      </c>
      <c r="B326" s="188">
        <v>1.9</v>
      </c>
      <c r="C326" s="156">
        <v>1.9</v>
      </c>
      <c r="D326" s="156">
        <v>1.9</v>
      </c>
      <c r="E326" s="179">
        <v>1.9</v>
      </c>
    </row>
    <row r="327" spans="1:5" s="138" customFormat="1" ht="19.95" customHeight="1">
      <c r="A327" s="114" t="s">
        <v>219</v>
      </c>
      <c r="B327" s="188">
        <v>2</v>
      </c>
      <c r="C327" s="156">
        <v>2</v>
      </c>
      <c r="D327" s="156">
        <v>2</v>
      </c>
      <c r="E327" s="179">
        <v>2</v>
      </c>
    </row>
    <row r="328" spans="1:5" s="138" customFormat="1" ht="19.95" customHeight="1">
      <c r="A328" s="114" t="s">
        <v>220</v>
      </c>
      <c r="B328" s="188">
        <v>2.1</v>
      </c>
      <c r="C328" s="156">
        <v>2.1</v>
      </c>
      <c r="D328" s="156">
        <v>2.1</v>
      </c>
      <c r="E328" s="179">
        <v>2.1</v>
      </c>
    </row>
    <row r="329" spans="1:5" s="138" customFormat="1" ht="19.95" customHeight="1">
      <c r="A329" s="114"/>
      <c r="B329" s="188"/>
      <c r="C329" s="156"/>
      <c r="D329" s="156"/>
      <c r="E329" s="179"/>
    </row>
    <row r="330" spans="1:5" s="138" customFormat="1" ht="19.95" customHeight="1">
      <c r="A330" s="114"/>
      <c r="B330" s="188"/>
      <c r="C330" s="156"/>
      <c r="D330" s="156"/>
      <c r="E330" s="179"/>
    </row>
    <row r="331" spans="1:5" s="138" customFormat="1" ht="19.95" customHeight="1">
      <c r="A331" s="114"/>
      <c r="B331" s="188"/>
      <c r="C331" s="156"/>
      <c r="D331" s="156"/>
      <c r="E331" s="179"/>
    </row>
    <row r="332" spans="1:5" s="138" customFormat="1" ht="19.95" customHeight="1">
      <c r="A332" s="114"/>
      <c r="B332" s="188"/>
      <c r="C332" s="156"/>
      <c r="D332" s="156"/>
      <c r="E332" s="179"/>
    </row>
    <row r="333" spans="1:5" s="138" customFormat="1" ht="19.95" customHeight="1">
      <c r="A333" s="114"/>
      <c r="B333" s="188"/>
      <c r="C333" s="156"/>
      <c r="D333" s="156"/>
      <c r="E333" s="179"/>
    </row>
    <row r="334" spans="1:5" s="138" customFormat="1" ht="19.95" customHeight="1">
      <c r="A334" s="114"/>
      <c r="B334" s="188"/>
      <c r="C334" s="156"/>
      <c r="D334" s="156"/>
      <c r="E334" s="179"/>
    </row>
    <row r="335" spans="1:5" s="138" customFormat="1" ht="19.95" customHeight="1">
      <c r="A335" s="114"/>
      <c r="B335" s="188"/>
      <c r="C335" s="156"/>
      <c r="D335" s="156"/>
      <c r="E335" s="179"/>
    </row>
    <row r="336" spans="1:5" ht="19.95" customHeight="1">
      <c r="A336" s="114"/>
      <c r="E336" s="179"/>
    </row>
    <row r="337" spans="1:6" s="138" customFormat="1" ht="19.95" customHeight="1">
      <c r="A337" s="114"/>
      <c r="B337" s="188"/>
      <c r="C337" s="156"/>
      <c r="D337" s="156"/>
      <c r="E337" s="179"/>
    </row>
    <row r="338" spans="1:6" s="138" customFormat="1" ht="19.95" customHeight="1">
      <c r="A338" s="114"/>
      <c r="B338" s="188"/>
      <c r="C338" s="156"/>
      <c r="D338" s="156"/>
      <c r="E338" s="179"/>
    </row>
    <row r="339" spans="1:6" s="138" customFormat="1" ht="19.95" customHeight="1">
      <c r="A339" s="191" t="s">
        <v>502</v>
      </c>
      <c r="B339" s="155"/>
      <c r="C339" s="155"/>
      <c r="D339" s="155"/>
      <c r="E339" s="155"/>
    </row>
    <row r="340" spans="1:6" s="138" customFormat="1" ht="19.95" customHeight="1">
      <c r="A340" s="135"/>
      <c r="B340" s="188"/>
      <c r="C340" s="156"/>
      <c r="D340" s="156"/>
      <c r="E340" s="179"/>
    </row>
    <row r="341" spans="1:6" s="138" customFormat="1" ht="19.95" customHeight="1">
      <c r="A341" s="135" t="s">
        <v>573</v>
      </c>
      <c r="B341" s="188">
        <v>1</v>
      </c>
      <c r="C341" s="156">
        <v>1</v>
      </c>
      <c r="D341" s="156">
        <v>1</v>
      </c>
      <c r="E341" s="179">
        <v>1</v>
      </c>
    </row>
    <row r="342" spans="1:6" s="138" customFormat="1" ht="19.95" customHeight="1">
      <c r="A342" s="135" t="s">
        <v>112</v>
      </c>
      <c r="B342" s="188">
        <v>2.0000000000000001E-4</v>
      </c>
      <c r="C342" s="156">
        <v>2.0000000000000001E-4</v>
      </c>
      <c r="D342" s="156">
        <v>2.0000000000000001E-4</v>
      </c>
      <c r="E342" s="179">
        <v>2.0000000000000001E-4</v>
      </c>
    </row>
    <row r="343" spans="1:6" s="138" customFormat="1" ht="19.95" customHeight="1">
      <c r="A343" s="135" t="s">
        <v>113</v>
      </c>
      <c r="B343" s="188">
        <v>0.15</v>
      </c>
      <c r="C343" s="156">
        <v>0.15</v>
      </c>
      <c r="D343" s="156">
        <v>0.15</v>
      </c>
      <c r="E343" s="179">
        <v>0.15</v>
      </c>
    </row>
    <row r="344" spans="1:6" s="138" customFormat="1" ht="19.95" customHeight="1">
      <c r="A344" s="135" t="s">
        <v>114</v>
      </c>
      <c r="B344" s="188">
        <v>0.22</v>
      </c>
      <c r="C344" s="156">
        <v>0.22</v>
      </c>
      <c r="D344" s="156">
        <v>0.22</v>
      </c>
      <c r="E344" s="179">
        <v>0.22</v>
      </c>
    </row>
    <row r="345" spans="1:6" s="138" customFormat="1" ht="19.95" customHeight="1">
      <c r="A345" s="135" t="s">
        <v>574</v>
      </c>
      <c r="B345" s="188">
        <v>3</v>
      </c>
      <c r="C345" s="156">
        <v>3</v>
      </c>
      <c r="D345" s="156">
        <v>3</v>
      </c>
      <c r="E345" s="179">
        <v>3</v>
      </c>
    </row>
    <row r="346" spans="1:6" s="138" customFormat="1" ht="19.95" customHeight="1">
      <c r="A346" s="135" t="s">
        <v>575</v>
      </c>
      <c r="B346" s="188">
        <v>3000</v>
      </c>
      <c r="C346" s="156">
        <v>3000</v>
      </c>
      <c r="D346" s="156">
        <v>3000</v>
      </c>
      <c r="E346" s="179">
        <v>3000</v>
      </c>
    </row>
    <row r="347" spans="1:6" s="138" customFormat="1" ht="19.95" customHeight="1">
      <c r="A347" s="135" t="s">
        <v>576</v>
      </c>
      <c r="B347" s="188">
        <v>2.5000000000000001E-2</v>
      </c>
      <c r="C347" s="156">
        <v>2.5000000000000001E-2</v>
      </c>
      <c r="D347" s="156">
        <v>2.5000000000000001E-2</v>
      </c>
      <c r="E347" s="179">
        <v>2.5000000000000001E-2</v>
      </c>
    </row>
    <row r="348" spans="1:6" s="138" customFormat="1" ht="19.95" customHeight="1">
      <c r="A348" s="135" t="s">
        <v>577</v>
      </c>
      <c r="B348" s="188">
        <v>0</v>
      </c>
      <c r="C348" s="156">
        <v>0</v>
      </c>
      <c r="D348" s="156">
        <v>0</v>
      </c>
      <c r="E348" s="179">
        <v>0</v>
      </c>
    </row>
    <row r="349" spans="1:6" s="138" customFormat="1" ht="19.95" customHeight="1">
      <c r="A349" s="135"/>
      <c r="B349" s="188"/>
      <c r="C349" s="156"/>
      <c r="D349" s="156"/>
      <c r="E349" s="179"/>
    </row>
    <row r="350" spans="1:6" s="138" customFormat="1" ht="19.95" customHeight="1">
      <c r="A350" s="135" t="s">
        <v>578</v>
      </c>
      <c r="B350" s="188">
        <v>2</v>
      </c>
      <c r="C350" s="156">
        <v>2</v>
      </c>
      <c r="D350" s="156">
        <v>2</v>
      </c>
      <c r="E350" s="179">
        <v>2</v>
      </c>
      <c r="F350" s="134"/>
    </row>
    <row r="351" spans="1:6" s="138" customFormat="1" ht="19.95" customHeight="1">
      <c r="A351" s="135" t="s">
        <v>208</v>
      </c>
      <c r="B351" s="188">
        <v>1.3</v>
      </c>
      <c r="C351" s="156">
        <v>1.3</v>
      </c>
      <c r="D351" s="156">
        <v>1.3</v>
      </c>
      <c r="E351" s="179">
        <v>1.3</v>
      </c>
      <c r="F351" s="134"/>
    </row>
    <row r="352" spans="1:6" s="138" customFormat="1" ht="19.95" customHeight="1">
      <c r="A352" s="135" t="s">
        <v>579</v>
      </c>
      <c r="B352" s="188">
        <v>0.75</v>
      </c>
      <c r="C352" s="156">
        <v>0.75</v>
      </c>
      <c r="D352" s="156">
        <v>0.75</v>
      </c>
      <c r="E352" s="179">
        <v>0.75</v>
      </c>
      <c r="F352" s="134"/>
    </row>
    <row r="353" spans="1:6" s="138" customFormat="1" ht="19.95" customHeight="1">
      <c r="A353" s="135" t="s">
        <v>580</v>
      </c>
      <c r="B353" s="188">
        <v>50</v>
      </c>
      <c r="C353" s="156">
        <v>50</v>
      </c>
      <c r="D353" s="156">
        <v>50</v>
      </c>
      <c r="E353" s="179">
        <v>50</v>
      </c>
      <c r="F353" s="134"/>
    </row>
    <row r="354" spans="1:6" s="138" customFormat="1" ht="19.95" customHeight="1">
      <c r="A354" s="135" t="s">
        <v>581</v>
      </c>
      <c r="B354" s="188">
        <v>1</v>
      </c>
      <c r="C354" s="156">
        <v>1</v>
      </c>
      <c r="D354" s="156">
        <v>1</v>
      </c>
      <c r="E354" s="179">
        <v>1</v>
      </c>
      <c r="F354" s="134"/>
    </row>
    <row r="355" spans="1:6" s="138" customFormat="1" ht="19.95" customHeight="1">
      <c r="A355" s="135" t="s">
        <v>584</v>
      </c>
      <c r="B355" s="188">
        <v>20</v>
      </c>
      <c r="C355" s="156">
        <v>20</v>
      </c>
      <c r="D355" s="156">
        <v>20</v>
      </c>
      <c r="E355" s="179">
        <v>20</v>
      </c>
      <c r="F355" s="134"/>
    </row>
    <row r="356" spans="1:6" s="138" customFormat="1" ht="19.95" customHeight="1">
      <c r="A356" s="135" t="s">
        <v>582</v>
      </c>
      <c r="B356" s="188">
        <v>200</v>
      </c>
      <c r="C356" s="156">
        <v>200</v>
      </c>
      <c r="D356" s="156">
        <v>200</v>
      </c>
      <c r="E356" s="179">
        <v>200</v>
      </c>
      <c r="F356" s="134"/>
    </row>
    <row r="357" spans="1:6" s="138" customFormat="1" ht="19.95" customHeight="1">
      <c r="A357" s="135" t="s">
        <v>585</v>
      </c>
      <c r="B357" s="188">
        <v>30</v>
      </c>
      <c r="C357" s="156">
        <v>30</v>
      </c>
      <c r="D357" s="156">
        <v>30</v>
      </c>
      <c r="E357" s="179">
        <v>30</v>
      </c>
      <c r="F357" s="134"/>
    </row>
    <row r="358" spans="1:6" s="138" customFormat="1" ht="19.95" customHeight="1">
      <c r="A358" s="135" t="s">
        <v>583</v>
      </c>
      <c r="B358" s="188">
        <v>230</v>
      </c>
      <c r="C358" s="156">
        <v>230</v>
      </c>
      <c r="D358" s="156">
        <v>230</v>
      </c>
      <c r="E358" s="179">
        <v>230</v>
      </c>
      <c r="F358" s="134"/>
    </row>
    <row r="359" spans="1:6" s="138" customFormat="1" ht="19.95" customHeight="1">
      <c r="A359" s="135" t="s">
        <v>586</v>
      </c>
      <c r="B359" s="188">
        <v>30</v>
      </c>
      <c r="C359" s="156">
        <v>30</v>
      </c>
      <c r="D359" s="156">
        <v>30</v>
      </c>
      <c r="E359" s="179">
        <v>30</v>
      </c>
      <c r="F359" s="134"/>
    </row>
    <row r="360" spans="1:6" s="138" customFormat="1" ht="19.95" customHeight="1">
      <c r="A360" s="135" t="s">
        <v>587</v>
      </c>
      <c r="B360" s="188">
        <v>0.2</v>
      </c>
      <c r="C360" s="156">
        <v>0.2</v>
      </c>
      <c r="D360" s="156">
        <v>0.2</v>
      </c>
      <c r="E360" s="179">
        <v>0.2</v>
      </c>
      <c r="F360" s="134"/>
    </row>
    <row r="361" spans="1:6" s="138" customFormat="1" ht="19.95" customHeight="1">
      <c r="A361" s="135" t="s">
        <v>588</v>
      </c>
      <c r="B361" s="188">
        <v>1</v>
      </c>
      <c r="C361" s="156">
        <v>1</v>
      </c>
      <c r="D361" s="156">
        <v>1</v>
      </c>
      <c r="E361" s="179">
        <v>1</v>
      </c>
      <c r="F361" s="134"/>
    </row>
    <row r="362" spans="1:6" s="138" customFormat="1" ht="19.95" customHeight="1">
      <c r="A362" s="135" t="s">
        <v>589</v>
      </c>
      <c r="B362" s="188" t="b">
        <v>0</v>
      </c>
      <c r="C362" s="156" t="b">
        <v>0</v>
      </c>
      <c r="D362" s="156" t="b">
        <v>0</v>
      </c>
      <c r="E362" s="179" t="b">
        <v>0</v>
      </c>
      <c r="F362" s="134"/>
    </row>
    <row r="363" spans="1:6" s="138" customFormat="1" ht="19.95" customHeight="1">
      <c r="A363" s="135" t="s">
        <v>590</v>
      </c>
      <c r="B363" s="188" t="b">
        <v>1</v>
      </c>
      <c r="C363" s="156" t="b">
        <v>1</v>
      </c>
      <c r="D363" s="156" t="b">
        <v>1</v>
      </c>
      <c r="E363" s="179" t="b">
        <v>1</v>
      </c>
      <c r="F363" s="134"/>
    </row>
    <row r="364" spans="1:6" s="138" customFormat="1" ht="19.95" customHeight="1">
      <c r="A364" s="135" t="s">
        <v>591</v>
      </c>
      <c r="B364" s="188" t="b">
        <v>0</v>
      </c>
      <c r="C364" s="156" t="b">
        <v>0</v>
      </c>
      <c r="D364" s="156" t="b">
        <v>0</v>
      </c>
      <c r="E364" s="179" t="b">
        <v>0</v>
      </c>
      <c r="F364" s="134"/>
    </row>
    <row r="365" spans="1:6" s="138" customFormat="1" ht="19.95" customHeight="1">
      <c r="A365" s="135" t="s">
        <v>592</v>
      </c>
      <c r="B365" s="188">
        <v>30</v>
      </c>
      <c r="C365" s="156">
        <v>30</v>
      </c>
      <c r="D365" s="156">
        <v>30</v>
      </c>
      <c r="E365" s="179">
        <v>30</v>
      </c>
      <c r="F365" s="134"/>
    </row>
    <row r="366" spans="1:6" s="138" customFormat="1" ht="19.95" customHeight="1">
      <c r="A366" s="135" t="s">
        <v>593</v>
      </c>
      <c r="B366" s="188">
        <v>0.15</v>
      </c>
      <c r="C366" s="156">
        <v>0.15</v>
      </c>
      <c r="D366" s="156">
        <v>0.15</v>
      </c>
      <c r="E366" s="179">
        <v>0.15</v>
      </c>
      <c r="F366" s="134"/>
    </row>
    <row r="367" spans="1:6" s="138" customFormat="1" ht="19.95" customHeight="1">
      <c r="A367" s="135" t="s">
        <v>594</v>
      </c>
      <c r="B367" s="188">
        <v>0.75</v>
      </c>
      <c r="C367" s="156">
        <v>0.75</v>
      </c>
      <c r="D367" s="156">
        <v>0.75</v>
      </c>
      <c r="E367" s="179">
        <v>0.75</v>
      </c>
      <c r="F367" s="134"/>
    </row>
    <row r="368" spans="1:6" s="138" customFormat="1" ht="19.95" customHeight="1">
      <c r="A368" s="135" t="s">
        <v>595</v>
      </c>
      <c r="B368" s="188">
        <v>0.1</v>
      </c>
      <c r="C368" s="156">
        <v>0.1</v>
      </c>
      <c r="D368" s="156">
        <v>0.1</v>
      </c>
      <c r="E368" s="179">
        <v>0.1</v>
      </c>
      <c r="F368" s="134"/>
    </row>
    <row r="369" spans="1:6" s="138" customFormat="1" ht="19.95" customHeight="1">
      <c r="A369" s="135" t="s">
        <v>596</v>
      </c>
      <c r="B369" s="188">
        <v>10</v>
      </c>
      <c r="C369" s="156">
        <v>10</v>
      </c>
      <c r="D369" s="156">
        <v>10</v>
      </c>
      <c r="E369" s="179">
        <v>10</v>
      </c>
      <c r="F369" s="134"/>
    </row>
    <row r="370" spans="1:6" s="138" customFormat="1" ht="19.95" customHeight="1">
      <c r="A370" s="135" t="s">
        <v>597</v>
      </c>
      <c r="B370" s="188">
        <v>0.15</v>
      </c>
      <c r="C370" s="156">
        <v>0.15</v>
      </c>
      <c r="D370" s="156">
        <v>0.15</v>
      </c>
      <c r="E370" s="179">
        <v>0.15</v>
      </c>
      <c r="F370" s="134"/>
    </row>
    <row r="371" spans="1:6" s="138" customFormat="1" ht="19.95" customHeight="1">
      <c r="A371" s="135"/>
      <c r="B371" s="188"/>
      <c r="C371" s="156"/>
      <c r="D371" s="156"/>
      <c r="E371" s="179"/>
      <c r="F371" s="134"/>
    </row>
    <row r="372" spans="1:6" ht="19.95" customHeight="1">
      <c r="A372" s="135"/>
      <c r="E372" s="179"/>
    </row>
    <row r="373" spans="1:6" ht="19.95" customHeight="1">
      <c r="A373" s="135" t="s">
        <v>598</v>
      </c>
      <c r="B373" s="188">
        <v>0.15</v>
      </c>
      <c r="C373" s="156">
        <v>0.15</v>
      </c>
      <c r="D373" s="156">
        <v>0.15</v>
      </c>
      <c r="E373" s="179">
        <v>0.15</v>
      </c>
    </row>
    <row r="374" spans="1:6" ht="19.95" customHeight="1">
      <c r="A374" s="135" t="s">
        <v>599</v>
      </c>
      <c r="B374" s="188">
        <v>0.15</v>
      </c>
      <c r="C374" s="156">
        <v>0.15</v>
      </c>
      <c r="D374" s="156">
        <v>0.15</v>
      </c>
      <c r="E374" s="179">
        <v>0.15</v>
      </c>
    </row>
    <row r="375" spans="1:6" ht="19.95" customHeight="1">
      <c r="A375" s="135" t="s">
        <v>600</v>
      </c>
      <c r="B375" s="152" t="b">
        <v>0</v>
      </c>
      <c r="C375" s="152" t="b">
        <v>0</v>
      </c>
      <c r="D375" s="152" t="b">
        <v>0</v>
      </c>
      <c r="E375" s="152" t="b">
        <v>0</v>
      </c>
    </row>
    <row r="376" spans="1:6" ht="19.95" customHeight="1">
      <c r="A376" s="135"/>
      <c r="E376" s="179"/>
    </row>
    <row r="377" spans="1:6" ht="19.95" customHeight="1">
      <c r="A377" s="135"/>
      <c r="E377" s="179"/>
    </row>
    <row r="378" spans="1:6" ht="19.95" customHeight="1">
      <c r="A378" s="135" t="s">
        <v>602</v>
      </c>
      <c r="E378" s="179"/>
    </row>
    <row r="379" spans="1:6" ht="19.95" customHeight="1">
      <c r="A379" s="135" t="s">
        <v>601</v>
      </c>
      <c r="B379" s="188">
        <v>100</v>
      </c>
      <c r="C379" s="156">
        <v>100</v>
      </c>
      <c r="D379" s="156">
        <v>100</v>
      </c>
      <c r="E379" s="179">
        <v>100</v>
      </c>
    </row>
    <row r="380" spans="1:6" ht="19.95" customHeight="1">
      <c r="A380" s="135" t="s">
        <v>603</v>
      </c>
      <c r="B380" s="188">
        <v>21</v>
      </c>
      <c r="C380" s="156">
        <v>21</v>
      </c>
      <c r="D380" s="156">
        <v>21</v>
      </c>
      <c r="E380" s="179">
        <v>21</v>
      </c>
    </row>
    <row r="381" spans="1:6" ht="19.95" customHeight="1">
      <c r="A381" s="135" t="s">
        <v>604</v>
      </c>
      <c r="B381" s="188">
        <v>17.100000000000001</v>
      </c>
      <c r="C381" s="156">
        <v>17.100000000000001</v>
      </c>
      <c r="D381" s="156">
        <v>17.100000000000001</v>
      </c>
      <c r="E381" s="179">
        <v>17.100000000000001</v>
      </c>
    </row>
    <row r="382" spans="1:6" ht="19.95" customHeight="1">
      <c r="A382" s="135" t="s">
        <v>504</v>
      </c>
      <c r="B382" s="152">
        <v>1</v>
      </c>
      <c r="C382" s="152">
        <v>1</v>
      </c>
      <c r="D382" s="152">
        <v>1</v>
      </c>
      <c r="E382" s="152">
        <v>1</v>
      </c>
    </row>
    <row r="383" spans="1:6" ht="19.95" customHeight="1">
      <c r="A383" s="135" t="s">
        <v>605</v>
      </c>
    </row>
    <row r="384" spans="1:6" ht="19.95" customHeight="1">
      <c r="A384" s="191" t="s">
        <v>503</v>
      </c>
    </row>
    <row r="385" spans="1:5" ht="19.95" customHeight="1">
      <c r="A385" s="193" t="s">
        <v>123</v>
      </c>
    </row>
    <row r="386" spans="1:5" s="138" customFormat="1" ht="19.95" customHeight="1">
      <c r="A386" s="114" t="s">
        <v>497</v>
      </c>
      <c r="B386" s="188">
        <v>35</v>
      </c>
      <c r="C386" s="156">
        <v>35</v>
      </c>
      <c r="D386" s="156">
        <v>35</v>
      </c>
      <c r="E386" s="179">
        <v>35</v>
      </c>
    </row>
    <row r="387" spans="1:5" s="138" customFormat="1" ht="19.95" customHeight="1">
      <c r="A387" s="114" t="s">
        <v>209</v>
      </c>
      <c r="B387" s="188">
        <v>30</v>
      </c>
      <c r="C387" s="156">
        <v>30</v>
      </c>
      <c r="D387" s="156">
        <v>30</v>
      </c>
      <c r="E387" s="179">
        <v>30</v>
      </c>
    </row>
    <row r="388" spans="1:5" s="138" customFormat="1" ht="19.95" customHeight="1">
      <c r="A388" s="114" t="s">
        <v>210</v>
      </c>
      <c r="B388" s="188">
        <v>25</v>
      </c>
      <c r="C388" s="156">
        <v>25</v>
      </c>
      <c r="D388" s="156">
        <v>25</v>
      </c>
      <c r="E388" s="179">
        <v>25</v>
      </c>
    </row>
    <row r="389" spans="1:5" ht="19.95" customHeight="1">
      <c r="A389" s="114" t="s">
        <v>211</v>
      </c>
      <c r="B389" s="188">
        <v>20</v>
      </c>
      <c r="C389" s="156">
        <v>20</v>
      </c>
      <c r="D389" s="156">
        <v>20</v>
      </c>
      <c r="E389" s="179">
        <v>20</v>
      </c>
    </row>
    <row r="390" spans="1:5" ht="19.95" customHeight="1">
      <c r="A390" s="114" t="s">
        <v>212</v>
      </c>
      <c r="B390" s="188">
        <v>10</v>
      </c>
      <c r="C390" s="156">
        <v>10</v>
      </c>
      <c r="D390" s="156">
        <v>10</v>
      </c>
      <c r="E390" s="179">
        <v>10</v>
      </c>
    </row>
    <row r="391" spans="1:5" ht="19.95" customHeight="1">
      <c r="A391" s="114" t="s">
        <v>213</v>
      </c>
      <c r="B391" s="188">
        <v>10</v>
      </c>
      <c r="C391" s="156">
        <v>10</v>
      </c>
      <c r="D391" s="156">
        <v>10</v>
      </c>
      <c r="E391" s="179">
        <v>10</v>
      </c>
    </row>
    <row r="392" spans="1:5" ht="19.95" customHeight="1">
      <c r="A392" s="114" t="s">
        <v>214</v>
      </c>
      <c r="B392" s="188">
        <v>10</v>
      </c>
      <c r="C392" s="156">
        <v>10</v>
      </c>
      <c r="D392" s="156">
        <v>10</v>
      </c>
      <c r="E392" s="179">
        <v>10</v>
      </c>
    </row>
    <row r="393" spans="1:5" ht="19.95" customHeight="1">
      <c r="A393" s="114" t="s">
        <v>215</v>
      </c>
      <c r="B393" s="188">
        <v>10</v>
      </c>
      <c r="C393" s="156">
        <v>10</v>
      </c>
      <c r="D393" s="156">
        <v>10</v>
      </c>
      <c r="E393" s="179">
        <v>10</v>
      </c>
    </row>
    <row r="394" spans="1:5" ht="19.95" customHeight="1">
      <c r="A394" s="114" t="s">
        <v>216</v>
      </c>
      <c r="B394" s="188">
        <v>10</v>
      </c>
      <c r="C394" s="156">
        <v>10</v>
      </c>
      <c r="D394" s="156">
        <v>10</v>
      </c>
      <c r="E394" s="179">
        <v>10</v>
      </c>
    </row>
    <row r="395" spans="1:5" ht="19.95" customHeight="1">
      <c r="A395" s="114" t="s">
        <v>217</v>
      </c>
      <c r="B395" s="188">
        <v>10</v>
      </c>
      <c r="C395" s="156">
        <v>10</v>
      </c>
      <c r="D395" s="156">
        <v>10</v>
      </c>
      <c r="E395" s="179">
        <v>10</v>
      </c>
    </row>
    <row r="396" spans="1:5" ht="19.95" customHeight="1">
      <c r="A396" s="114" t="s">
        <v>218</v>
      </c>
      <c r="B396" s="188">
        <v>10</v>
      </c>
      <c r="C396" s="156">
        <v>10</v>
      </c>
      <c r="D396" s="156">
        <v>10</v>
      </c>
      <c r="E396" s="179">
        <v>10</v>
      </c>
    </row>
    <row r="397" spans="1:5" ht="19.95" customHeight="1">
      <c r="A397" s="114" t="s">
        <v>219</v>
      </c>
      <c r="B397" s="188">
        <v>10</v>
      </c>
      <c r="C397" s="156">
        <v>10</v>
      </c>
      <c r="D397" s="156">
        <v>10</v>
      </c>
      <c r="E397" s="179">
        <v>10</v>
      </c>
    </row>
    <row r="398" spans="1:5" ht="19.95" customHeight="1">
      <c r="A398" s="114" t="s">
        <v>220</v>
      </c>
      <c r="B398" s="152">
        <v>10</v>
      </c>
      <c r="C398" s="152">
        <v>10</v>
      </c>
      <c r="D398" s="152">
        <v>10</v>
      </c>
      <c r="E398" s="152">
        <v>10</v>
      </c>
    </row>
    <row r="399" spans="1:5" ht="19.95" customHeight="1">
      <c r="A399" s="114"/>
      <c r="B399" s="152"/>
      <c r="C399" s="152"/>
      <c r="D399" s="152"/>
      <c r="E399" s="152"/>
    </row>
    <row r="400" spans="1:5" ht="19.95" customHeight="1">
      <c r="A400" s="194" t="s">
        <v>124</v>
      </c>
      <c r="E400" s="179"/>
    </row>
    <row r="401" spans="1:5" ht="19.95" customHeight="1">
      <c r="A401" s="114" t="s">
        <v>497</v>
      </c>
      <c r="B401" s="154">
        <v>2962.73291015625</v>
      </c>
      <c r="C401" s="156">
        <v>2962.73291015625</v>
      </c>
      <c r="D401" s="156">
        <v>2962.73291015625</v>
      </c>
      <c r="E401" s="134">
        <v>2962.73291015625</v>
      </c>
    </row>
    <row r="402" spans="1:5" ht="19.95" customHeight="1">
      <c r="A402" s="114" t="s">
        <v>209</v>
      </c>
      <c r="B402" s="188">
        <v>1585.83703613281</v>
      </c>
      <c r="C402" s="156">
        <v>1585.83703613281</v>
      </c>
      <c r="D402" s="156">
        <v>1585.83703613281</v>
      </c>
      <c r="E402" s="179">
        <v>1585.83703613281</v>
      </c>
    </row>
    <row r="403" spans="1:5" ht="19.95" customHeight="1">
      <c r="A403" s="114" t="s">
        <v>210</v>
      </c>
      <c r="B403" s="188">
        <v>460.06491088867102</v>
      </c>
      <c r="C403" s="156">
        <v>460.06491088867102</v>
      </c>
      <c r="D403" s="156">
        <v>460.06491088867102</v>
      </c>
      <c r="E403" s="179">
        <v>460.06491088867102</v>
      </c>
    </row>
    <row r="404" spans="1:5" ht="19.95" customHeight="1">
      <c r="A404" s="114" t="s">
        <v>211</v>
      </c>
      <c r="B404" s="188">
        <v>131.81080627441401</v>
      </c>
      <c r="C404" s="156">
        <v>131.81080627441401</v>
      </c>
      <c r="D404" s="156">
        <v>131.81080627441401</v>
      </c>
      <c r="E404" s="179">
        <v>131.81080627441401</v>
      </c>
    </row>
    <row r="405" spans="1:5" ht="19.95" customHeight="1">
      <c r="A405" s="114" t="s">
        <v>212</v>
      </c>
      <c r="B405" s="188">
        <v>37.764419555663999</v>
      </c>
      <c r="C405" s="156">
        <v>37.764419555663999</v>
      </c>
      <c r="D405" s="156">
        <v>37.764419555663999</v>
      </c>
      <c r="E405" s="179">
        <v>37.764419555663999</v>
      </c>
    </row>
    <row r="406" spans="1:5" ht="19.95" customHeight="1">
      <c r="A406" s="114" t="s">
        <v>213</v>
      </c>
      <c r="B406" s="188">
        <v>36.219879149999997</v>
      </c>
      <c r="C406" s="156">
        <v>36.219879149999997</v>
      </c>
      <c r="D406" s="156">
        <v>36.219879149999997</v>
      </c>
      <c r="E406" s="179">
        <v>36.219879149999997</v>
      </c>
    </row>
    <row r="407" spans="1:5" ht="19.95" customHeight="1">
      <c r="A407" s="114" t="s">
        <v>214</v>
      </c>
      <c r="B407" s="188">
        <v>36.219879149999997</v>
      </c>
      <c r="C407" s="156">
        <v>36.219879149999997</v>
      </c>
      <c r="D407" s="156">
        <v>36.219879149999997</v>
      </c>
      <c r="E407" s="179">
        <v>36.219879149999997</v>
      </c>
    </row>
    <row r="408" spans="1:5" ht="19.95" customHeight="1">
      <c r="A408" s="114" t="s">
        <v>215</v>
      </c>
      <c r="B408" s="188">
        <v>36.219879149999997</v>
      </c>
      <c r="C408" s="156">
        <v>36.219879149999997</v>
      </c>
      <c r="D408" s="156">
        <v>36.219879149999997</v>
      </c>
      <c r="E408" s="179">
        <v>36.219879149999997</v>
      </c>
    </row>
    <row r="409" spans="1:5" ht="19.95" customHeight="1">
      <c r="A409" s="114" t="s">
        <v>216</v>
      </c>
      <c r="B409" s="188">
        <v>36.219879149999997</v>
      </c>
      <c r="C409" s="156">
        <v>36.219879149999997</v>
      </c>
      <c r="D409" s="156">
        <v>36.219879149999997</v>
      </c>
      <c r="E409" s="179">
        <v>36.219879149999997</v>
      </c>
    </row>
    <row r="410" spans="1:5" ht="19.95" customHeight="1">
      <c r="A410" s="114" t="s">
        <v>217</v>
      </c>
      <c r="B410" s="188">
        <v>36.219879149999997</v>
      </c>
      <c r="C410" s="156">
        <v>36.219879149999997</v>
      </c>
      <c r="D410" s="156">
        <v>36.219879149999997</v>
      </c>
      <c r="E410" s="179">
        <v>36.219879149999997</v>
      </c>
    </row>
    <row r="411" spans="1:5" ht="19.95" customHeight="1">
      <c r="A411" s="114" t="s">
        <v>218</v>
      </c>
      <c r="B411" s="188">
        <v>36.219879149999997</v>
      </c>
      <c r="C411" s="156">
        <v>36.219879149999997</v>
      </c>
      <c r="D411" s="156">
        <v>36.219879149999997</v>
      </c>
      <c r="E411" s="179">
        <v>36.219879149999997</v>
      </c>
    </row>
    <row r="412" spans="1:5" ht="19.95" customHeight="1">
      <c r="A412" s="114" t="s">
        <v>219</v>
      </c>
      <c r="B412" s="188">
        <v>36.219879149999997</v>
      </c>
      <c r="C412" s="156">
        <v>36.219879149999997</v>
      </c>
      <c r="D412" s="156">
        <v>36.219879149999997</v>
      </c>
      <c r="E412" s="179">
        <v>36.219879149999997</v>
      </c>
    </row>
    <row r="413" spans="1:5" ht="19.95" customHeight="1">
      <c r="A413" s="114" t="s">
        <v>220</v>
      </c>
      <c r="B413" s="188">
        <v>36.219879149999997</v>
      </c>
      <c r="C413" s="156">
        <v>36.219879149999997</v>
      </c>
      <c r="D413" s="156">
        <v>36.219879149999997</v>
      </c>
      <c r="E413" s="179">
        <v>36.219879149999997</v>
      </c>
    </row>
    <row r="414" spans="1:5" ht="19.95" customHeight="1">
      <c r="A414" s="114"/>
      <c r="E414" s="179"/>
    </row>
    <row r="415" spans="1:5" ht="19.95" customHeight="1">
      <c r="A415" s="193" t="s">
        <v>498</v>
      </c>
      <c r="E415" s="179"/>
    </row>
    <row r="416" spans="1:5" ht="19.95" customHeight="1">
      <c r="A416" s="114" t="s">
        <v>497</v>
      </c>
      <c r="B416" s="188">
        <v>35</v>
      </c>
      <c r="C416" s="156">
        <v>35</v>
      </c>
      <c r="D416" s="156">
        <v>35</v>
      </c>
      <c r="E416" s="179">
        <v>35</v>
      </c>
    </row>
    <row r="417" spans="1:5" ht="19.95" customHeight="1">
      <c r="A417" s="114" t="s">
        <v>209</v>
      </c>
      <c r="B417" s="188">
        <v>30</v>
      </c>
      <c r="C417" s="156">
        <v>30</v>
      </c>
      <c r="D417" s="156">
        <v>30</v>
      </c>
      <c r="E417" s="179">
        <v>30</v>
      </c>
    </row>
    <row r="418" spans="1:5" ht="19.95" customHeight="1">
      <c r="A418" s="114" t="s">
        <v>210</v>
      </c>
      <c r="B418" s="188">
        <v>25</v>
      </c>
      <c r="C418" s="156">
        <v>25</v>
      </c>
      <c r="D418" s="156">
        <v>25</v>
      </c>
      <c r="E418" s="179">
        <v>25</v>
      </c>
    </row>
    <row r="419" spans="1:5" ht="19.95" customHeight="1">
      <c r="A419" s="114" t="s">
        <v>211</v>
      </c>
      <c r="B419" s="188">
        <v>20</v>
      </c>
      <c r="C419" s="156">
        <v>20</v>
      </c>
      <c r="D419" s="156">
        <v>20</v>
      </c>
      <c r="E419" s="179">
        <v>20</v>
      </c>
    </row>
    <row r="420" spans="1:5" ht="19.95" customHeight="1">
      <c r="A420" s="114" t="s">
        <v>212</v>
      </c>
      <c r="B420" s="188">
        <v>10</v>
      </c>
      <c r="C420" s="156">
        <v>10</v>
      </c>
      <c r="D420" s="156">
        <v>10</v>
      </c>
      <c r="E420" s="179">
        <v>10</v>
      </c>
    </row>
    <row r="421" spans="1:5" ht="19.95" customHeight="1">
      <c r="A421" s="114" t="s">
        <v>213</v>
      </c>
      <c r="B421" s="188">
        <v>10</v>
      </c>
      <c r="C421" s="156">
        <v>10</v>
      </c>
      <c r="D421" s="156">
        <v>10</v>
      </c>
      <c r="E421" s="179">
        <v>10</v>
      </c>
    </row>
    <row r="422" spans="1:5" ht="19.95" customHeight="1">
      <c r="A422" s="114" t="s">
        <v>214</v>
      </c>
      <c r="B422" s="188">
        <v>10</v>
      </c>
      <c r="C422" s="156">
        <v>10</v>
      </c>
      <c r="D422" s="156">
        <v>10</v>
      </c>
      <c r="E422" s="179">
        <v>10</v>
      </c>
    </row>
    <row r="423" spans="1:5" ht="19.95" customHeight="1">
      <c r="A423" s="114" t="s">
        <v>215</v>
      </c>
      <c r="B423" s="188">
        <v>10</v>
      </c>
      <c r="C423" s="156">
        <v>10</v>
      </c>
      <c r="D423" s="156">
        <v>10</v>
      </c>
      <c r="E423" s="179">
        <v>10</v>
      </c>
    </row>
    <row r="424" spans="1:5" ht="19.95" customHeight="1">
      <c r="A424" s="114" t="s">
        <v>216</v>
      </c>
      <c r="B424" s="188">
        <v>10</v>
      </c>
      <c r="C424" s="156">
        <v>10</v>
      </c>
      <c r="D424" s="156">
        <v>10</v>
      </c>
      <c r="E424" s="179">
        <v>10</v>
      </c>
    </row>
    <row r="425" spans="1:5" ht="19.95" customHeight="1">
      <c r="A425" s="114" t="s">
        <v>217</v>
      </c>
      <c r="B425" s="188">
        <v>10</v>
      </c>
      <c r="C425" s="156">
        <v>10</v>
      </c>
      <c r="D425" s="156">
        <v>10</v>
      </c>
      <c r="E425" s="179">
        <v>10</v>
      </c>
    </row>
    <row r="426" spans="1:5" ht="19.95" customHeight="1">
      <c r="A426" s="114" t="s">
        <v>218</v>
      </c>
      <c r="B426" s="188">
        <v>10</v>
      </c>
      <c r="C426" s="156">
        <v>10</v>
      </c>
      <c r="D426" s="156">
        <v>10</v>
      </c>
      <c r="E426" s="179">
        <v>10</v>
      </c>
    </row>
    <row r="427" spans="1:5" ht="19.95" customHeight="1">
      <c r="A427" s="114" t="s">
        <v>219</v>
      </c>
      <c r="B427" s="188">
        <v>10</v>
      </c>
      <c r="C427" s="156">
        <v>10</v>
      </c>
      <c r="D427" s="156">
        <v>10</v>
      </c>
      <c r="E427" s="179">
        <v>10</v>
      </c>
    </row>
    <row r="428" spans="1:5" ht="19.95" customHeight="1">
      <c r="A428" s="114" t="s">
        <v>220</v>
      </c>
      <c r="B428" s="152">
        <v>10</v>
      </c>
      <c r="C428" s="152">
        <v>10</v>
      </c>
      <c r="D428" s="152">
        <v>10</v>
      </c>
      <c r="E428" s="152">
        <v>10</v>
      </c>
    </row>
    <row r="429" spans="1:5" ht="19.95" customHeight="1">
      <c r="A429" s="114"/>
      <c r="E429" s="179"/>
    </row>
  </sheetData>
  <phoneticPr fontId="47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5" thickBot="1">
      <c r="A1" s="55"/>
      <c r="B1" s="55"/>
      <c r="C1" s="55"/>
      <c r="D1" s="55"/>
      <c r="E1" s="55"/>
      <c r="F1" s="56"/>
      <c r="G1" s="55"/>
      <c r="H1" s="55"/>
      <c r="I1" s="56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271"/>
      <c r="X1" s="271"/>
      <c r="Y1" s="271"/>
      <c r="Z1" s="271"/>
      <c r="AA1" s="271" t="s">
        <v>74</v>
      </c>
      <c r="AB1" s="271" t="s">
        <v>850</v>
      </c>
      <c r="AC1" s="271" t="s">
        <v>851</v>
      </c>
      <c r="AD1" s="271" t="s">
        <v>852</v>
      </c>
      <c r="AE1" s="271" t="s">
        <v>853</v>
      </c>
      <c r="AF1" s="271" t="s">
        <v>854</v>
      </c>
      <c r="AG1" s="271" t="s">
        <v>855</v>
      </c>
      <c r="AH1" s="271" t="s">
        <v>856</v>
      </c>
      <c r="AI1" s="271" t="s">
        <v>857</v>
      </c>
      <c r="AJ1" s="271" t="s">
        <v>858</v>
      </c>
      <c r="AK1" s="271" t="s">
        <v>859</v>
      </c>
      <c r="AL1" s="271" t="s">
        <v>860</v>
      </c>
      <c r="AM1" s="271" t="s">
        <v>861</v>
      </c>
      <c r="AN1" s="271" t="s">
        <v>862</v>
      </c>
      <c r="AO1" s="271" t="s">
        <v>863</v>
      </c>
      <c r="AP1" s="271" t="s">
        <v>864</v>
      </c>
      <c r="AQ1" s="271" t="s">
        <v>865</v>
      </c>
      <c r="AR1" s="271" t="s">
        <v>866</v>
      </c>
      <c r="AS1" s="271" t="s">
        <v>867</v>
      </c>
      <c r="AT1" s="271" t="s">
        <v>868</v>
      </c>
      <c r="AU1" s="271" t="s">
        <v>869</v>
      </c>
      <c r="AV1" s="271" t="s">
        <v>870</v>
      </c>
      <c r="AW1" s="271" t="s">
        <v>871</v>
      </c>
      <c r="AX1" s="271" t="s">
        <v>872</v>
      </c>
      <c r="AY1" s="271" t="s">
        <v>873</v>
      </c>
      <c r="AZ1" s="271" t="s">
        <v>874</v>
      </c>
      <c r="BA1" s="271" t="s">
        <v>875</v>
      </c>
      <c r="BB1" s="271" t="s">
        <v>876</v>
      </c>
      <c r="BC1" s="271" t="s">
        <v>877</v>
      </c>
      <c r="BD1" s="271" t="s">
        <v>878</v>
      </c>
      <c r="BE1" s="271" t="s">
        <v>879</v>
      </c>
      <c r="BF1" s="271" t="s">
        <v>880</v>
      </c>
      <c r="BG1" s="271" t="s">
        <v>881</v>
      </c>
      <c r="BH1" s="271" t="s">
        <v>882</v>
      </c>
      <c r="BI1" s="271" t="s">
        <v>883</v>
      </c>
      <c r="BJ1" s="271" t="s">
        <v>884</v>
      </c>
      <c r="BK1" s="271" t="s">
        <v>885</v>
      </c>
      <c r="BL1" s="271" t="s">
        <v>886</v>
      </c>
      <c r="BM1" s="271" t="s">
        <v>887</v>
      </c>
      <c r="BN1" s="271" t="s">
        <v>888</v>
      </c>
      <c r="BO1" s="271" t="s">
        <v>889</v>
      </c>
      <c r="BP1" s="271" t="s">
        <v>890</v>
      </c>
      <c r="BQ1" s="271" t="s">
        <v>891</v>
      </c>
      <c r="BR1" s="271" t="s">
        <v>892</v>
      </c>
      <c r="BS1" s="271" t="s">
        <v>893</v>
      </c>
      <c r="BT1" s="271" t="s">
        <v>894</v>
      </c>
      <c r="BU1" s="271" t="s">
        <v>895</v>
      </c>
      <c r="BV1" s="271" t="s">
        <v>896</v>
      </c>
      <c r="BW1" s="271" t="s">
        <v>897</v>
      </c>
      <c r="BX1" s="271" t="s">
        <v>898</v>
      </c>
      <c r="BY1" s="271" t="s">
        <v>899</v>
      </c>
      <c r="BZ1" s="271" t="s">
        <v>900</v>
      </c>
      <c r="CA1" s="271" t="s">
        <v>901</v>
      </c>
      <c r="CB1" s="271" t="s">
        <v>902</v>
      </c>
      <c r="CC1" s="271" t="s">
        <v>903</v>
      </c>
      <c r="CD1" s="271" t="s">
        <v>904</v>
      </c>
      <c r="CE1" s="271" t="s">
        <v>905</v>
      </c>
      <c r="CF1" s="271" t="s">
        <v>906</v>
      </c>
      <c r="CG1" s="271" t="s">
        <v>907</v>
      </c>
      <c r="CH1" s="271" t="s">
        <v>908</v>
      </c>
      <c r="CI1" s="271" t="s">
        <v>909</v>
      </c>
      <c r="CJ1" s="271" t="s">
        <v>910</v>
      </c>
      <c r="CK1" s="271" t="s">
        <v>911</v>
      </c>
      <c r="CL1" s="271" t="s">
        <v>912</v>
      </c>
      <c r="CM1" s="271" t="s">
        <v>913</v>
      </c>
      <c r="CN1" s="271" t="s">
        <v>914</v>
      </c>
      <c r="CO1" s="271" t="s">
        <v>915</v>
      </c>
      <c r="CP1" s="271" t="s">
        <v>916</v>
      </c>
      <c r="CQ1" s="271" t="s">
        <v>917</v>
      </c>
      <c r="CR1" s="271" t="s">
        <v>918</v>
      </c>
      <c r="CS1" s="271" t="s">
        <v>932</v>
      </c>
      <c r="CT1" s="271" t="s">
        <v>121</v>
      </c>
      <c r="CU1" s="271" t="s">
        <v>920</v>
      </c>
      <c r="CV1" s="271" t="s">
        <v>921</v>
      </c>
      <c r="CW1" s="271" t="s">
        <v>922</v>
      </c>
      <c r="CX1" s="271" t="s">
        <v>923</v>
      </c>
      <c r="CY1" s="271" t="s">
        <v>924</v>
      </c>
      <c r="CZ1" s="271" t="s">
        <v>927</v>
      </c>
      <c r="DA1" s="271" t="s">
        <v>926</v>
      </c>
      <c r="DB1" s="271" t="s">
        <v>933</v>
      </c>
      <c r="DC1" s="271" t="s">
        <v>741</v>
      </c>
      <c r="DD1" s="271" t="s">
        <v>928</v>
      </c>
      <c r="DE1" s="271" t="s">
        <v>929</v>
      </c>
      <c r="DF1" s="271" t="s">
        <v>930</v>
      </c>
      <c r="DG1" s="271" t="s">
        <v>931</v>
      </c>
      <c r="DH1" s="271" t="s">
        <v>934</v>
      </c>
      <c r="DI1" s="271" t="s">
        <v>102</v>
      </c>
      <c r="DQ1" s="271" t="s">
        <v>394</v>
      </c>
      <c r="DR1" s="271" t="s">
        <v>268</v>
      </c>
      <c r="DS1" s="271" t="s">
        <v>841</v>
      </c>
      <c r="DT1" s="271" t="s">
        <v>269</v>
      </c>
      <c r="DU1" s="271" t="s">
        <v>162</v>
      </c>
      <c r="DV1" s="271" t="s">
        <v>842</v>
      </c>
      <c r="DW1" s="271" t="s">
        <v>843</v>
      </c>
      <c r="DX1" s="271" t="s">
        <v>844</v>
      </c>
      <c r="DY1" s="271" t="s">
        <v>845</v>
      </c>
      <c r="DZ1" s="271" t="s">
        <v>846</v>
      </c>
      <c r="EA1" s="271" t="s">
        <v>847</v>
      </c>
      <c r="EB1" s="271" t="s">
        <v>848</v>
      </c>
    </row>
    <row r="2" spans="1:132" ht="18" customHeight="1">
      <c r="A2" s="55"/>
      <c r="B2" s="55"/>
      <c r="C2" s="55"/>
      <c r="D2" s="55"/>
      <c r="E2" s="55"/>
      <c r="F2" s="56"/>
      <c r="G2" s="55"/>
      <c r="H2" s="55"/>
      <c r="I2" s="55"/>
      <c r="J2" s="55"/>
      <c r="K2" s="55"/>
      <c r="L2" s="55"/>
      <c r="M2" s="55"/>
      <c r="N2" s="55"/>
      <c r="O2" s="57"/>
      <c r="P2" s="55"/>
      <c r="Q2" s="55"/>
      <c r="R2" s="55"/>
      <c r="S2" s="55"/>
      <c r="T2" s="55"/>
      <c r="U2" s="73" t="s">
        <v>143</v>
      </c>
      <c r="V2" s="7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74" t="s">
        <v>144</v>
      </c>
      <c r="V3" s="7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74" t="s">
        <v>429</v>
      </c>
      <c r="V4" s="213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45" customHeight="1" thickBot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74" t="s">
        <v>431</v>
      </c>
      <c r="V5" s="214" t="s">
        <v>827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74" t="s">
        <v>738</v>
      </c>
      <c r="V6" s="214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" thickBot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74" t="s">
        <v>440</v>
      </c>
      <c r="V7" s="214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 t="s">
        <v>410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55"/>
      <c r="B43" s="56" t="s">
        <v>456</v>
      </c>
      <c r="C43" s="120" t="s">
        <v>163</v>
      </c>
      <c r="D43" s="121" t="s">
        <v>176</v>
      </c>
      <c r="E43" s="120"/>
      <c r="F43" s="120"/>
      <c r="G43" s="120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55"/>
      <c r="B44" s="55">
        <v>0</v>
      </c>
      <c r="C44" s="122">
        <f>MAX(DW4:DW1000)</f>
        <v>10.977362613600411</v>
      </c>
      <c r="D44" s="120" t="s">
        <v>146</v>
      </c>
      <c r="E44" s="120" t="b">
        <v>1</v>
      </c>
      <c r="F44" s="120" t="s">
        <v>145</v>
      </c>
      <c r="G44" s="120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55"/>
      <c r="B45" s="55">
        <f>MIN(AB3:AI1000)</f>
        <v>0.16903594402910249</v>
      </c>
      <c r="C45" s="122">
        <f>MAX(AB3:AH1000)</f>
        <v>0.43530539495144221</v>
      </c>
      <c r="D45" s="120" t="s">
        <v>147</v>
      </c>
      <c r="E45" s="120" t="b">
        <v>1</v>
      </c>
      <c r="F45" s="120" t="s">
        <v>157</v>
      </c>
      <c r="G45" s="120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55"/>
      <c r="B46" s="55">
        <f>MIN(AP3:AW1000)</f>
        <v>-1.5364013725612189E-2</v>
      </c>
      <c r="C46" s="122">
        <f>MAX(AP3:AW1000)</f>
        <v>2.6818909769472071E-2</v>
      </c>
      <c r="D46" s="120" t="s">
        <v>148</v>
      </c>
      <c r="E46" s="120" t="b">
        <v>0</v>
      </c>
      <c r="F46" s="120" t="s">
        <v>158</v>
      </c>
      <c r="G46" s="120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55"/>
      <c r="B47" s="55">
        <v>0</v>
      </c>
      <c r="C47" s="122">
        <f>MAX(CF3:CM1000)</f>
        <v>125.6025349818109</v>
      </c>
      <c r="D47" s="120" t="s">
        <v>149</v>
      </c>
      <c r="E47" s="120" t="b">
        <v>0</v>
      </c>
      <c r="F47" s="120" t="s">
        <v>159</v>
      </c>
      <c r="G47" s="120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55"/>
      <c r="B48" s="55"/>
      <c r="C48" s="165">
        <v>127.58</v>
      </c>
      <c r="D48" s="166" t="s">
        <v>150</v>
      </c>
      <c r="E48" s="166" t="b">
        <v>1</v>
      </c>
      <c r="F48" s="166" t="s">
        <v>165</v>
      </c>
      <c r="G48" s="166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55"/>
      <c r="B49" s="55"/>
      <c r="C49" s="122">
        <v>150</v>
      </c>
      <c r="D49" s="120" t="s">
        <v>151</v>
      </c>
      <c r="E49" s="120" t="b">
        <v>0</v>
      </c>
      <c r="F49" s="120" t="s">
        <v>160</v>
      </c>
      <c r="G49" s="120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55"/>
      <c r="B50" s="55"/>
      <c r="C50" s="165">
        <v>3</v>
      </c>
      <c r="D50" s="166" t="s">
        <v>152</v>
      </c>
      <c r="E50" s="166" t="b">
        <v>0</v>
      </c>
      <c r="F50" s="166" t="s">
        <v>161</v>
      </c>
      <c r="G50" s="166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55"/>
      <c r="B51" s="55"/>
      <c r="C51" s="122">
        <v>110</v>
      </c>
      <c r="D51" s="120" t="s">
        <v>153</v>
      </c>
      <c r="E51" s="120" t="b">
        <v>0</v>
      </c>
      <c r="F51" s="120" t="s">
        <v>166</v>
      </c>
      <c r="G51" s="120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55"/>
      <c r="B52" s="55"/>
      <c r="C52" s="122">
        <v>110</v>
      </c>
      <c r="D52" s="120" t="s">
        <v>154</v>
      </c>
      <c r="E52" s="120" t="b">
        <v>0</v>
      </c>
      <c r="F52" s="120" t="s">
        <v>174</v>
      </c>
      <c r="G52" s="120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55"/>
      <c r="B53" s="55"/>
      <c r="C53" s="122">
        <v>1</v>
      </c>
      <c r="D53" s="120" t="s">
        <v>155</v>
      </c>
      <c r="E53" s="120" t="b">
        <v>0</v>
      </c>
      <c r="F53" s="120" t="s">
        <v>173</v>
      </c>
      <c r="G53" s="120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55"/>
      <c r="B54" s="55"/>
      <c r="C54" s="122">
        <v>110</v>
      </c>
      <c r="D54" s="120" t="s">
        <v>156</v>
      </c>
      <c r="E54" s="120" t="b">
        <v>0</v>
      </c>
      <c r="F54" s="120" t="s">
        <v>172</v>
      </c>
      <c r="G54" s="120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55"/>
      <c r="B55" s="55"/>
      <c r="C55" s="122">
        <v>7</v>
      </c>
      <c r="D55" s="120" t="s">
        <v>331</v>
      </c>
      <c r="E55" s="120" t="b">
        <v>0</v>
      </c>
      <c r="F55" s="120" t="s">
        <v>332</v>
      </c>
      <c r="G55" s="120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10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10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10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10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10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10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10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10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10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10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10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10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10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10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10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10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10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10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10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10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10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10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10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10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10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10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10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10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10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10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10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10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10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10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10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10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10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10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10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10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10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10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10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10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10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10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10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10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78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AC1" t="s">
        <v>233</v>
      </c>
      <c r="AQ1" t="s">
        <v>234</v>
      </c>
      <c r="BE1" t="s">
        <v>235</v>
      </c>
      <c r="BR1" t="s">
        <v>326</v>
      </c>
      <c r="BS1" t="s">
        <v>236</v>
      </c>
      <c r="BT1" t="s">
        <v>237</v>
      </c>
      <c r="BU1" t="s">
        <v>238</v>
      </c>
      <c r="BV1" t="s">
        <v>239</v>
      </c>
      <c r="BW1" t="s">
        <v>180</v>
      </c>
      <c r="BX1" t="s">
        <v>240</v>
      </c>
      <c r="BY1" t="s">
        <v>327</v>
      </c>
      <c r="BZ1" t="s">
        <v>328</v>
      </c>
    </row>
    <row r="2" spans="1:78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</row>
    <row r="3" spans="1:78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78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</row>
    <row r="5" spans="1:78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</row>
    <row r="6" spans="1:78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</row>
    <row r="7" spans="1:78">
      <c r="A7" s="52"/>
      <c r="B7" s="52"/>
      <c r="C7" s="52"/>
      <c r="D7" s="52"/>
      <c r="E7" s="52"/>
      <c r="F7" s="52"/>
      <c r="G7" s="52"/>
      <c r="H7" s="52"/>
      <c r="I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</row>
    <row r="8" spans="1:78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</row>
    <row r="9" spans="1:78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</row>
    <row r="10" spans="1:78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</row>
    <row r="11" spans="1:78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</row>
    <row r="12" spans="1:78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</row>
    <row r="13" spans="1:78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</row>
    <row r="14" spans="1:78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</row>
    <row r="15" spans="1:78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</row>
    <row r="16" spans="1:78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</row>
    <row r="17" spans="1:25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</row>
    <row r="18" spans="1: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</row>
    <row r="19" spans="1:25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</row>
    <row r="20" spans="1:2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</row>
    <row r="21" spans="1: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</row>
    <row r="22" spans="1: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</row>
    <row r="23" spans="1: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</row>
    <row r="24" spans="1: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</row>
    <row r="25" spans="1: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</row>
    <row r="26" spans="1: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</row>
    <row r="27" spans="1: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</row>
    <row r="28" spans="1: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</row>
    <row r="29" spans="1: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</row>
    <row r="30" spans="1:2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</row>
    <row r="31" spans="1:2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</row>
    <row r="32" spans="1:2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</row>
    <row r="33" spans="1:2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</row>
    <row r="34" spans="1:2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</row>
    <row r="35" spans="1:2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</row>
    <row r="36" spans="1:2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</row>
    <row r="37" spans="1: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</row>
    <row r="38" spans="1: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</row>
    <row r="39" spans="1:2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</row>
    <row r="40" spans="1:2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</row>
    <row r="41" spans="1: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</row>
    <row r="42" spans="1: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</row>
    <row r="43" spans="1:25">
      <c r="A43" s="52"/>
      <c r="B43" s="52"/>
      <c r="C43" s="52"/>
      <c r="D43" s="52"/>
      <c r="E43" s="52"/>
      <c r="F43" s="52"/>
      <c r="G43" s="52"/>
      <c r="H43" s="52"/>
      <c r="I43" s="51" t="s">
        <v>163</v>
      </c>
      <c r="J43" s="50" t="s">
        <v>177</v>
      </c>
      <c r="K43" s="1"/>
      <c r="L43" s="1"/>
      <c r="M43" s="1"/>
      <c r="N43" s="1"/>
      <c r="O43" s="1"/>
      <c r="P43" s="52"/>
      <c r="Q43" s="52"/>
      <c r="R43" s="52"/>
      <c r="S43" s="52"/>
      <c r="T43" s="52"/>
      <c r="U43" s="52"/>
      <c r="V43" s="52"/>
      <c r="W43" s="52"/>
      <c r="X43" s="52"/>
      <c r="Y43" s="52"/>
    </row>
    <row r="44" spans="1:25">
      <c r="A44" s="52"/>
      <c r="B44" s="52"/>
      <c r="C44" s="52"/>
      <c r="D44" s="52"/>
      <c r="E44" s="52"/>
      <c r="F44" s="52"/>
      <c r="G44" s="52"/>
      <c r="H44" s="52"/>
      <c r="I44" s="49"/>
      <c r="J44" s="48" t="s">
        <v>146</v>
      </c>
      <c r="K44" s="1" t="b">
        <v>0</v>
      </c>
      <c r="L44" s="48" t="s">
        <v>181</v>
      </c>
      <c r="M44" s="1"/>
      <c r="N44" s="1"/>
      <c r="O44" s="1"/>
      <c r="P44" s="52"/>
      <c r="Q44" s="52"/>
      <c r="R44" s="52"/>
      <c r="S44" s="52"/>
      <c r="T44" s="52"/>
      <c r="U44" s="52"/>
      <c r="V44" s="52"/>
      <c r="W44" s="52"/>
      <c r="X44" s="52"/>
      <c r="Y44" s="52"/>
    </row>
    <row r="45" spans="1:25">
      <c r="A45" s="52"/>
      <c r="B45" s="52"/>
      <c r="C45" s="52"/>
      <c r="D45" s="52"/>
      <c r="E45" s="52"/>
      <c r="F45" s="52"/>
      <c r="G45" s="52"/>
      <c r="H45" s="52"/>
      <c r="I45" s="49">
        <f>MAX(AB3:AN1000)</f>
        <v>0</v>
      </c>
      <c r="J45" s="48" t="s">
        <v>147</v>
      </c>
      <c r="K45" s="1" t="b">
        <v>0</v>
      </c>
      <c r="L45" s="48" t="s">
        <v>179</v>
      </c>
      <c r="M45" s="1"/>
      <c r="N45" s="1"/>
      <c r="O45" s="1"/>
      <c r="P45" s="52"/>
      <c r="Q45" s="52"/>
      <c r="R45" s="52"/>
      <c r="S45" s="52"/>
      <c r="T45" s="52"/>
      <c r="U45" s="52"/>
      <c r="V45" s="52"/>
      <c r="W45" s="52"/>
      <c r="X45" s="52"/>
      <c r="Y45" s="52"/>
    </row>
    <row r="46" spans="1:25">
      <c r="A46" s="52"/>
      <c r="B46" s="52"/>
      <c r="C46" s="52"/>
      <c r="D46" s="52"/>
      <c r="E46" s="52"/>
      <c r="F46" s="52"/>
      <c r="G46" s="52"/>
      <c r="H46" s="52"/>
      <c r="I46" s="49">
        <f>MAX(AP3:BB1000)</f>
        <v>0</v>
      </c>
      <c r="J46" s="48" t="s">
        <v>148</v>
      </c>
      <c r="K46" s="1" t="b">
        <v>0</v>
      </c>
      <c r="L46" s="48" t="s">
        <v>178</v>
      </c>
      <c r="M46" s="1"/>
      <c r="N46" s="1"/>
      <c r="O46" s="1"/>
      <c r="P46" s="52"/>
      <c r="Q46" s="52"/>
      <c r="R46" s="52"/>
      <c r="S46" s="52"/>
      <c r="T46" s="52"/>
      <c r="U46" s="52"/>
      <c r="V46" s="52"/>
      <c r="W46" s="52"/>
      <c r="X46" s="52"/>
      <c r="Y46" s="52"/>
    </row>
    <row r="47" spans="1:25">
      <c r="A47" s="52"/>
      <c r="B47" s="52"/>
      <c r="C47" s="52"/>
      <c r="D47" s="52"/>
      <c r="E47" s="52"/>
      <c r="F47" s="52"/>
      <c r="G47" s="52"/>
      <c r="H47" s="52"/>
      <c r="I47" s="49">
        <f>MAX(BX4:BX1001)</f>
        <v>0</v>
      </c>
      <c r="J47" s="48" t="s">
        <v>149</v>
      </c>
      <c r="K47" s="1" t="b">
        <v>1</v>
      </c>
      <c r="L47" s="48" t="s">
        <v>183</v>
      </c>
      <c r="M47" s="1"/>
      <c r="N47" s="1"/>
      <c r="O47" s="1"/>
      <c r="P47" s="52"/>
      <c r="Q47" s="52"/>
      <c r="R47" s="52"/>
      <c r="S47" s="52"/>
      <c r="T47" s="52"/>
      <c r="U47" s="52"/>
      <c r="V47" s="52"/>
      <c r="W47" s="52"/>
      <c r="X47" s="52"/>
      <c r="Y47" s="52"/>
    </row>
    <row r="48" spans="1:25">
      <c r="A48" s="52"/>
      <c r="B48" s="52"/>
      <c r="C48" s="52"/>
      <c r="D48" s="52"/>
      <c r="E48" s="52"/>
      <c r="F48" s="52"/>
      <c r="G48" s="52"/>
      <c r="H48" s="52">
        <f>MIN(BU3:BU1000)</f>
        <v>0</v>
      </c>
      <c r="I48" s="49">
        <f>MAX(BX5:BX1002)</f>
        <v>0</v>
      </c>
      <c r="J48" s="48" t="s">
        <v>150</v>
      </c>
      <c r="K48" s="1" t="b">
        <v>1</v>
      </c>
      <c r="L48" s="48" t="s">
        <v>182</v>
      </c>
      <c r="M48" s="1"/>
      <c r="N48" s="1"/>
      <c r="O48" s="1"/>
      <c r="P48" s="52"/>
      <c r="Q48" s="52"/>
      <c r="R48" s="52"/>
      <c r="S48" s="52"/>
      <c r="T48" s="52"/>
      <c r="U48" s="52"/>
      <c r="V48" s="52"/>
      <c r="W48" s="52"/>
      <c r="X48" s="52"/>
      <c r="Y48" s="52"/>
    </row>
    <row r="49" spans="1:25">
      <c r="A49" s="52"/>
      <c r="B49" s="52"/>
      <c r="C49" s="52"/>
      <c r="D49" s="52"/>
      <c r="E49" s="52"/>
      <c r="F49" s="52"/>
      <c r="G49" s="52"/>
      <c r="H49" s="52"/>
      <c r="I49" s="49">
        <f>MAX(BW3:BW1000)</f>
        <v>0</v>
      </c>
      <c r="J49" s="48" t="s">
        <v>151</v>
      </c>
      <c r="K49" s="1" t="b">
        <v>1</v>
      </c>
      <c r="L49" s="48" t="s">
        <v>180</v>
      </c>
      <c r="M49" s="1"/>
      <c r="N49" s="1"/>
      <c r="O49" s="1"/>
      <c r="P49" s="52"/>
      <c r="Q49" s="52"/>
      <c r="R49" s="52"/>
      <c r="S49" s="52"/>
      <c r="T49" s="52"/>
      <c r="U49" s="52"/>
      <c r="V49" s="52"/>
      <c r="W49" s="52"/>
      <c r="X49" s="52"/>
      <c r="Y49" s="52"/>
    </row>
    <row r="50" spans="1:25">
      <c r="A50" s="52"/>
      <c r="B50" s="52"/>
      <c r="C50" s="52"/>
      <c r="D50" s="52"/>
      <c r="E50" s="52"/>
      <c r="F50" s="52"/>
      <c r="G50" s="52"/>
      <c r="H50" s="52"/>
      <c r="I50" s="52">
        <f>MIN(AA4:AA1000)</f>
        <v>0</v>
      </c>
      <c r="J50" s="52"/>
      <c r="K50" s="52"/>
      <c r="L50" s="103" t="s">
        <v>265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</row>
    <row r="51" spans="1:25">
      <c r="A51" s="52"/>
      <c r="B51" s="52"/>
      <c r="C51" s="52"/>
      <c r="D51" s="52"/>
      <c r="E51" s="52"/>
      <c r="F51" s="52"/>
      <c r="G51" s="52"/>
      <c r="H51" s="52"/>
      <c r="I51" s="52">
        <f>MAX(AA4:AA1000)</f>
        <v>0</v>
      </c>
      <c r="J51" s="52"/>
      <c r="K51" s="52"/>
      <c r="L51" s="103" t="s">
        <v>266</v>
      </c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</row>
    <row r="52" spans="1: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</row>
    <row r="53" spans="1: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</row>
    <row r="54" spans="1: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</row>
    <row r="55" spans="1: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</row>
    <row r="56" spans="1: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</row>
    <row r="57" spans="1: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</row>
    <row r="58" spans="1: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</row>
    <row r="59" spans="1: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</row>
    <row r="60" spans="1: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</row>
    <row r="61" spans="1: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</row>
    <row r="62" spans="1: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</row>
    <row r="63" spans="1: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</row>
    <row r="64" spans="1: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</row>
    <row r="65" spans="1: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</row>
    <row r="66" spans="1: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DN147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11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C1" t="s">
        <v>242</v>
      </c>
      <c r="AQ1" t="s">
        <v>499</v>
      </c>
      <c r="BE1" t="s">
        <v>243</v>
      </c>
      <c r="BS1" t="s">
        <v>244</v>
      </c>
      <c r="CG1" t="s">
        <v>245</v>
      </c>
      <c r="CS1" t="s">
        <v>246</v>
      </c>
      <c r="CT1" t="s">
        <v>247</v>
      </c>
      <c r="CU1" t="s">
        <v>248</v>
      </c>
      <c r="CV1" t="s">
        <v>249</v>
      </c>
      <c r="CW1" t="s">
        <v>250</v>
      </c>
      <c r="CX1" t="s">
        <v>251</v>
      </c>
      <c r="CY1" t="s">
        <v>252</v>
      </c>
      <c r="CZ1" t="s">
        <v>253</v>
      </c>
      <c r="DA1" t="s">
        <v>254</v>
      </c>
      <c r="DB1" t="s">
        <v>255</v>
      </c>
      <c r="DC1" t="s">
        <v>256</v>
      </c>
      <c r="DD1" t="s">
        <v>257</v>
      </c>
      <c r="DE1" t="s">
        <v>258</v>
      </c>
      <c r="DF1" t="s">
        <v>259</v>
      </c>
      <c r="DG1" t="s">
        <v>260</v>
      </c>
      <c r="DH1" t="s">
        <v>252</v>
      </c>
      <c r="DI1" t="s">
        <v>253</v>
      </c>
      <c r="DJ1" t="s">
        <v>254</v>
      </c>
      <c r="DK1" t="s">
        <v>255</v>
      </c>
      <c r="DL1" t="s">
        <v>246</v>
      </c>
      <c r="DM1" t="s">
        <v>248</v>
      </c>
      <c r="DN1" t="s">
        <v>261</v>
      </c>
    </row>
    <row r="2" spans="1:11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190</v>
      </c>
      <c r="AO2" t="s">
        <v>74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190</v>
      </c>
      <c r="BC2" t="s">
        <v>74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190</v>
      </c>
      <c r="BQ2" t="s">
        <v>74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190</v>
      </c>
      <c r="CE2" t="s">
        <v>74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190</v>
      </c>
    </row>
    <row r="3" spans="1:11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11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11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11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11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11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11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11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11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11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11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11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11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11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59" t="s">
        <v>207</v>
      </c>
      <c r="C43" s="58" t="s">
        <v>206</v>
      </c>
      <c r="D43" s="50" t="s">
        <v>176</v>
      </c>
      <c r="E43" s="1"/>
      <c r="F43" s="1"/>
      <c r="G43" s="1"/>
      <c r="H43" s="54"/>
      <c r="I43" s="51"/>
      <c r="J43" s="50"/>
      <c r="K43" s="1"/>
      <c r="L43" s="1"/>
      <c r="M43" s="1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60">
        <v>0</v>
      </c>
      <c r="C44" s="49">
        <f>MAX(DE3:DE1000)+5</f>
        <v>5</v>
      </c>
      <c r="D44" s="48" t="s">
        <v>146</v>
      </c>
      <c r="E44" s="1" t="b">
        <v>1</v>
      </c>
      <c r="F44" s="48" t="s">
        <v>195</v>
      </c>
      <c r="G44" s="1"/>
      <c r="H44" s="54"/>
      <c r="I44" s="49"/>
      <c r="J44" s="48"/>
      <c r="K44" s="1"/>
      <c r="L44" s="48"/>
      <c r="M44" s="1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60">
        <v>0</v>
      </c>
      <c r="C45" s="49">
        <f>MAX(AB4:AN1000)</f>
        <v>0</v>
      </c>
      <c r="D45" s="48" t="s">
        <v>147</v>
      </c>
      <c r="E45" s="1" t="b">
        <v>1</v>
      </c>
      <c r="F45" s="48" t="s">
        <v>196</v>
      </c>
      <c r="G45" s="1"/>
      <c r="H45" s="54"/>
      <c r="I45" s="49"/>
      <c r="J45" s="48"/>
      <c r="K45" s="1"/>
      <c r="L45" s="48"/>
      <c r="M45" s="1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60">
        <v>0</v>
      </c>
      <c r="C46" s="49">
        <f>MAX(AP4:BA1000)+5</f>
        <v>5</v>
      </c>
      <c r="D46" s="48" t="s">
        <v>148</v>
      </c>
      <c r="E46" s="1" t="b">
        <v>1</v>
      </c>
      <c r="F46" s="48" t="s">
        <v>197</v>
      </c>
      <c r="G46" s="1"/>
      <c r="H46" s="54"/>
      <c r="I46" s="49"/>
      <c r="J46" s="48"/>
      <c r="K46" s="1"/>
      <c r="L46" s="48"/>
      <c r="M46" s="1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60">
        <v>0</v>
      </c>
      <c r="C47" s="49">
        <f>MAX(BR3:CC1000)</f>
        <v>0</v>
      </c>
      <c r="D47" s="48" t="s">
        <v>149</v>
      </c>
      <c r="E47" s="1" t="b">
        <v>0</v>
      </c>
      <c r="F47" s="48" t="s">
        <v>198</v>
      </c>
      <c r="G47" s="1"/>
      <c r="H47" s="54"/>
      <c r="I47" s="49"/>
      <c r="J47" s="48"/>
      <c r="K47" s="1"/>
      <c r="L47" s="48"/>
      <c r="M47" s="1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60">
        <f>MIN(CF3:CR380)-0.1</f>
        <v>-0.1</v>
      </c>
      <c r="C48" s="49">
        <f>MAX(CF3:CR1000)+0.1</f>
        <v>0.1</v>
      </c>
      <c r="D48" s="48" t="s">
        <v>150</v>
      </c>
      <c r="E48" s="1" t="b">
        <v>0</v>
      </c>
      <c r="F48" s="48" t="s">
        <v>199</v>
      </c>
      <c r="G48" s="1"/>
      <c r="H48" s="54"/>
      <c r="I48" s="49"/>
      <c r="J48" s="48"/>
      <c r="K48" s="1"/>
      <c r="L48" s="48"/>
      <c r="M48" s="1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60">
        <f>MIN(DF3:DG1000)</f>
        <v>0</v>
      </c>
      <c r="C49" s="49">
        <f>MAX(DF3:DG1000)+0.1</f>
        <v>0.1</v>
      </c>
      <c r="D49" s="48" t="s">
        <v>151</v>
      </c>
      <c r="E49" s="1" t="b">
        <v>0</v>
      </c>
      <c r="F49" s="48" t="s">
        <v>200</v>
      </c>
      <c r="G49" s="1"/>
      <c r="H49" s="54"/>
      <c r="I49" s="53"/>
      <c r="J49" s="48"/>
      <c r="K49" s="1"/>
      <c r="L49" s="48"/>
      <c r="M49" s="1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60">
        <f>MIN(CV3:CW1000)</f>
        <v>0</v>
      </c>
      <c r="C50" s="49">
        <f>MAX(CW3:CX1000)+1</f>
        <v>1</v>
      </c>
      <c r="D50" s="48" t="s">
        <v>152</v>
      </c>
      <c r="E50" s="1" t="b">
        <v>0</v>
      </c>
      <c r="F50" s="48" t="s">
        <v>201</v>
      </c>
      <c r="G50" s="1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60">
        <f>MIN(DB3:DC380)-0.1</f>
        <v>-0.1</v>
      </c>
      <c r="C51" s="49">
        <f>MAX(DB3:DC1000)+0.1</f>
        <v>0.1</v>
      </c>
      <c r="D51" s="48" t="s">
        <v>153</v>
      </c>
      <c r="E51" s="1" t="b">
        <v>0</v>
      </c>
      <c r="F51" s="48" t="s">
        <v>202</v>
      </c>
      <c r="G51" s="1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9">
        <f>MIN(CU3:CU382)-1</f>
        <v>-1</v>
      </c>
      <c r="C52" s="49">
        <f>MAX(CU3:CU1000)+1</f>
        <v>1</v>
      </c>
      <c r="D52" s="48" t="s">
        <v>154</v>
      </c>
      <c r="E52" s="1" t="b">
        <v>0</v>
      </c>
      <c r="F52" s="48" t="s">
        <v>203</v>
      </c>
      <c r="G52" s="1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60">
        <f>MIN(CY3:DB380 )-0.2</f>
        <v>-0.2</v>
      </c>
      <c r="C53" s="49">
        <f>MAX(CY3:DB1000 )+0.2</f>
        <v>0.2</v>
      </c>
      <c r="D53" s="48" t="s">
        <v>155</v>
      </c>
      <c r="E53" s="1" t="b">
        <v>0</v>
      </c>
      <c r="F53" s="48" t="s">
        <v>204</v>
      </c>
      <c r="G53" s="1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60">
        <f>MIN(DH3:DN1000)</f>
        <v>0</v>
      </c>
      <c r="C54" s="49">
        <f>MAX(DH3:DN1000)</f>
        <v>0</v>
      </c>
      <c r="D54" s="48" t="s">
        <v>156</v>
      </c>
      <c r="E54" s="1" t="b">
        <v>0</v>
      </c>
      <c r="F54" s="48" t="s">
        <v>205</v>
      </c>
      <c r="G54" s="1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</sheetData>
  <phoneticPr fontId="47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366"/>
  <sheetViews>
    <sheetView workbookViewId="0">
      <selection activeCell="A19" sqref="A19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395</v>
      </c>
      <c r="B1" t="s">
        <v>74</v>
      </c>
      <c r="C1" t="s">
        <v>703</v>
      </c>
      <c r="D1" t="s">
        <v>333</v>
      </c>
      <c r="E1" t="s">
        <v>702</v>
      </c>
      <c r="F1" t="s">
        <v>73</v>
      </c>
      <c r="G1" t="s">
        <v>704</v>
      </c>
      <c r="H1" t="s">
        <v>705</v>
      </c>
      <c r="I1" t="s">
        <v>118</v>
      </c>
    </row>
    <row r="2" spans="1:9" ht="15">
      <c r="A2" s="211">
        <v>43831</v>
      </c>
      <c r="B2" s="130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31">
        <v>1</v>
      </c>
    </row>
    <row r="3" spans="1:9" ht="15">
      <c r="A3" s="211">
        <v>43832</v>
      </c>
      <c r="B3" s="130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31">
        <v>1</v>
      </c>
    </row>
    <row r="4" spans="1:9" ht="15">
      <c r="A4" s="211">
        <v>43833</v>
      </c>
      <c r="B4" s="130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31">
        <v>1</v>
      </c>
    </row>
    <row r="5" spans="1:9" ht="15">
      <c r="A5" s="211">
        <v>43834</v>
      </c>
      <c r="B5" s="130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31">
        <v>1</v>
      </c>
    </row>
    <row r="6" spans="1:9" ht="15">
      <c r="A6" s="211">
        <v>43835</v>
      </c>
      <c r="B6" s="130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31">
        <v>1</v>
      </c>
    </row>
    <row r="7" spans="1:9" ht="15">
      <c r="A7" s="211">
        <v>43836</v>
      </c>
      <c r="B7" s="130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31">
        <v>1</v>
      </c>
    </row>
    <row r="8" spans="1:9" ht="15">
      <c r="A8" s="211">
        <v>43837</v>
      </c>
      <c r="B8" s="130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31">
        <v>1</v>
      </c>
    </row>
    <row r="9" spans="1:9" ht="15">
      <c r="A9" s="211">
        <v>43838</v>
      </c>
      <c r="B9" s="130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31">
        <v>1</v>
      </c>
    </row>
    <row r="10" spans="1:9" ht="15">
      <c r="A10" s="211">
        <v>43839</v>
      </c>
      <c r="B10" s="130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31">
        <v>1</v>
      </c>
    </row>
    <row r="11" spans="1:9" ht="15">
      <c r="A11" s="211">
        <v>43840</v>
      </c>
      <c r="B11" s="130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31">
        <v>1</v>
      </c>
    </row>
    <row r="12" spans="1:9" ht="15">
      <c r="A12" s="211">
        <v>43841</v>
      </c>
      <c r="B12" s="130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31">
        <v>1</v>
      </c>
    </row>
    <row r="13" spans="1:9" ht="15">
      <c r="A13" s="211">
        <v>43842</v>
      </c>
      <c r="B13" s="130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31">
        <v>1</v>
      </c>
    </row>
    <row r="14" spans="1:9" ht="15">
      <c r="A14" s="211">
        <v>43843</v>
      </c>
      <c r="B14" s="130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31">
        <v>1</v>
      </c>
    </row>
    <row r="15" spans="1:9" ht="15">
      <c r="A15" s="211">
        <v>43844</v>
      </c>
      <c r="B15" s="130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31">
        <v>1</v>
      </c>
    </row>
    <row r="16" spans="1:9" ht="15">
      <c r="A16" s="211">
        <v>43845</v>
      </c>
      <c r="B16" s="130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31">
        <v>1</v>
      </c>
    </row>
    <row r="17" spans="1:9" ht="15">
      <c r="A17" s="211">
        <v>43846</v>
      </c>
      <c r="B17" s="130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31">
        <v>1</v>
      </c>
    </row>
    <row r="18" spans="1:9" ht="15">
      <c r="A18" s="211">
        <v>43847</v>
      </c>
      <c r="B18" s="130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31">
        <v>1</v>
      </c>
    </row>
    <row r="19" spans="1:9" ht="15">
      <c r="A19" s="211">
        <v>43848</v>
      </c>
      <c r="B19" s="130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31">
        <v>1</v>
      </c>
    </row>
    <row r="20" spans="1:9" ht="15">
      <c r="A20" s="211">
        <v>43849</v>
      </c>
      <c r="B20" s="130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31">
        <v>1</v>
      </c>
    </row>
    <row r="21" spans="1:9" ht="15">
      <c r="A21" s="211">
        <v>43850</v>
      </c>
      <c r="B21" s="130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31">
        <v>1</v>
      </c>
    </row>
    <row r="22" spans="1:9" ht="15">
      <c r="A22" s="211">
        <v>43851</v>
      </c>
      <c r="B22" s="130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31">
        <v>1</v>
      </c>
    </row>
    <row r="23" spans="1:9" ht="15">
      <c r="A23" s="211">
        <v>43852</v>
      </c>
      <c r="B23" s="130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31">
        <v>1</v>
      </c>
    </row>
    <row r="24" spans="1:9" ht="15">
      <c r="A24" s="211">
        <v>43853</v>
      </c>
      <c r="B24" s="130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31">
        <v>1</v>
      </c>
    </row>
    <row r="25" spans="1:9" ht="15">
      <c r="A25" s="211">
        <v>43854</v>
      </c>
      <c r="B25" s="130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31">
        <v>1</v>
      </c>
    </row>
    <row r="26" spans="1:9" ht="15">
      <c r="A26" s="211">
        <v>43855</v>
      </c>
      <c r="B26" s="130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31">
        <v>1</v>
      </c>
    </row>
    <row r="27" spans="1:9" ht="15">
      <c r="A27" s="211">
        <v>43856</v>
      </c>
      <c r="B27" s="130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31">
        <v>1</v>
      </c>
    </row>
    <row r="28" spans="1:9" ht="15">
      <c r="A28" s="211">
        <v>43857</v>
      </c>
      <c r="B28" s="130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31">
        <v>1</v>
      </c>
    </row>
    <row r="29" spans="1:9" ht="15">
      <c r="A29" s="211">
        <v>43858</v>
      </c>
      <c r="B29" s="130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31">
        <v>1</v>
      </c>
    </row>
    <row r="30" spans="1:9" ht="15">
      <c r="A30" s="211">
        <v>43859</v>
      </c>
      <c r="B30" s="130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31">
        <v>1</v>
      </c>
    </row>
    <row r="31" spans="1:9" ht="15">
      <c r="A31" s="211">
        <v>43860</v>
      </c>
      <c r="B31" s="130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31">
        <v>1</v>
      </c>
    </row>
    <row r="32" spans="1:9" ht="15">
      <c r="A32" s="211">
        <v>43861</v>
      </c>
      <c r="B32" s="130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31">
        <v>1</v>
      </c>
    </row>
    <row r="33" spans="1:9" ht="15">
      <c r="A33" s="211">
        <v>43862</v>
      </c>
      <c r="B33" s="130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31">
        <v>1</v>
      </c>
    </row>
    <row r="34" spans="1:9" ht="15">
      <c r="A34" s="211">
        <v>43863</v>
      </c>
      <c r="B34" s="130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31">
        <v>1</v>
      </c>
    </row>
    <row r="35" spans="1:9" ht="15">
      <c r="A35" s="211">
        <v>43864</v>
      </c>
      <c r="B35" s="130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31">
        <v>1</v>
      </c>
    </row>
    <row r="36" spans="1:9" ht="15">
      <c r="A36" s="211">
        <v>43865</v>
      </c>
      <c r="B36" s="130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31">
        <v>1</v>
      </c>
    </row>
    <row r="37" spans="1:9" ht="15">
      <c r="A37" s="211">
        <v>43866</v>
      </c>
      <c r="B37" s="130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31">
        <v>1</v>
      </c>
    </row>
    <row r="38" spans="1:9" ht="15">
      <c r="A38" s="211">
        <v>43867</v>
      </c>
      <c r="B38" s="130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31">
        <v>1</v>
      </c>
    </row>
    <row r="39" spans="1:9" ht="15">
      <c r="A39" s="211">
        <v>43868</v>
      </c>
      <c r="B39" s="130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31">
        <v>1</v>
      </c>
    </row>
    <row r="40" spans="1:9" ht="15">
      <c r="A40" s="211">
        <v>43869</v>
      </c>
      <c r="B40" s="130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31">
        <v>1</v>
      </c>
    </row>
    <row r="41" spans="1:9" ht="15">
      <c r="A41" s="211">
        <v>43870</v>
      </c>
      <c r="B41" s="130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31">
        <v>1</v>
      </c>
    </row>
    <row r="42" spans="1:9" ht="15">
      <c r="A42" s="211">
        <v>43871</v>
      </c>
      <c r="B42" s="130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31">
        <v>1</v>
      </c>
    </row>
    <row r="43" spans="1:9" ht="15">
      <c r="A43" s="211">
        <v>43872</v>
      </c>
      <c r="B43" s="130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31">
        <v>1</v>
      </c>
    </row>
    <row r="44" spans="1:9" ht="15">
      <c r="A44" s="211">
        <v>43873</v>
      </c>
      <c r="B44" s="130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31">
        <v>1</v>
      </c>
    </row>
    <row r="45" spans="1:9" ht="15">
      <c r="A45" s="211">
        <v>43874</v>
      </c>
      <c r="B45" s="130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31">
        <v>1</v>
      </c>
    </row>
    <row r="46" spans="1:9" ht="15">
      <c r="A46" s="211">
        <v>43875</v>
      </c>
      <c r="B46" s="130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31">
        <v>1</v>
      </c>
    </row>
    <row r="47" spans="1:9" ht="15">
      <c r="A47" s="211">
        <v>43876</v>
      </c>
      <c r="B47" s="130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31">
        <v>1</v>
      </c>
    </row>
    <row r="48" spans="1:9" ht="15">
      <c r="A48" s="211">
        <v>43877</v>
      </c>
      <c r="B48" s="130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31">
        <v>1</v>
      </c>
    </row>
    <row r="49" spans="1:9" ht="15">
      <c r="A49" s="211">
        <v>43878</v>
      </c>
      <c r="B49" s="130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31">
        <v>1</v>
      </c>
    </row>
    <row r="50" spans="1:9" ht="15">
      <c r="A50" s="211">
        <v>43879</v>
      </c>
      <c r="B50" s="130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31">
        <v>1</v>
      </c>
    </row>
    <row r="51" spans="1:9" ht="15">
      <c r="A51" s="211">
        <v>43880</v>
      </c>
      <c r="B51" s="130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31">
        <v>1</v>
      </c>
    </row>
    <row r="52" spans="1:9" ht="15">
      <c r="A52" s="211">
        <v>43881</v>
      </c>
      <c r="B52" s="130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31">
        <v>1</v>
      </c>
    </row>
    <row r="53" spans="1:9" ht="15">
      <c r="A53" s="211">
        <v>43882</v>
      </c>
      <c r="B53" s="130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31">
        <v>1</v>
      </c>
    </row>
    <row r="54" spans="1:9" ht="15">
      <c r="A54" s="211">
        <v>43883</v>
      </c>
      <c r="B54" s="130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31">
        <v>1</v>
      </c>
    </row>
    <row r="55" spans="1:9" ht="15">
      <c r="A55" s="211">
        <v>43884</v>
      </c>
      <c r="B55" s="130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31">
        <v>1</v>
      </c>
    </row>
    <row r="56" spans="1:9" ht="15">
      <c r="A56" s="211">
        <v>43885</v>
      </c>
      <c r="B56" s="130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31">
        <v>1</v>
      </c>
    </row>
    <row r="57" spans="1:9" ht="15">
      <c r="A57" s="211">
        <v>43886</v>
      </c>
      <c r="B57" s="130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31">
        <v>1</v>
      </c>
    </row>
    <row r="58" spans="1:9" ht="15">
      <c r="A58" s="211">
        <v>43887</v>
      </c>
      <c r="B58" s="130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31">
        <v>1</v>
      </c>
    </row>
    <row r="59" spans="1:9" ht="15">
      <c r="A59" s="211">
        <v>43888</v>
      </c>
      <c r="B59" s="130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31">
        <v>1</v>
      </c>
    </row>
    <row r="60" spans="1:9" ht="15">
      <c r="A60" s="211">
        <v>43889</v>
      </c>
      <c r="B60" s="130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31">
        <v>1</v>
      </c>
    </row>
    <row r="61" spans="1:9" ht="15">
      <c r="A61" s="211">
        <v>43890</v>
      </c>
      <c r="B61" s="130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31">
        <v>1</v>
      </c>
    </row>
    <row r="62" spans="1:9" ht="15">
      <c r="A62" s="211">
        <v>43891</v>
      </c>
      <c r="B62" s="130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31">
        <v>1</v>
      </c>
    </row>
    <row r="63" spans="1:9" ht="15">
      <c r="A63" s="211">
        <v>43892</v>
      </c>
      <c r="B63" s="130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31">
        <v>1</v>
      </c>
    </row>
    <row r="64" spans="1:9" ht="15">
      <c r="A64" s="211">
        <v>43893</v>
      </c>
      <c r="B64" s="130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31">
        <v>1</v>
      </c>
    </row>
    <row r="65" spans="1:9" ht="15">
      <c r="A65" s="211">
        <v>43894</v>
      </c>
      <c r="B65" s="130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31">
        <v>1</v>
      </c>
    </row>
    <row r="66" spans="1:9" ht="15">
      <c r="A66" s="211">
        <v>43895</v>
      </c>
      <c r="B66" s="130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31">
        <v>1</v>
      </c>
    </row>
    <row r="67" spans="1:9" ht="15">
      <c r="A67" s="211">
        <v>43896</v>
      </c>
      <c r="B67" s="130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31">
        <v>1</v>
      </c>
    </row>
    <row r="68" spans="1:9" ht="15">
      <c r="A68" s="211">
        <v>43897</v>
      </c>
      <c r="B68" s="130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31">
        <v>1</v>
      </c>
    </row>
    <row r="69" spans="1:9" ht="15">
      <c r="A69" s="211">
        <v>43898</v>
      </c>
      <c r="B69" s="130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31">
        <v>1</v>
      </c>
    </row>
    <row r="70" spans="1:9" ht="15">
      <c r="A70" s="211">
        <v>43899</v>
      </c>
      <c r="B70" s="130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31">
        <v>1</v>
      </c>
    </row>
    <row r="71" spans="1:9" ht="15">
      <c r="A71" s="211">
        <v>43900</v>
      </c>
      <c r="B71" s="130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31">
        <v>1</v>
      </c>
    </row>
    <row r="72" spans="1:9" ht="15">
      <c r="A72" s="211">
        <v>43901</v>
      </c>
      <c r="B72" s="130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31">
        <v>1</v>
      </c>
    </row>
    <row r="73" spans="1:9" ht="15">
      <c r="A73" s="211">
        <v>43902</v>
      </c>
      <c r="B73" s="130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31">
        <v>1</v>
      </c>
    </row>
    <row r="74" spans="1:9" ht="15">
      <c r="A74" s="211">
        <v>43903</v>
      </c>
      <c r="B74" s="130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31">
        <v>1</v>
      </c>
    </row>
    <row r="75" spans="1:9" ht="15">
      <c r="A75" s="211">
        <v>43904</v>
      </c>
      <c r="B75" s="130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31">
        <v>1</v>
      </c>
    </row>
    <row r="76" spans="1:9" ht="15">
      <c r="A76" s="211">
        <v>43905</v>
      </c>
      <c r="B76" s="130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31">
        <v>1</v>
      </c>
    </row>
    <row r="77" spans="1:9" ht="15">
      <c r="A77" s="211">
        <v>43906</v>
      </c>
      <c r="B77" s="130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31">
        <v>1</v>
      </c>
    </row>
    <row r="78" spans="1:9" ht="15">
      <c r="A78" s="211">
        <v>43907</v>
      </c>
      <c r="B78" s="130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31">
        <v>1</v>
      </c>
    </row>
    <row r="79" spans="1:9" ht="15">
      <c r="A79" s="211">
        <v>43908</v>
      </c>
      <c r="B79" s="130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31">
        <v>1</v>
      </c>
    </row>
    <row r="80" spans="1:9" ht="15">
      <c r="A80" s="211">
        <v>43909</v>
      </c>
      <c r="B80" s="130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31">
        <v>1</v>
      </c>
    </row>
    <row r="81" spans="1:9" ht="15">
      <c r="A81" s="211">
        <v>43910</v>
      </c>
      <c r="B81" s="130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31">
        <v>1</v>
      </c>
    </row>
    <row r="82" spans="1:9" ht="15">
      <c r="A82" s="211">
        <v>43911</v>
      </c>
      <c r="B82" s="130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31">
        <v>1</v>
      </c>
    </row>
    <row r="83" spans="1:9" ht="15">
      <c r="A83" s="211">
        <v>43912</v>
      </c>
      <c r="B83" s="130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31">
        <v>1</v>
      </c>
    </row>
    <row r="84" spans="1:9" ht="15">
      <c r="A84" s="211">
        <v>43913</v>
      </c>
      <c r="B84" s="130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31">
        <v>1</v>
      </c>
    </row>
    <row r="85" spans="1:9" ht="15">
      <c r="A85" s="211">
        <v>43914</v>
      </c>
      <c r="B85" s="130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31">
        <v>1</v>
      </c>
    </row>
    <row r="86" spans="1:9" ht="15">
      <c r="A86" s="211">
        <v>43915</v>
      </c>
      <c r="B86" s="130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31">
        <v>1</v>
      </c>
    </row>
    <row r="87" spans="1:9" ht="15">
      <c r="A87" s="211">
        <v>43916</v>
      </c>
      <c r="B87" s="130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31">
        <v>1</v>
      </c>
    </row>
    <row r="88" spans="1:9" ht="15">
      <c r="A88" s="211">
        <v>43917</v>
      </c>
      <c r="B88" s="130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31">
        <v>1</v>
      </c>
    </row>
    <row r="89" spans="1:9" ht="15">
      <c r="A89" s="211">
        <v>43918</v>
      </c>
      <c r="B89" s="130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31">
        <v>1</v>
      </c>
    </row>
    <row r="90" spans="1:9" ht="15">
      <c r="A90" s="211">
        <v>43919</v>
      </c>
      <c r="B90" s="130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31">
        <v>1</v>
      </c>
    </row>
    <row r="91" spans="1:9" ht="15">
      <c r="A91" s="211">
        <v>43920</v>
      </c>
      <c r="B91" s="130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31">
        <v>1</v>
      </c>
    </row>
    <row r="92" spans="1:9" ht="15">
      <c r="A92" s="211">
        <v>43921</v>
      </c>
      <c r="B92" s="130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31">
        <v>1</v>
      </c>
    </row>
    <row r="93" spans="1:9" ht="15">
      <c r="A93" s="211">
        <v>43922</v>
      </c>
      <c r="B93" s="130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31">
        <v>1</v>
      </c>
    </row>
    <row r="94" spans="1:9" ht="15">
      <c r="A94" s="211">
        <v>43923</v>
      </c>
      <c r="B94" s="130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31">
        <v>1</v>
      </c>
    </row>
    <row r="95" spans="1:9" ht="15">
      <c r="A95" s="211">
        <v>43924</v>
      </c>
      <c r="B95" s="130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31">
        <v>1</v>
      </c>
    </row>
    <row r="96" spans="1:9" ht="15">
      <c r="A96" s="211">
        <v>43925</v>
      </c>
      <c r="B96" s="130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31">
        <v>1</v>
      </c>
    </row>
    <row r="97" spans="1:9" ht="15">
      <c r="A97" s="211">
        <v>43926</v>
      </c>
      <c r="B97" s="130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31">
        <v>1</v>
      </c>
    </row>
    <row r="98" spans="1:9" ht="15">
      <c r="A98" s="211">
        <v>43927</v>
      </c>
      <c r="B98" s="130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31">
        <v>1</v>
      </c>
    </row>
    <row r="99" spans="1:9" ht="15">
      <c r="A99" s="211">
        <v>43928</v>
      </c>
      <c r="B99" s="130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31">
        <v>1</v>
      </c>
    </row>
    <row r="100" spans="1:9" ht="15">
      <c r="A100" s="211">
        <v>43929</v>
      </c>
      <c r="B100" s="130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31">
        <v>1</v>
      </c>
    </row>
    <row r="101" spans="1:9" ht="15">
      <c r="A101" s="211">
        <v>43930</v>
      </c>
      <c r="B101" s="130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31">
        <v>1</v>
      </c>
    </row>
    <row r="102" spans="1:9" ht="15">
      <c r="A102" s="211">
        <v>43931</v>
      </c>
      <c r="B102" s="130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31">
        <v>1</v>
      </c>
    </row>
    <row r="103" spans="1:9" ht="15">
      <c r="A103" s="211">
        <v>43932</v>
      </c>
      <c r="B103" s="130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31">
        <v>1</v>
      </c>
    </row>
    <row r="104" spans="1:9" ht="15">
      <c r="A104" s="211">
        <v>43933</v>
      </c>
      <c r="B104" s="130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31">
        <v>1</v>
      </c>
    </row>
    <row r="105" spans="1:9" ht="15">
      <c r="A105" s="211">
        <v>43934</v>
      </c>
      <c r="B105" s="130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31">
        <v>1</v>
      </c>
    </row>
    <row r="106" spans="1:9" ht="15">
      <c r="A106" s="211">
        <v>43935</v>
      </c>
      <c r="B106" s="130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31">
        <v>1</v>
      </c>
    </row>
    <row r="107" spans="1:9" ht="15">
      <c r="A107" s="211">
        <v>43936</v>
      </c>
      <c r="B107" s="130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31">
        <v>1</v>
      </c>
    </row>
    <row r="108" spans="1:9" ht="15">
      <c r="A108" s="211">
        <v>43937</v>
      </c>
      <c r="B108" s="130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31">
        <v>1</v>
      </c>
    </row>
    <row r="109" spans="1:9" ht="15">
      <c r="A109" s="211">
        <v>43938</v>
      </c>
      <c r="B109" s="130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31">
        <v>1</v>
      </c>
    </row>
    <row r="110" spans="1:9" ht="15">
      <c r="A110" s="211">
        <v>43939</v>
      </c>
      <c r="B110" s="130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31">
        <v>1</v>
      </c>
    </row>
    <row r="111" spans="1:9" ht="15">
      <c r="A111" s="211">
        <v>43940</v>
      </c>
      <c r="B111" s="130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31">
        <v>1</v>
      </c>
    </row>
    <row r="112" spans="1:9" ht="15">
      <c r="A112" s="211">
        <v>43941</v>
      </c>
      <c r="B112" s="130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31">
        <v>1</v>
      </c>
    </row>
    <row r="113" spans="1:9" ht="15">
      <c r="A113" s="211">
        <v>43942</v>
      </c>
      <c r="B113" s="130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31">
        <v>1</v>
      </c>
    </row>
    <row r="114" spans="1:9" ht="15">
      <c r="A114" s="211">
        <v>43943</v>
      </c>
      <c r="B114" s="130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31">
        <v>1</v>
      </c>
    </row>
    <row r="115" spans="1:9" ht="15">
      <c r="A115" s="211">
        <v>43944</v>
      </c>
      <c r="B115" s="130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31">
        <v>1</v>
      </c>
    </row>
    <row r="116" spans="1:9" ht="15">
      <c r="A116" s="211">
        <v>43945</v>
      </c>
      <c r="B116" s="130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31">
        <v>1</v>
      </c>
    </row>
    <row r="117" spans="1:9" ht="15">
      <c r="A117" s="211">
        <v>43946</v>
      </c>
      <c r="B117" s="130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31">
        <v>1</v>
      </c>
    </row>
    <row r="118" spans="1:9" ht="15">
      <c r="A118" s="211">
        <v>43947</v>
      </c>
      <c r="B118" s="130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31">
        <v>1</v>
      </c>
    </row>
    <row r="119" spans="1:9" ht="15">
      <c r="A119" s="211">
        <v>43948</v>
      </c>
      <c r="B119" s="130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31">
        <v>1</v>
      </c>
    </row>
    <row r="120" spans="1:9" ht="15">
      <c r="A120" s="211">
        <v>43949</v>
      </c>
      <c r="B120" s="130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31">
        <v>1</v>
      </c>
    </row>
    <row r="121" spans="1:9" ht="15">
      <c r="A121" s="211">
        <v>43950</v>
      </c>
      <c r="B121" s="130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31">
        <v>1</v>
      </c>
    </row>
    <row r="122" spans="1:9" ht="15">
      <c r="A122" s="211">
        <v>43951</v>
      </c>
      <c r="B122" s="130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31">
        <v>1</v>
      </c>
    </row>
    <row r="123" spans="1:9" ht="15">
      <c r="A123" s="211">
        <v>43952</v>
      </c>
      <c r="B123" s="130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31">
        <v>1</v>
      </c>
    </row>
    <row r="124" spans="1:9" ht="15">
      <c r="A124" s="211">
        <v>43953</v>
      </c>
      <c r="B124" s="130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31">
        <v>1</v>
      </c>
    </row>
    <row r="125" spans="1:9" ht="15">
      <c r="A125" s="211">
        <v>43954</v>
      </c>
      <c r="B125" s="130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31">
        <v>1</v>
      </c>
    </row>
    <row r="126" spans="1:9" ht="15">
      <c r="A126" s="211">
        <v>43955</v>
      </c>
      <c r="B126" s="130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31">
        <v>1</v>
      </c>
    </row>
    <row r="127" spans="1:9" ht="15">
      <c r="A127" s="211">
        <v>43956</v>
      </c>
      <c r="B127" s="130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31">
        <v>1</v>
      </c>
    </row>
    <row r="128" spans="1:9" ht="15">
      <c r="A128" s="211">
        <v>43957</v>
      </c>
      <c r="B128" s="130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31">
        <v>1</v>
      </c>
    </row>
    <row r="129" spans="1:9" ht="15">
      <c r="A129" s="211">
        <v>43958</v>
      </c>
      <c r="B129" s="130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31">
        <v>1</v>
      </c>
    </row>
    <row r="130" spans="1:9" ht="15">
      <c r="A130" s="211">
        <v>43959</v>
      </c>
      <c r="B130" s="130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31">
        <v>1</v>
      </c>
    </row>
    <row r="131" spans="1:9" ht="15">
      <c r="A131" s="211">
        <v>43960</v>
      </c>
      <c r="B131" s="130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31">
        <v>1</v>
      </c>
    </row>
    <row r="132" spans="1:9" ht="15">
      <c r="A132" s="211">
        <v>43961</v>
      </c>
      <c r="B132" s="130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31">
        <v>1</v>
      </c>
    </row>
    <row r="133" spans="1:9" ht="15">
      <c r="A133" s="211">
        <v>43962</v>
      </c>
      <c r="B133" s="130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31">
        <v>1</v>
      </c>
    </row>
    <row r="134" spans="1:9" ht="15">
      <c r="A134" s="211">
        <v>43963</v>
      </c>
      <c r="B134" s="130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31">
        <v>1</v>
      </c>
    </row>
    <row r="135" spans="1:9" ht="15">
      <c r="A135" s="211">
        <v>43964</v>
      </c>
      <c r="B135" s="130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31">
        <v>1</v>
      </c>
    </row>
    <row r="136" spans="1:9" ht="15">
      <c r="A136" s="211">
        <v>43965</v>
      </c>
      <c r="B136" s="130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31">
        <v>1</v>
      </c>
    </row>
    <row r="137" spans="1:9" ht="15">
      <c r="A137" s="211">
        <v>43966</v>
      </c>
      <c r="B137" s="130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52">
        <v>1</v>
      </c>
    </row>
    <row r="138" spans="1:9" ht="15">
      <c r="A138" s="211">
        <v>43967</v>
      </c>
      <c r="B138" s="130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52">
        <v>1</v>
      </c>
    </row>
    <row r="139" spans="1:9" ht="15">
      <c r="A139" s="211">
        <v>43968</v>
      </c>
      <c r="B139" s="130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52">
        <v>1</v>
      </c>
    </row>
    <row r="140" spans="1:9" ht="15">
      <c r="A140" s="211">
        <v>43969</v>
      </c>
      <c r="B140" s="130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52">
        <v>1</v>
      </c>
    </row>
    <row r="141" spans="1:9" ht="15">
      <c r="A141" s="211">
        <v>43970</v>
      </c>
      <c r="B141" s="130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52">
        <v>1</v>
      </c>
    </row>
    <row r="142" spans="1:9" ht="15">
      <c r="A142" s="211">
        <v>43971</v>
      </c>
      <c r="B142" s="130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52">
        <v>1</v>
      </c>
    </row>
    <row r="143" spans="1:9" ht="15">
      <c r="A143" s="211">
        <v>43972</v>
      </c>
      <c r="B143" s="130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52">
        <v>1</v>
      </c>
    </row>
    <row r="144" spans="1:9" ht="15">
      <c r="A144" s="211">
        <v>43973</v>
      </c>
      <c r="B144" s="130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52">
        <v>1</v>
      </c>
    </row>
    <row r="145" spans="1:9" ht="15">
      <c r="A145" s="211">
        <v>43974</v>
      </c>
      <c r="B145" s="130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52">
        <v>1</v>
      </c>
    </row>
    <row r="146" spans="1:9" ht="15">
      <c r="A146" s="211">
        <v>43975</v>
      </c>
      <c r="B146" s="130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52">
        <v>1</v>
      </c>
    </row>
    <row r="147" spans="1:9" ht="15">
      <c r="A147" s="211">
        <v>43976</v>
      </c>
      <c r="B147" s="130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52">
        <v>1</v>
      </c>
    </row>
    <row r="148" spans="1:9" ht="15">
      <c r="A148" s="211">
        <v>43977</v>
      </c>
      <c r="B148" s="130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52">
        <v>1</v>
      </c>
    </row>
    <row r="149" spans="1:9" ht="15">
      <c r="A149" s="211">
        <v>43978</v>
      </c>
      <c r="B149" s="130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52">
        <v>1</v>
      </c>
    </row>
    <row r="150" spans="1:9" ht="15">
      <c r="A150" s="211">
        <v>43979</v>
      </c>
      <c r="B150" s="130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52">
        <v>1</v>
      </c>
    </row>
    <row r="151" spans="1:9" ht="15">
      <c r="A151" s="211">
        <v>43980</v>
      </c>
      <c r="B151" s="130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52">
        <v>1</v>
      </c>
    </row>
    <row r="152" spans="1:9" ht="15">
      <c r="A152" s="211">
        <v>43981</v>
      </c>
      <c r="B152" s="130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52">
        <v>1</v>
      </c>
    </row>
    <row r="153" spans="1:9" ht="15">
      <c r="A153" s="211">
        <v>43982</v>
      </c>
      <c r="B153" s="130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52">
        <v>1</v>
      </c>
    </row>
    <row r="154" spans="1:9" ht="15">
      <c r="A154" s="211">
        <v>43983</v>
      </c>
      <c r="B154" s="130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52">
        <v>1</v>
      </c>
    </row>
    <row r="155" spans="1:9" ht="15">
      <c r="A155" s="211">
        <v>43984</v>
      </c>
      <c r="B155" s="130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52">
        <v>1</v>
      </c>
    </row>
    <row r="156" spans="1:9" ht="15">
      <c r="A156" s="211">
        <v>43985</v>
      </c>
      <c r="B156" s="130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52">
        <v>1</v>
      </c>
    </row>
    <row r="157" spans="1:9" ht="15">
      <c r="A157" s="211">
        <v>43986</v>
      </c>
      <c r="B157" s="130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52">
        <v>1</v>
      </c>
    </row>
    <row r="158" spans="1:9" ht="15">
      <c r="A158" s="211">
        <v>43987</v>
      </c>
      <c r="B158" s="130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52">
        <v>1</v>
      </c>
    </row>
    <row r="159" spans="1:9" ht="15">
      <c r="A159" s="211">
        <v>43988</v>
      </c>
      <c r="B159" s="130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52">
        <v>1</v>
      </c>
    </row>
    <row r="160" spans="1:9" ht="15">
      <c r="A160" s="211">
        <v>43989</v>
      </c>
      <c r="B160" s="130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52">
        <v>1</v>
      </c>
    </row>
    <row r="161" spans="1:9" ht="15">
      <c r="A161" s="211">
        <v>43990</v>
      </c>
      <c r="B161" s="130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52">
        <v>1</v>
      </c>
    </row>
    <row r="162" spans="1:9" ht="15">
      <c r="A162" s="211">
        <v>43991</v>
      </c>
      <c r="B162" s="130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52">
        <v>1</v>
      </c>
    </row>
    <row r="163" spans="1:9" ht="15">
      <c r="A163" s="211">
        <v>43992</v>
      </c>
      <c r="B163" s="130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52">
        <v>1</v>
      </c>
    </row>
    <row r="164" spans="1:9" ht="15">
      <c r="A164" s="211">
        <v>43993</v>
      </c>
      <c r="B164" s="130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52">
        <v>1</v>
      </c>
    </row>
    <row r="165" spans="1:9" ht="15">
      <c r="A165" s="211">
        <v>43994</v>
      </c>
      <c r="B165" s="130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52">
        <v>1</v>
      </c>
    </row>
    <row r="166" spans="1:9" ht="15">
      <c r="A166" s="211">
        <v>43995</v>
      </c>
      <c r="B166" s="130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52">
        <v>1</v>
      </c>
    </row>
    <row r="167" spans="1:9" ht="15">
      <c r="A167" s="211">
        <v>43996</v>
      </c>
      <c r="B167" s="130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52">
        <v>1</v>
      </c>
    </row>
    <row r="168" spans="1:9" ht="15">
      <c r="A168" s="211">
        <v>43997</v>
      </c>
      <c r="B168" s="130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52">
        <v>1</v>
      </c>
    </row>
    <row r="169" spans="1:9" ht="15">
      <c r="A169" s="211">
        <v>43998</v>
      </c>
      <c r="B169" s="130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52">
        <v>1</v>
      </c>
    </row>
    <row r="170" spans="1:9" ht="15">
      <c r="A170" s="211">
        <v>43999</v>
      </c>
      <c r="B170" s="130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52">
        <v>1</v>
      </c>
    </row>
    <row r="171" spans="1:9" ht="15">
      <c r="A171" s="211">
        <v>44000</v>
      </c>
      <c r="B171" s="130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52">
        <v>1</v>
      </c>
    </row>
    <row r="172" spans="1:9" ht="15">
      <c r="A172" s="211">
        <v>44001</v>
      </c>
      <c r="B172" s="130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52">
        <v>1</v>
      </c>
    </row>
    <row r="173" spans="1:9" ht="15">
      <c r="A173" s="211">
        <v>44002</v>
      </c>
      <c r="B173" s="130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52">
        <v>1</v>
      </c>
    </row>
    <row r="174" spans="1:9" ht="15">
      <c r="A174" s="211">
        <v>44003</v>
      </c>
      <c r="B174" s="130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52">
        <v>1</v>
      </c>
    </row>
    <row r="175" spans="1:9" ht="15">
      <c r="A175" s="211">
        <v>44004</v>
      </c>
      <c r="B175" s="130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52">
        <v>1</v>
      </c>
    </row>
    <row r="176" spans="1:9" ht="15">
      <c r="A176" s="211">
        <v>44005</v>
      </c>
      <c r="B176" s="130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52">
        <v>1</v>
      </c>
    </row>
    <row r="177" spans="1:9" ht="15">
      <c r="A177" s="211">
        <v>44006</v>
      </c>
      <c r="B177" s="130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52">
        <v>1</v>
      </c>
    </row>
    <row r="178" spans="1:9" ht="15">
      <c r="A178" s="211">
        <v>44007</v>
      </c>
      <c r="B178" s="130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52">
        <v>1</v>
      </c>
    </row>
    <row r="179" spans="1:9" ht="15">
      <c r="A179" s="211">
        <v>44008</v>
      </c>
      <c r="B179" s="130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52">
        <v>1</v>
      </c>
    </row>
    <row r="180" spans="1:9" ht="15">
      <c r="A180" s="211">
        <v>44009</v>
      </c>
      <c r="B180" s="130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52">
        <v>1</v>
      </c>
    </row>
    <row r="181" spans="1:9" ht="15">
      <c r="A181" s="211">
        <v>44010</v>
      </c>
      <c r="B181" s="130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52">
        <v>1</v>
      </c>
    </row>
    <row r="182" spans="1:9" ht="15">
      <c r="A182" s="211">
        <v>44011</v>
      </c>
      <c r="B182" s="130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52">
        <v>1</v>
      </c>
    </row>
    <row r="183" spans="1:9" ht="15">
      <c r="A183" s="211">
        <v>44012</v>
      </c>
      <c r="B183" s="130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52">
        <v>1</v>
      </c>
    </row>
    <row r="184" spans="1:9" ht="15">
      <c r="A184" s="211">
        <v>44013</v>
      </c>
      <c r="B184" s="130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52">
        <v>1</v>
      </c>
    </row>
    <row r="185" spans="1:9" ht="15">
      <c r="A185" s="211">
        <v>44014</v>
      </c>
      <c r="B185" s="130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52">
        <v>1</v>
      </c>
    </row>
    <row r="186" spans="1:9" ht="15">
      <c r="A186" s="211">
        <v>44015</v>
      </c>
      <c r="B186" s="130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52">
        <v>1</v>
      </c>
    </row>
    <row r="187" spans="1:9" ht="15">
      <c r="A187" s="211">
        <v>44016</v>
      </c>
      <c r="B187" s="130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52">
        <v>1</v>
      </c>
    </row>
    <row r="188" spans="1:9" ht="15">
      <c r="A188" s="211">
        <v>44017</v>
      </c>
      <c r="B188" s="130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52">
        <v>1</v>
      </c>
    </row>
    <row r="189" spans="1:9" ht="15">
      <c r="A189" s="211">
        <v>44018</v>
      </c>
      <c r="B189" s="130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52">
        <v>1</v>
      </c>
    </row>
    <row r="190" spans="1:9" ht="15">
      <c r="A190" s="211">
        <v>44019</v>
      </c>
      <c r="B190" s="130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52">
        <v>1</v>
      </c>
    </row>
    <row r="191" spans="1:9" ht="15">
      <c r="A191" s="211">
        <v>44020</v>
      </c>
      <c r="B191" s="130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52">
        <v>1</v>
      </c>
    </row>
    <row r="192" spans="1:9" ht="15">
      <c r="A192" s="211">
        <v>44021</v>
      </c>
      <c r="B192" s="130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52">
        <v>1</v>
      </c>
    </row>
    <row r="193" spans="1:9" ht="15">
      <c r="A193" s="211">
        <v>44022</v>
      </c>
      <c r="B193" s="130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52">
        <v>1</v>
      </c>
    </row>
    <row r="194" spans="1:9" ht="15">
      <c r="A194" s="211">
        <v>44023</v>
      </c>
      <c r="B194" s="130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52">
        <v>1</v>
      </c>
    </row>
    <row r="195" spans="1:9" ht="15">
      <c r="A195" s="211">
        <v>44024</v>
      </c>
      <c r="B195" s="130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52">
        <v>1</v>
      </c>
    </row>
    <row r="196" spans="1:9" ht="15">
      <c r="A196" s="211">
        <v>44025</v>
      </c>
      <c r="B196" s="130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52">
        <v>1</v>
      </c>
    </row>
    <row r="197" spans="1:9" ht="15">
      <c r="A197" s="211">
        <v>44026</v>
      </c>
      <c r="B197" s="130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52">
        <v>1</v>
      </c>
    </row>
    <row r="198" spans="1:9" ht="15">
      <c r="A198" s="211">
        <v>44027</v>
      </c>
      <c r="B198" s="130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52">
        <v>1</v>
      </c>
    </row>
    <row r="199" spans="1:9" ht="15">
      <c r="A199" s="211">
        <v>44028</v>
      </c>
      <c r="B199" s="130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52">
        <v>1</v>
      </c>
    </row>
    <row r="200" spans="1:9" ht="15">
      <c r="A200" s="211">
        <v>44029</v>
      </c>
      <c r="B200" s="130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52">
        <v>1</v>
      </c>
    </row>
    <row r="201" spans="1:9" ht="15">
      <c r="A201" s="211">
        <v>44030</v>
      </c>
      <c r="B201" s="130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52">
        <v>1</v>
      </c>
    </row>
    <row r="202" spans="1:9" ht="15">
      <c r="A202" s="211">
        <v>44031</v>
      </c>
      <c r="B202" s="130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52">
        <v>2</v>
      </c>
    </row>
    <row r="203" spans="1:9" ht="15">
      <c r="A203" s="211">
        <v>44032</v>
      </c>
      <c r="B203" s="130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52">
        <v>2</v>
      </c>
    </row>
    <row r="204" spans="1:9" ht="15">
      <c r="A204" s="211">
        <v>44033</v>
      </c>
      <c r="B204" s="130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52">
        <v>2</v>
      </c>
    </row>
    <row r="205" spans="1:9" ht="15">
      <c r="A205" s="211">
        <v>44034</v>
      </c>
      <c r="B205" s="130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52">
        <v>1</v>
      </c>
    </row>
    <row r="206" spans="1:9" ht="15">
      <c r="A206" s="211">
        <v>44035</v>
      </c>
      <c r="B206" s="130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52">
        <v>1</v>
      </c>
    </row>
    <row r="207" spans="1:9" ht="15">
      <c r="A207" s="211">
        <v>44036</v>
      </c>
      <c r="B207" s="130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52">
        <v>1</v>
      </c>
    </row>
    <row r="208" spans="1:9" ht="15">
      <c r="A208" s="211">
        <v>44037</v>
      </c>
      <c r="B208" s="130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52">
        <v>1</v>
      </c>
    </row>
    <row r="209" spans="1:9" ht="15">
      <c r="A209" s="211">
        <v>44038</v>
      </c>
      <c r="B209" s="130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52">
        <v>1</v>
      </c>
    </row>
    <row r="210" spans="1:9" ht="15">
      <c r="A210" s="211">
        <v>44039</v>
      </c>
      <c r="B210" s="130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52">
        <v>1</v>
      </c>
    </row>
    <row r="211" spans="1:9" ht="15">
      <c r="A211" s="211">
        <v>44040</v>
      </c>
      <c r="B211" s="130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52">
        <v>2</v>
      </c>
    </row>
    <row r="212" spans="1:9" ht="15">
      <c r="A212" s="211">
        <v>44041</v>
      </c>
      <c r="B212" s="130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52">
        <v>1</v>
      </c>
    </row>
    <row r="213" spans="1:9" ht="15">
      <c r="A213" s="211">
        <v>44042</v>
      </c>
      <c r="B213" s="130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52">
        <v>1</v>
      </c>
    </row>
    <row r="214" spans="1:9" ht="15">
      <c r="A214" s="211">
        <v>44043</v>
      </c>
      <c r="B214" s="130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52">
        <v>1</v>
      </c>
    </row>
    <row r="215" spans="1:9" ht="15">
      <c r="A215" s="211">
        <v>44044</v>
      </c>
      <c r="B215" s="130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52">
        <v>1</v>
      </c>
    </row>
    <row r="216" spans="1:9" ht="15">
      <c r="A216" s="211">
        <v>44045</v>
      </c>
      <c r="B216" s="130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52">
        <v>1</v>
      </c>
    </row>
    <row r="217" spans="1:9" ht="15">
      <c r="A217" s="211">
        <v>44046</v>
      </c>
      <c r="B217" s="130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52">
        <v>1</v>
      </c>
    </row>
    <row r="218" spans="1:9" ht="15">
      <c r="A218" s="211">
        <v>44047</v>
      </c>
      <c r="B218" s="130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52">
        <v>1</v>
      </c>
    </row>
    <row r="219" spans="1:9" ht="15">
      <c r="A219" s="211">
        <v>44048</v>
      </c>
      <c r="B219" s="130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52">
        <v>1</v>
      </c>
    </row>
    <row r="220" spans="1:9" ht="15">
      <c r="A220" s="211">
        <v>44049</v>
      </c>
      <c r="B220" s="130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52">
        <v>1</v>
      </c>
    </row>
    <row r="221" spans="1:9" ht="15">
      <c r="A221" s="211">
        <v>44050</v>
      </c>
      <c r="B221" s="130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52">
        <v>1</v>
      </c>
    </row>
    <row r="222" spans="1:9" ht="15">
      <c r="A222" s="211">
        <v>44051</v>
      </c>
      <c r="B222" s="130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52">
        <v>2</v>
      </c>
    </row>
    <row r="223" spans="1:9" ht="15">
      <c r="A223" s="211">
        <v>44052</v>
      </c>
      <c r="B223" s="130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52">
        <v>1</v>
      </c>
    </row>
    <row r="224" spans="1:9" ht="15">
      <c r="A224" s="211">
        <v>44053</v>
      </c>
      <c r="B224" s="130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52">
        <v>1</v>
      </c>
    </row>
    <row r="225" spans="1:9" ht="15">
      <c r="A225" s="211">
        <v>44054</v>
      </c>
      <c r="B225" s="130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52">
        <v>1</v>
      </c>
    </row>
    <row r="226" spans="1:9" ht="15">
      <c r="A226" s="211">
        <v>44055</v>
      </c>
      <c r="B226" s="130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52">
        <v>1</v>
      </c>
    </row>
    <row r="227" spans="1:9" ht="15">
      <c r="A227" s="211">
        <v>44056</v>
      </c>
      <c r="B227" s="130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52">
        <v>1</v>
      </c>
    </row>
    <row r="228" spans="1:9" ht="15">
      <c r="A228" s="211">
        <v>44057</v>
      </c>
      <c r="B228" s="130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52">
        <v>1</v>
      </c>
    </row>
    <row r="229" spans="1:9" ht="15">
      <c r="A229" s="211">
        <v>44058</v>
      </c>
      <c r="B229" s="130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52">
        <v>1</v>
      </c>
    </row>
    <row r="230" spans="1:9" ht="15">
      <c r="A230" s="211">
        <v>44059</v>
      </c>
      <c r="B230" s="130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52">
        <v>1</v>
      </c>
    </row>
    <row r="231" spans="1:9" ht="15">
      <c r="A231" s="211">
        <v>44060</v>
      </c>
      <c r="B231" s="130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52">
        <v>1</v>
      </c>
    </row>
    <row r="232" spans="1:9" ht="15">
      <c r="A232" s="211">
        <v>44061</v>
      </c>
      <c r="B232" s="130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52">
        <v>1</v>
      </c>
    </row>
    <row r="233" spans="1:9" ht="15">
      <c r="A233" s="211">
        <v>44062</v>
      </c>
      <c r="B233" s="130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52">
        <v>1</v>
      </c>
    </row>
    <row r="234" spans="1:9" ht="15">
      <c r="A234" s="211">
        <v>44063</v>
      </c>
      <c r="B234" s="130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52">
        <v>1</v>
      </c>
    </row>
    <row r="235" spans="1:9" ht="15">
      <c r="A235" s="211">
        <v>44064</v>
      </c>
      <c r="B235" s="130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52">
        <v>1</v>
      </c>
    </row>
    <row r="236" spans="1:9" ht="15">
      <c r="A236" s="211">
        <v>44065</v>
      </c>
      <c r="B236" s="130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52">
        <v>1</v>
      </c>
    </row>
    <row r="237" spans="1:9" ht="15">
      <c r="A237" s="211">
        <v>44066</v>
      </c>
      <c r="B237" s="130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52">
        <v>1</v>
      </c>
    </row>
    <row r="238" spans="1:9" ht="15">
      <c r="A238" s="211">
        <v>44067</v>
      </c>
      <c r="B238" s="130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52">
        <v>1</v>
      </c>
    </row>
    <row r="239" spans="1:9" ht="15">
      <c r="A239" s="211">
        <v>44068</v>
      </c>
      <c r="B239" s="130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52">
        <v>1</v>
      </c>
    </row>
    <row r="240" spans="1:9" ht="15">
      <c r="A240" s="211">
        <v>44069</v>
      </c>
      <c r="B240" s="130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52">
        <v>1</v>
      </c>
    </row>
    <row r="241" spans="1:9" ht="15">
      <c r="A241" s="211">
        <v>44070</v>
      </c>
      <c r="B241" s="130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52">
        <v>1</v>
      </c>
    </row>
    <row r="242" spans="1:9" ht="15">
      <c r="A242" s="211">
        <v>44071</v>
      </c>
      <c r="B242" s="130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52">
        <v>1</v>
      </c>
    </row>
    <row r="243" spans="1:9" ht="15">
      <c r="A243" s="211">
        <v>44072</v>
      </c>
      <c r="B243" s="130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52">
        <v>1</v>
      </c>
    </row>
    <row r="244" spans="1:9" ht="15">
      <c r="A244" s="211">
        <v>44073</v>
      </c>
      <c r="B244" s="130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52">
        <v>1</v>
      </c>
    </row>
    <row r="245" spans="1:9" ht="15">
      <c r="A245" s="211">
        <v>44074</v>
      </c>
      <c r="B245" s="130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52">
        <v>1</v>
      </c>
    </row>
    <row r="246" spans="1:9" ht="15">
      <c r="A246" s="211">
        <v>44075</v>
      </c>
      <c r="B246" s="130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52">
        <v>1</v>
      </c>
    </row>
    <row r="247" spans="1:9" ht="15">
      <c r="A247" s="211">
        <v>44076</v>
      </c>
      <c r="B247" s="130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52">
        <v>1</v>
      </c>
    </row>
    <row r="248" spans="1:9" ht="15">
      <c r="A248" s="211">
        <v>44077</v>
      </c>
      <c r="B248" s="130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52">
        <v>1</v>
      </c>
    </row>
    <row r="249" spans="1:9" ht="15">
      <c r="A249" s="211">
        <v>44078</v>
      </c>
      <c r="B249" s="130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52">
        <v>1</v>
      </c>
    </row>
    <row r="250" spans="1:9" ht="15">
      <c r="A250" s="211">
        <v>44079</v>
      </c>
      <c r="B250" s="130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52">
        <v>1</v>
      </c>
    </row>
    <row r="251" spans="1:9" ht="15">
      <c r="A251" s="211">
        <v>44080</v>
      </c>
      <c r="B251" s="130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52">
        <v>1</v>
      </c>
    </row>
    <row r="252" spans="1:9" ht="15">
      <c r="A252" s="211">
        <v>44081</v>
      </c>
      <c r="B252" s="130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52">
        <v>1</v>
      </c>
    </row>
    <row r="253" spans="1:9" ht="15">
      <c r="A253" s="211">
        <v>44082</v>
      </c>
      <c r="B253" s="130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52">
        <v>1</v>
      </c>
    </row>
    <row r="254" spans="1:9" ht="15">
      <c r="A254" s="211">
        <v>44083</v>
      </c>
      <c r="B254" s="130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52">
        <v>1</v>
      </c>
    </row>
    <row r="255" spans="1:9" ht="15">
      <c r="A255" s="211">
        <v>44084</v>
      </c>
      <c r="B255" s="130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52">
        <v>1</v>
      </c>
    </row>
    <row r="256" spans="1:9" ht="15">
      <c r="A256" s="211">
        <v>44085</v>
      </c>
      <c r="B256" s="130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52">
        <v>1</v>
      </c>
    </row>
    <row r="257" spans="1:9" ht="15">
      <c r="A257" s="211">
        <v>44086</v>
      </c>
      <c r="B257" s="130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52">
        <v>1</v>
      </c>
    </row>
    <row r="258" spans="1:9" ht="15">
      <c r="A258" s="211">
        <v>44087</v>
      </c>
      <c r="B258" s="130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52">
        <v>1</v>
      </c>
    </row>
    <row r="259" spans="1:9" ht="15">
      <c r="A259" s="211">
        <v>44088</v>
      </c>
      <c r="B259" s="130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52">
        <v>1</v>
      </c>
    </row>
    <row r="260" spans="1:9" ht="15">
      <c r="A260" s="211">
        <v>44089</v>
      </c>
      <c r="B260" s="130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52">
        <v>1</v>
      </c>
    </row>
    <row r="261" spans="1:9" ht="15">
      <c r="A261" s="211">
        <v>44090</v>
      </c>
      <c r="B261" s="130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52">
        <v>1</v>
      </c>
    </row>
    <row r="262" spans="1:9" ht="15">
      <c r="A262" s="211">
        <v>44091</v>
      </c>
      <c r="B262" s="130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52">
        <v>1</v>
      </c>
    </row>
    <row r="263" spans="1:9" ht="15">
      <c r="A263" s="211">
        <v>44092</v>
      </c>
      <c r="B263" s="130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52">
        <v>1</v>
      </c>
    </row>
    <row r="264" spans="1:9" ht="15">
      <c r="A264" s="211">
        <v>44093</v>
      </c>
      <c r="B264" s="130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52">
        <v>1</v>
      </c>
    </row>
    <row r="265" spans="1:9" ht="15">
      <c r="A265" s="211">
        <v>44094</v>
      </c>
      <c r="B265" s="130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52">
        <v>1</v>
      </c>
    </row>
    <row r="266" spans="1:9" ht="15">
      <c r="A266" s="211">
        <v>44095</v>
      </c>
      <c r="B266" s="130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52">
        <v>1</v>
      </c>
    </row>
    <row r="267" spans="1:9" ht="15">
      <c r="A267" s="211">
        <v>44096</v>
      </c>
      <c r="B267" s="130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52">
        <v>1</v>
      </c>
    </row>
    <row r="268" spans="1:9" ht="15">
      <c r="A268" s="211">
        <v>44097</v>
      </c>
      <c r="B268" s="130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52">
        <v>1</v>
      </c>
    </row>
    <row r="269" spans="1:9" ht="15">
      <c r="A269" s="211">
        <v>44098</v>
      </c>
      <c r="B269" s="130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52">
        <v>1</v>
      </c>
    </row>
    <row r="270" spans="1:9" ht="15">
      <c r="A270" s="211">
        <v>44099</v>
      </c>
      <c r="B270" s="130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52">
        <v>1</v>
      </c>
    </row>
    <row r="271" spans="1:9" ht="15">
      <c r="A271" s="211">
        <v>44100</v>
      </c>
      <c r="B271" s="130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52">
        <v>1</v>
      </c>
    </row>
    <row r="272" spans="1:9" ht="15">
      <c r="A272" s="211">
        <v>44101</v>
      </c>
      <c r="B272" s="130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52">
        <v>1</v>
      </c>
    </row>
    <row r="273" spans="1:9" ht="15">
      <c r="A273" s="211">
        <v>44102</v>
      </c>
      <c r="B273" s="130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52">
        <v>1</v>
      </c>
    </row>
    <row r="274" spans="1:9" ht="15">
      <c r="A274" s="211">
        <v>44103</v>
      </c>
      <c r="B274" s="130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52">
        <v>1</v>
      </c>
    </row>
    <row r="275" spans="1:9" ht="15">
      <c r="A275" s="211">
        <v>44104</v>
      </c>
      <c r="B275" s="130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52">
        <v>1</v>
      </c>
    </row>
    <row r="276" spans="1:9" ht="15">
      <c r="A276" s="211">
        <v>44105</v>
      </c>
      <c r="B276" s="130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52">
        <v>1</v>
      </c>
    </row>
    <row r="277" spans="1:9" ht="15">
      <c r="A277" s="211">
        <v>44106</v>
      </c>
      <c r="B277" s="130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52">
        <v>1</v>
      </c>
    </row>
    <row r="278" spans="1:9" ht="15">
      <c r="A278" s="211">
        <v>44107</v>
      </c>
      <c r="B278" s="130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52">
        <v>1</v>
      </c>
    </row>
    <row r="279" spans="1:9" ht="15">
      <c r="A279" s="211">
        <v>44108</v>
      </c>
      <c r="B279" s="130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52">
        <v>1</v>
      </c>
    </row>
    <row r="280" spans="1:9" ht="15">
      <c r="A280" s="211">
        <v>44109</v>
      </c>
      <c r="B280" s="130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52">
        <v>1</v>
      </c>
    </row>
    <row r="281" spans="1:9" ht="15">
      <c r="A281" s="211">
        <v>44110</v>
      </c>
      <c r="B281" s="130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52">
        <v>1</v>
      </c>
    </row>
    <row r="282" spans="1:9" ht="15">
      <c r="A282" s="211">
        <v>44111</v>
      </c>
      <c r="B282" s="130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52">
        <v>1</v>
      </c>
    </row>
    <row r="283" spans="1:9" ht="15">
      <c r="A283" s="211">
        <v>44112</v>
      </c>
      <c r="B283" s="130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52">
        <v>1</v>
      </c>
    </row>
    <row r="284" spans="1:9" ht="15">
      <c r="A284" s="211">
        <v>44113</v>
      </c>
      <c r="B284" s="130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52">
        <v>1</v>
      </c>
    </row>
    <row r="285" spans="1:9" ht="15">
      <c r="A285" s="211">
        <v>44114</v>
      </c>
      <c r="B285" s="130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52">
        <v>1</v>
      </c>
    </row>
    <row r="286" spans="1:9" ht="15">
      <c r="A286" s="211">
        <v>44115</v>
      </c>
      <c r="B286" s="130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52">
        <v>1</v>
      </c>
    </row>
    <row r="287" spans="1:9" ht="15">
      <c r="A287" s="211">
        <v>44116</v>
      </c>
      <c r="B287" s="130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52">
        <v>1</v>
      </c>
    </row>
    <row r="288" spans="1:9" ht="15">
      <c r="A288" s="211">
        <v>44117</v>
      </c>
      <c r="B288" s="130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52">
        <v>1</v>
      </c>
    </row>
    <row r="289" spans="1:9" ht="15">
      <c r="A289" s="211">
        <v>44118</v>
      </c>
      <c r="B289" s="130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52">
        <v>1</v>
      </c>
    </row>
    <row r="290" spans="1:9" ht="15">
      <c r="A290" s="211">
        <v>44119</v>
      </c>
      <c r="B290" s="130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52">
        <v>1</v>
      </c>
    </row>
    <row r="291" spans="1:9" ht="15">
      <c r="A291" s="211">
        <v>44120</v>
      </c>
      <c r="B291" s="130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52">
        <v>1</v>
      </c>
    </row>
    <row r="292" spans="1:9" ht="15">
      <c r="A292" s="211">
        <v>44121</v>
      </c>
      <c r="B292" s="130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52">
        <v>1</v>
      </c>
    </row>
    <row r="293" spans="1:9" ht="15">
      <c r="A293" s="211">
        <v>44122</v>
      </c>
      <c r="B293" s="130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52">
        <v>1</v>
      </c>
    </row>
    <row r="294" spans="1:9" ht="15">
      <c r="A294" s="211">
        <v>44123</v>
      </c>
      <c r="B294" s="130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52">
        <v>1</v>
      </c>
    </row>
    <row r="295" spans="1:9" ht="15">
      <c r="A295" s="211">
        <v>44124</v>
      </c>
      <c r="B295" s="130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52">
        <v>1</v>
      </c>
    </row>
    <row r="296" spans="1:9" ht="15">
      <c r="A296" s="211">
        <v>44125</v>
      </c>
      <c r="B296" s="130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52">
        <v>1</v>
      </c>
    </row>
    <row r="297" spans="1:9" ht="15">
      <c r="A297" s="211">
        <v>44126</v>
      </c>
      <c r="B297" s="130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52">
        <v>1</v>
      </c>
    </row>
    <row r="298" spans="1:9" ht="15">
      <c r="A298" s="211">
        <v>44127</v>
      </c>
      <c r="B298" s="130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52">
        <v>1</v>
      </c>
    </row>
    <row r="299" spans="1:9" ht="15">
      <c r="A299" s="211">
        <v>44128</v>
      </c>
      <c r="B299" s="130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52">
        <v>1</v>
      </c>
    </row>
    <row r="300" spans="1:9" ht="15">
      <c r="A300" s="211">
        <v>44129</v>
      </c>
      <c r="B300" s="130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52">
        <v>1</v>
      </c>
    </row>
    <row r="301" spans="1:9" ht="15">
      <c r="A301" s="211">
        <v>44130</v>
      </c>
      <c r="B301" s="130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52">
        <v>1</v>
      </c>
    </row>
    <row r="302" spans="1:9" ht="15">
      <c r="A302" s="211">
        <v>44131</v>
      </c>
      <c r="B302" s="130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52">
        <v>1</v>
      </c>
    </row>
    <row r="303" spans="1:9" ht="15">
      <c r="A303" s="211">
        <v>44132</v>
      </c>
      <c r="B303" s="130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52">
        <v>1</v>
      </c>
    </row>
    <row r="304" spans="1:9" ht="15">
      <c r="A304" s="211">
        <v>44133</v>
      </c>
      <c r="B304" s="130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52">
        <v>1</v>
      </c>
    </row>
    <row r="305" spans="1:9" ht="15">
      <c r="A305" s="211">
        <v>44134</v>
      </c>
      <c r="B305" s="130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52">
        <v>1</v>
      </c>
    </row>
    <row r="306" spans="1:9" ht="15">
      <c r="A306" s="211">
        <v>44135</v>
      </c>
      <c r="B306" s="130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52">
        <v>1</v>
      </c>
    </row>
    <row r="307" spans="1:9" ht="15">
      <c r="A307" s="211">
        <v>44136</v>
      </c>
      <c r="B307" s="130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52">
        <v>1</v>
      </c>
    </row>
    <row r="308" spans="1:9" ht="15">
      <c r="A308" s="211">
        <v>44137</v>
      </c>
      <c r="B308" s="130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52">
        <v>1</v>
      </c>
    </row>
    <row r="309" spans="1:9" ht="15">
      <c r="A309" s="211">
        <v>44138</v>
      </c>
      <c r="B309" s="130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52">
        <v>1</v>
      </c>
    </row>
    <row r="310" spans="1:9" ht="15">
      <c r="A310" s="211">
        <v>44139</v>
      </c>
      <c r="B310" s="130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52">
        <v>1</v>
      </c>
    </row>
    <row r="311" spans="1:9" ht="15">
      <c r="A311" s="211">
        <v>44140</v>
      </c>
      <c r="B311" s="130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52">
        <v>1</v>
      </c>
    </row>
    <row r="312" spans="1:9" ht="15">
      <c r="A312" s="211">
        <v>44141</v>
      </c>
      <c r="B312" s="130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52">
        <v>1</v>
      </c>
    </row>
    <row r="313" spans="1:9" ht="15">
      <c r="A313" s="211">
        <v>44142</v>
      </c>
      <c r="B313" s="130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52">
        <v>1</v>
      </c>
    </row>
    <row r="314" spans="1:9" ht="15">
      <c r="A314" s="211">
        <v>44143</v>
      </c>
      <c r="B314" s="130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52">
        <v>1</v>
      </c>
    </row>
    <row r="315" spans="1:9" ht="15">
      <c r="A315" s="211">
        <v>44144</v>
      </c>
      <c r="B315" s="130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52">
        <v>1</v>
      </c>
    </row>
    <row r="316" spans="1:9" ht="15">
      <c r="A316" s="211">
        <v>44145</v>
      </c>
      <c r="B316" s="130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52">
        <v>1</v>
      </c>
    </row>
    <row r="317" spans="1:9" ht="15">
      <c r="A317" s="211">
        <v>44146</v>
      </c>
      <c r="B317" s="130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52">
        <v>1</v>
      </c>
    </row>
    <row r="318" spans="1:9" ht="15">
      <c r="A318" s="211">
        <v>44147</v>
      </c>
      <c r="B318" s="130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52">
        <v>1</v>
      </c>
    </row>
    <row r="319" spans="1:9" ht="15">
      <c r="A319" s="211">
        <v>44148</v>
      </c>
      <c r="B319" s="130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52">
        <v>1</v>
      </c>
    </row>
    <row r="320" spans="1:9" ht="15">
      <c r="A320" s="211">
        <v>44149</v>
      </c>
      <c r="B320" s="130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52">
        <v>1</v>
      </c>
    </row>
    <row r="321" spans="1:9" ht="15">
      <c r="A321" s="211">
        <v>44150</v>
      </c>
      <c r="B321" s="130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52">
        <v>1</v>
      </c>
    </row>
    <row r="322" spans="1:9" ht="15">
      <c r="A322" s="211">
        <v>44151</v>
      </c>
      <c r="B322" s="130">
        <v>321</v>
      </c>
      <c r="C322" s="152"/>
      <c r="D322" s="152"/>
      <c r="E322" s="152"/>
      <c r="F322" s="152"/>
      <c r="G322" s="152"/>
      <c r="H322" s="152"/>
      <c r="I322" s="152">
        <v>1</v>
      </c>
    </row>
    <row r="323" spans="1:9" ht="15">
      <c r="A323" s="211">
        <v>44152</v>
      </c>
      <c r="B323" s="130">
        <v>322</v>
      </c>
      <c r="C323" s="152"/>
      <c r="D323" s="152"/>
      <c r="E323" s="152"/>
      <c r="F323" s="152"/>
      <c r="G323" s="152"/>
      <c r="H323" s="152"/>
      <c r="I323" s="152">
        <v>1</v>
      </c>
    </row>
    <row r="324" spans="1:9" ht="15">
      <c r="A324" s="211">
        <v>44153</v>
      </c>
      <c r="B324" s="130">
        <v>323</v>
      </c>
      <c r="C324" s="152"/>
      <c r="D324" s="152"/>
      <c r="E324" s="152"/>
      <c r="F324" s="152"/>
      <c r="G324" s="152"/>
      <c r="H324" s="152"/>
      <c r="I324" s="152">
        <v>1</v>
      </c>
    </row>
    <row r="325" spans="1:9" ht="15">
      <c r="A325" s="211">
        <v>44154</v>
      </c>
      <c r="B325" s="130">
        <v>324</v>
      </c>
      <c r="C325" s="152"/>
      <c r="D325" s="152"/>
      <c r="E325" s="152"/>
      <c r="F325" s="152"/>
      <c r="G325" s="152"/>
      <c r="H325" s="152"/>
      <c r="I325" s="152">
        <v>1</v>
      </c>
    </row>
    <row r="326" spans="1:9" ht="15">
      <c r="A326" s="211">
        <v>44155</v>
      </c>
      <c r="B326" s="130">
        <v>325</v>
      </c>
      <c r="C326" s="152"/>
      <c r="D326" s="152"/>
      <c r="E326" s="152"/>
      <c r="F326" s="152"/>
      <c r="G326" s="152"/>
      <c r="H326" s="152"/>
      <c r="I326" s="152">
        <v>1</v>
      </c>
    </row>
    <row r="327" spans="1:9" ht="15">
      <c r="A327" s="211">
        <v>44156</v>
      </c>
      <c r="B327" s="130">
        <v>326</v>
      </c>
      <c r="C327" s="152"/>
      <c r="D327" s="152"/>
      <c r="E327" s="152"/>
      <c r="F327" s="152"/>
      <c r="G327" s="152"/>
      <c r="H327" s="152"/>
      <c r="I327" s="152">
        <v>1</v>
      </c>
    </row>
    <row r="328" spans="1:9" ht="15">
      <c r="A328" s="211">
        <v>44157</v>
      </c>
      <c r="B328" s="130">
        <v>327</v>
      </c>
      <c r="C328" s="152"/>
      <c r="D328" s="152"/>
      <c r="E328" s="152"/>
      <c r="F328" s="152"/>
      <c r="G328" s="152"/>
      <c r="H328" s="152"/>
      <c r="I328" s="152">
        <v>1</v>
      </c>
    </row>
    <row r="329" spans="1:9" ht="15">
      <c r="A329" s="211">
        <v>44158</v>
      </c>
      <c r="B329" s="130">
        <v>328</v>
      </c>
      <c r="C329" s="152"/>
      <c r="D329" s="152"/>
      <c r="E329" s="152"/>
      <c r="F329" s="152"/>
      <c r="G329" s="152"/>
      <c r="H329" s="152"/>
      <c r="I329" s="152">
        <v>1</v>
      </c>
    </row>
    <row r="330" spans="1:9" ht="15">
      <c r="A330" s="211">
        <v>44159</v>
      </c>
      <c r="B330" s="130">
        <v>329</v>
      </c>
      <c r="C330" s="152"/>
      <c r="D330" s="152"/>
      <c r="E330" s="152"/>
      <c r="F330" s="152"/>
      <c r="G330" s="152"/>
      <c r="H330" s="152"/>
      <c r="I330" s="152">
        <v>1</v>
      </c>
    </row>
    <row r="331" spans="1:9" ht="15">
      <c r="A331" s="211">
        <v>44160</v>
      </c>
      <c r="B331" s="130">
        <v>330</v>
      </c>
      <c r="C331" s="152"/>
      <c r="D331" s="152"/>
      <c r="E331" s="152"/>
      <c r="F331" s="152"/>
      <c r="G331" s="152"/>
      <c r="H331" s="152"/>
      <c r="I331" s="152">
        <v>1</v>
      </c>
    </row>
    <row r="332" spans="1:9" ht="15">
      <c r="A332" s="211">
        <v>44161</v>
      </c>
      <c r="B332" s="130">
        <v>331</v>
      </c>
      <c r="C332" s="152"/>
      <c r="D332" s="152"/>
      <c r="E332" s="152"/>
      <c r="F332" s="152"/>
      <c r="G332" s="152"/>
      <c r="H332" s="152"/>
      <c r="I332" s="152">
        <v>1</v>
      </c>
    </row>
    <row r="333" spans="1:9" ht="15">
      <c r="A333" s="211">
        <v>44162</v>
      </c>
      <c r="B333" s="130">
        <v>332</v>
      </c>
      <c r="C333" s="152"/>
      <c r="D333" s="152"/>
      <c r="E333" s="152"/>
      <c r="F333" s="152"/>
      <c r="G333" s="152"/>
      <c r="H333" s="152"/>
      <c r="I333" s="152">
        <v>1</v>
      </c>
    </row>
    <row r="334" spans="1:9" ht="15">
      <c r="A334" s="211">
        <v>44163</v>
      </c>
      <c r="B334" s="130">
        <v>333</v>
      </c>
      <c r="C334" s="152"/>
      <c r="D334" s="152"/>
      <c r="E334" s="152"/>
      <c r="F334" s="152"/>
      <c r="G334" s="152"/>
      <c r="H334" s="152"/>
      <c r="I334" s="152">
        <v>1</v>
      </c>
    </row>
    <row r="335" spans="1:9" ht="15">
      <c r="A335" s="211">
        <v>44164</v>
      </c>
      <c r="B335" s="130">
        <v>334</v>
      </c>
      <c r="C335" s="152"/>
      <c r="D335" s="152"/>
      <c r="E335" s="152"/>
      <c r="F335" s="152"/>
      <c r="G335" s="152"/>
      <c r="H335" s="152"/>
      <c r="I335" s="152">
        <v>1</v>
      </c>
    </row>
    <row r="336" spans="1:9" ht="15">
      <c r="A336" s="211">
        <v>44165</v>
      </c>
      <c r="B336" s="130">
        <v>335</v>
      </c>
      <c r="C336" s="152"/>
      <c r="D336" s="152"/>
      <c r="E336" s="152"/>
      <c r="F336" s="152"/>
      <c r="G336" s="152"/>
      <c r="H336" s="152"/>
      <c r="I336" s="152">
        <v>1</v>
      </c>
    </row>
    <row r="337" spans="1:9" ht="15">
      <c r="A337" s="211">
        <v>44166</v>
      </c>
      <c r="B337" s="130">
        <v>336</v>
      </c>
      <c r="C337" s="152"/>
      <c r="D337" s="152"/>
      <c r="E337" s="152"/>
      <c r="F337" s="152"/>
      <c r="G337" s="152"/>
      <c r="H337" s="152"/>
      <c r="I337" s="152">
        <v>1</v>
      </c>
    </row>
    <row r="338" spans="1:9" ht="15">
      <c r="A338" s="211">
        <v>44167</v>
      </c>
      <c r="B338" s="130">
        <v>337</v>
      </c>
      <c r="C338" s="152"/>
      <c r="D338" s="152"/>
      <c r="E338" s="152"/>
      <c r="F338" s="152"/>
      <c r="G338" s="152"/>
      <c r="H338" s="152"/>
      <c r="I338" s="152">
        <v>1</v>
      </c>
    </row>
    <row r="339" spans="1:9" ht="15">
      <c r="A339" s="211">
        <v>44168</v>
      </c>
      <c r="B339" s="130">
        <v>338</v>
      </c>
      <c r="C339" s="152"/>
      <c r="D339" s="152"/>
      <c r="E339" s="152"/>
      <c r="F339" s="152"/>
      <c r="G339" s="152"/>
      <c r="H339" s="152"/>
      <c r="I339" s="152">
        <v>1</v>
      </c>
    </row>
    <row r="340" spans="1:9" ht="15">
      <c r="A340" s="211">
        <v>44169</v>
      </c>
      <c r="B340" s="130">
        <v>339</v>
      </c>
      <c r="C340" s="152"/>
      <c r="D340" s="152"/>
      <c r="E340" s="152"/>
      <c r="F340" s="152"/>
      <c r="G340" s="152"/>
      <c r="H340" s="152"/>
      <c r="I340" s="152">
        <v>1</v>
      </c>
    </row>
    <row r="341" spans="1:9" ht="15">
      <c r="A341" s="211">
        <v>44170</v>
      </c>
      <c r="B341" s="130">
        <v>340</v>
      </c>
      <c r="C341" s="152"/>
      <c r="D341" s="152"/>
      <c r="E341" s="152"/>
      <c r="F341" s="152"/>
      <c r="G341" s="152"/>
      <c r="H341" s="152"/>
      <c r="I341" s="152">
        <v>1</v>
      </c>
    </row>
    <row r="342" spans="1:9" ht="15">
      <c r="A342" s="211">
        <v>44171</v>
      </c>
      <c r="B342" s="130">
        <v>341</v>
      </c>
      <c r="C342" s="152"/>
      <c r="D342" s="152"/>
      <c r="E342" s="152"/>
      <c r="F342" s="152"/>
      <c r="G342" s="152"/>
      <c r="H342" s="152"/>
      <c r="I342" s="152">
        <v>1</v>
      </c>
    </row>
    <row r="343" spans="1:9" ht="15">
      <c r="A343" s="211">
        <v>44172</v>
      </c>
      <c r="B343" s="130">
        <v>342</v>
      </c>
      <c r="C343" s="152"/>
      <c r="D343" s="152"/>
      <c r="E343" s="152"/>
      <c r="F343" s="152"/>
      <c r="G343" s="152"/>
      <c r="H343" s="152"/>
      <c r="I343" s="152">
        <v>1</v>
      </c>
    </row>
    <row r="344" spans="1:9" ht="15">
      <c r="A344" s="211">
        <v>44173</v>
      </c>
      <c r="B344" s="130">
        <v>343</v>
      </c>
      <c r="C344" s="152"/>
      <c r="D344" s="152"/>
      <c r="E344" s="152"/>
      <c r="F344" s="152"/>
      <c r="G344" s="152"/>
      <c r="H344" s="152"/>
      <c r="I344" s="152">
        <v>1</v>
      </c>
    </row>
    <row r="345" spans="1:9" ht="15">
      <c r="A345" s="211">
        <v>44174</v>
      </c>
      <c r="B345" s="130">
        <v>344</v>
      </c>
      <c r="C345" s="152"/>
      <c r="D345" s="152"/>
      <c r="E345" s="152"/>
      <c r="F345" s="152"/>
      <c r="G345" s="152"/>
      <c r="H345" s="152"/>
      <c r="I345" s="152">
        <v>1</v>
      </c>
    </row>
    <row r="346" spans="1:9" ht="15">
      <c r="A346" s="211">
        <v>44175</v>
      </c>
      <c r="B346" s="130">
        <v>345</v>
      </c>
      <c r="C346" s="152"/>
      <c r="D346" s="152"/>
      <c r="E346" s="152"/>
      <c r="F346" s="152"/>
      <c r="G346" s="152"/>
      <c r="H346" s="152"/>
      <c r="I346" s="152">
        <v>1</v>
      </c>
    </row>
    <row r="347" spans="1:9" ht="15">
      <c r="A347" s="211">
        <v>44176</v>
      </c>
      <c r="B347" s="130">
        <v>346</v>
      </c>
      <c r="C347" s="152"/>
      <c r="D347" s="152"/>
      <c r="E347" s="152"/>
      <c r="F347" s="152"/>
      <c r="G347" s="152"/>
      <c r="H347" s="152"/>
      <c r="I347" s="152">
        <v>1</v>
      </c>
    </row>
    <row r="348" spans="1:9" ht="15">
      <c r="A348" s="211">
        <v>44177</v>
      </c>
      <c r="B348" s="130">
        <v>347</v>
      </c>
      <c r="C348" s="152"/>
      <c r="D348" s="152"/>
      <c r="E348" s="152"/>
      <c r="F348" s="152"/>
      <c r="G348" s="152"/>
      <c r="H348" s="152"/>
      <c r="I348" s="152">
        <v>1</v>
      </c>
    </row>
    <row r="349" spans="1:9" ht="15">
      <c r="A349" s="211">
        <v>44178</v>
      </c>
      <c r="B349" s="130">
        <v>348</v>
      </c>
      <c r="C349" s="152"/>
      <c r="D349" s="152"/>
      <c r="E349" s="152"/>
      <c r="F349" s="152"/>
      <c r="G349" s="152"/>
      <c r="H349" s="152"/>
      <c r="I349" s="152">
        <v>1</v>
      </c>
    </row>
    <row r="350" spans="1:9" ht="15">
      <c r="A350" s="211">
        <v>44179</v>
      </c>
      <c r="B350" s="130">
        <v>349</v>
      </c>
      <c r="C350" s="152"/>
      <c r="D350" s="152"/>
      <c r="E350" s="152"/>
      <c r="F350" s="152"/>
      <c r="G350" s="152"/>
      <c r="H350" s="152"/>
      <c r="I350" s="152">
        <v>1</v>
      </c>
    </row>
    <row r="351" spans="1:9" ht="15">
      <c r="A351" s="211">
        <v>44180</v>
      </c>
      <c r="B351" s="130">
        <v>350</v>
      </c>
      <c r="C351" s="152"/>
      <c r="D351" s="152"/>
      <c r="E351" s="152"/>
      <c r="F351" s="152"/>
      <c r="G351" s="152"/>
      <c r="H351" s="152"/>
      <c r="I351" s="152">
        <v>1</v>
      </c>
    </row>
    <row r="352" spans="1:9" ht="15">
      <c r="A352" s="211">
        <v>44181</v>
      </c>
      <c r="B352" s="130">
        <v>351</v>
      </c>
      <c r="C352" s="152"/>
      <c r="D352" s="152"/>
      <c r="E352" s="152"/>
      <c r="F352" s="152"/>
      <c r="G352" s="152"/>
      <c r="H352" s="152"/>
      <c r="I352" s="152">
        <v>1</v>
      </c>
    </row>
    <row r="353" spans="1:9" ht="15">
      <c r="A353" s="211">
        <v>44182</v>
      </c>
      <c r="B353" s="130">
        <v>352</v>
      </c>
      <c r="C353" s="152"/>
      <c r="D353" s="152"/>
      <c r="E353" s="152"/>
      <c r="F353" s="152"/>
      <c r="G353" s="152"/>
      <c r="H353" s="152"/>
      <c r="I353" s="152">
        <v>1</v>
      </c>
    </row>
    <row r="354" spans="1:9" ht="15">
      <c r="A354" s="211">
        <v>44183</v>
      </c>
      <c r="B354" s="130">
        <v>353</v>
      </c>
      <c r="C354" s="152"/>
      <c r="D354" s="152"/>
      <c r="E354" s="152"/>
      <c r="F354" s="152"/>
      <c r="G354" s="152"/>
      <c r="H354" s="152"/>
      <c r="I354" s="152">
        <v>1</v>
      </c>
    </row>
    <row r="355" spans="1:9" ht="15">
      <c r="A355" s="211">
        <v>44184</v>
      </c>
      <c r="B355" s="130">
        <v>354</v>
      </c>
      <c r="C355" s="152"/>
      <c r="D355" s="152"/>
      <c r="E355" s="152"/>
      <c r="F355" s="152"/>
      <c r="G355" s="152"/>
      <c r="H355" s="152"/>
      <c r="I355" s="152">
        <v>1</v>
      </c>
    </row>
    <row r="356" spans="1:9" ht="15">
      <c r="A356" s="211">
        <v>44185</v>
      </c>
      <c r="B356" s="130">
        <v>355</v>
      </c>
      <c r="C356" s="152"/>
      <c r="D356" s="152"/>
      <c r="E356" s="152"/>
      <c r="F356" s="152"/>
      <c r="G356" s="152"/>
      <c r="H356" s="152"/>
      <c r="I356" s="152">
        <v>1</v>
      </c>
    </row>
    <row r="357" spans="1:9" ht="15">
      <c r="A357" s="211">
        <v>44186</v>
      </c>
      <c r="B357" s="130">
        <v>356</v>
      </c>
      <c r="C357" s="152"/>
      <c r="D357" s="152"/>
      <c r="E357" s="152"/>
      <c r="F357" s="152"/>
      <c r="G357" s="152"/>
      <c r="H357" s="152"/>
      <c r="I357" s="152">
        <v>1</v>
      </c>
    </row>
    <row r="358" spans="1:9" ht="15">
      <c r="A358" s="211">
        <v>44187</v>
      </c>
      <c r="B358" s="130">
        <v>357</v>
      </c>
      <c r="C358" s="152"/>
      <c r="D358" s="152"/>
      <c r="E358" s="152"/>
      <c r="F358" s="152"/>
      <c r="G358" s="152"/>
      <c r="H358" s="152"/>
      <c r="I358" s="152">
        <v>1</v>
      </c>
    </row>
    <row r="359" spans="1:9" ht="15">
      <c r="A359" s="211">
        <v>44188</v>
      </c>
      <c r="B359" s="130">
        <v>358</v>
      </c>
      <c r="C359" s="152"/>
      <c r="D359" s="152"/>
      <c r="E359" s="152"/>
      <c r="F359" s="152"/>
      <c r="G359" s="152"/>
      <c r="H359" s="152"/>
      <c r="I359" s="152">
        <v>1</v>
      </c>
    </row>
    <row r="360" spans="1:9" ht="15">
      <c r="A360" s="211">
        <v>44189</v>
      </c>
      <c r="B360" s="130">
        <v>359</v>
      </c>
      <c r="C360" s="152"/>
      <c r="D360" s="152"/>
      <c r="E360" s="152"/>
      <c r="F360" s="152"/>
      <c r="G360" s="152"/>
      <c r="H360" s="152"/>
      <c r="I360" s="152">
        <v>1</v>
      </c>
    </row>
    <row r="361" spans="1:9" ht="15">
      <c r="A361" s="211">
        <v>44190</v>
      </c>
      <c r="B361" s="130">
        <v>360</v>
      </c>
      <c r="C361" s="152"/>
      <c r="D361" s="152"/>
      <c r="E361" s="152"/>
      <c r="F361" s="152"/>
      <c r="G361" s="152"/>
      <c r="H361" s="152"/>
      <c r="I361" s="152">
        <v>1</v>
      </c>
    </row>
    <row r="362" spans="1:9" ht="15">
      <c r="A362" s="211">
        <v>44191</v>
      </c>
      <c r="B362" s="130">
        <v>361</v>
      </c>
      <c r="C362" s="152"/>
      <c r="D362" s="152"/>
      <c r="E362" s="152"/>
      <c r="F362" s="152"/>
      <c r="G362" s="152"/>
      <c r="H362" s="152"/>
      <c r="I362" s="152">
        <v>1</v>
      </c>
    </row>
    <row r="363" spans="1:9" ht="15">
      <c r="A363" s="211">
        <v>44192</v>
      </c>
      <c r="B363" s="130">
        <v>362</v>
      </c>
      <c r="C363" s="152"/>
      <c r="D363" s="152"/>
      <c r="E363" s="152"/>
      <c r="F363" s="152"/>
      <c r="G363" s="152"/>
      <c r="H363" s="152"/>
      <c r="I363" s="152">
        <v>1</v>
      </c>
    </row>
    <row r="364" spans="1:9" ht="15">
      <c r="A364" s="211">
        <v>44193</v>
      </c>
      <c r="B364" s="130">
        <v>363</v>
      </c>
      <c r="C364" s="152"/>
      <c r="D364" s="152"/>
      <c r="E364" s="152"/>
      <c r="F364" s="152"/>
      <c r="G364" s="152"/>
      <c r="H364" s="152"/>
      <c r="I364" s="152">
        <v>1</v>
      </c>
    </row>
    <row r="365" spans="1:9" ht="15">
      <c r="A365" s="211">
        <v>44194</v>
      </c>
      <c r="B365" s="130">
        <v>364</v>
      </c>
      <c r="C365" s="152"/>
      <c r="D365" s="152"/>
      <c r="E365" s="152"/>
      <c r="F365" s="152"/>
      <c r="G365" s="152"/>
      <c r="H365" s="152"/>
      <c r="I365" s="152">
        <v>1</v>
      </c>
    </row>
    <row r="366" spans="1:9" ht="15">
      <c r="A366" s="211">
        <v>44195</v>
      </c>
      <c r="B366" s="130">
        <v>365</v>
      </c>
      <c r="C366" s="152"/>
      <c r="D366" s="152"/>
      <c r="E366" s="152"/>
      <c r="F366" s="152"/>
      <c r="G366" s="152"/>
      <c r="H366" s="152"/>
      <c r="I366" s="152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395</v>
      </c>
      <c r="B1" t="s">
        <v>74</v>
      </c>
      <c r="C1" t="s">
        <v>703</v>
      </c>
      <c r="D1" t="s">
        <v>333</v>
      </c>
      <c r="E1" t="s">
        <v>702</v>
      </c>
      <c r="F1" t="s">
        <v>73</v>
      </c>
      <c r="G1" t="s">
        <v>704</v>
      </c>
      <c r="H1" t="s">
        <v>705</v>
      </c>
      <c r="I1" t="s">
        <v>118</v>
      </c>
    </row>
    <row r="2" spans="1:9" ht="15">
      <c r="A2" s="211">
        <v>43466</v>
      </c>
      <c r="B2" s="130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31">
        <v>1</v>
      </c>
    </row>
    <row r="3" spans="1:9" ht="15">
      <c r="A3" s="211">
        <v>43467</v>
      </c>
      <c r="B3" s="130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31">
        <v>1</v>
      </c>
    </row>
    <row r="4" spans="1:9" ht="15">
      <c r="A4" s="211">
        <v>43468</v>
      </c>
      <c r="B4" s="130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31">
        <v>1</v>
      </c>
    </row>
    <row r="5" spans="1:9" ht="15">
      <c r="A5" s="211">
        <v>43469</v>
      </c>
      <c r="B5" s="130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31">
        <v>1</v>
      </c>
    </row>
    <row r="6" spans="1:9" ht="15">
      <c r="A6" s="211">
        <v>43470</v>
      </c>
      <c r="B6" s="130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31">
        <v>1</v>
      </c>
    </row>
    <row r="7" spans="1:9" ht="15">
      <c r="A7" s="211">
        <v>43471</v>
      </c>
      <c r="B7" s="130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31">
        <v>1</v>
      </c>
    </row>
    <row r="8" spans="1:9" ht="15">
      <c r="A8" s="211">
        <v>43472</v>
      </c>
      <c r="B8" s="130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31">
        <v>1</v>
      </c>
    </row>
    <row r="9" spans="1:9" ht="15">
      <c r="A9" s="211">
        <v>43473</v>
      </c>
      <c r="B9" s="130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31">
        <v>1</v>
      </c>
    </row>
    <row r="10" spans="1:9" ht="15">
      <c r="A10" s="211">
        <v>43474</v>
      </c>
      <c r="B10" s="130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31">
        <v>1</v>
      </c>
    </row>
    <row r="11" spans="1:9" ht="15">
      <c r="A11" s="211">
        <v>43475</v>
      </c>
      <c r="B11" s="130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31">
        <v>1</v>
      </c>
    </row>
    <row r="12" spans="1:9" ht="15">
      <c r="A12" s="211">
        <v>43476</v>
      </c>
      <c r="B12" s="130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31">
        <v>1</v>
      </c>
    </row>
    <row r="13" spans="1:9" ht="15">
      <c r="A13" s="211">
        <v>43477</v>
      </c>
      <c r="B13" s="130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31">
        <v>1</v>
      </c>
    </row>
    <row r="14" spans="1:9" ht="15">
      <c r="A14" s="211">
        <v>43478</v>
      </c>
      <c r="B14" s="130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31">
        <v>1</v>
      </c>
    </row>
    <row r="15" spans="1:9" ht="15">
      <c r="A15" s="211">
        <v>43479</v>
      </c>
      <c r="B15" s="130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31">
        <v>1</v>
      </c>
    </row>
    <row r="16" spans="1:9" ht="15">
      <c r="A16" s="211">
        <v>43480</v>
      </c>
      <c r="B16" s="130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31">
        <v>1</v>
      </c>
    </row>
    <row r="17" spans="1:9" ht="15">
      <c r="A17" s="211">
        <v>43481</v>
      </c>
      <c r="B17" s="130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31">
        <v>1</v>
      </c>
    </row>
    <row r="18" spans="1:9" ht="15">
      <c r="A18" s="211">
        <v>43482</v>
      </c>
      <c r="B18" s="130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31">
        <v>1</v>
      </c>
    </row>
    <row r="19" spans="1:9" ht="15">
      <c r="A19" s="211">
        <v>43483</v>
      </c>
      <c r="B19" s="130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31">
        <v>1</v>
      </c>
    </row>
    <row r="20" spans="1:9" ht="15">
      <c r="A20" s="211">
        <v>43484</v>
      </c>
      <c r="B20" s="130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31">
        <v>1</v>
      </c>
    </row>
    <row r="21" spans="1:9" ht="15">
      <c r="A21" s="211">
        <v>43485</v>
      </c>
      <c r="B21" s="130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31">
        <v>1</v>
      </c>
    </row>
    <row r="22" spans="1:9" ht="15">
      <c r="A22" s="211">
        <v>43486</v>
      </c>
      <c r="B22" s="130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31">
        <v>1</v>
      </c>
    </row>
    <row r="23" spans="1:9" ht="15">
      <c r="A23" s="211">
        <v>43487</v>
      </c>
      <c r="B23" s="130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31">
        <v>1</v>
      </c>
    </row>
    <row r="24" spans="1:9" ht="15">
      <c r="A24" s="211">
        <v>43488</v>
      </c>
      <c r="B24" s="130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31">
        <v>1</v>
      </c>
    </row>
    <row r="25" spans="1:9" ht="15">
      <c r="A25" s="211">
        <v>43489</v>
      </c>
      <c r="B25" s="130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31">
        <v>1</v>
      </c>
    </row>
    <row r="26" spans="1:9" ht="15">
      <c r="A26" s="211">
        <v>43490</v>
      </c>
      <c r="B26" s="130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31">
        <v>1</v>
      </c>
    </row>
    <row r="27" spans="1:9" ht="15">
      <c r="A27" s="211">
        <v>43491</v>
      </c>
      <c r="B27" s="130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31">
        <v>1</v>
      </c>
    </row>
    <row r="28" spans="1:9" ht="15">
      <c r="A28" s="211">
        <v>43492</v>
      </c>
      <c r="B28" s="130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31">
        <v>1</v>
      </c>
    </row>
    <row r="29" spans="1:9" ht="15">
      <c r="A29" s="211">
        <v>43493</v>
      </c>
      <c r="B29" s="130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31">
        <v>1</v>
      </c>
    </row>
    <row r="30" spans="1:9" ht="15">
      <c r="A30" s="211">
        <v>43494</v>
      </c>
      <c r="B30" s="130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31">
        <v>1</v>
      </c>
    </row>
    <row r="31" spans="1:9" ht="15">
      <c r="A31" s="211">
        <v>43495</v>
      </c>
      <c r="B31" s="130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31">
        <v>1</v>
      </c>
    </row>
    <row r="32" spans="1:9" ht="15">
      <c r="A32" s="211">
        <v>43496</v>
      </c>
      <c r="B32" s="130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31">
        <v>1</v>
      </c>
    </row>
    <row r="33" spans="1:9" ht="15">
      <c r="A33" s="211">
        <v>43497</v>
      </c>
      <c r="B33" s="130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31">
        <v>1</v>
      </c>
    </row>
    <row r="34" spans="1:9" ht="15">
      <c r="A34" s="211">
        <v>43498</v>
      </c>
      <c r="B34" s="130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31">
        <v>1</v>
      </c>
    </row>
    <row r="35" spans="1:9" ht="15">
      <c r="A35" s="211">
        <v>43499</v>
      </c>
      <c r="B35" s="130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31">
        <v>1</v>
      </c>
    </row>
    <row r="36" spans="1:9" ht="15">
      <c r="A36" s="211">
        <v>43500</v>
      </c>
      <c r="B36" s="130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31">
        <v>1</v>
      </c>
    </row>
    <row r="37" spans="1:9" ht="15">
      <c r="A37" s="211">
        <v>43501</v>
      </c>
      <c r="B37" s="130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31">
        <v>1</v>
      </c>
    </row>
    <row r="38" spans="1:9" ht="15">
      <c r="A38" s="211">
        <v>43502</v>
      </c>
      <c r="B38" s="130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31">
        <v>1</v>
      </c>
    </row>
    <row r="39" spans="1:9" ht="15">
      <c r="A39" s="211">
        <v>43503</v>
      </c>
      <c r="B39" s="130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31">
        <v>1</v>
      </c>
    </row>
    <row r="40" spans="1:9" ht="15">
      <c r="A40" s="211">
        <v>43504</v>
      </c>
      <c r="B40" s="130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31">
        <v>1</v>
      </c>
    </row>
    <row r="41" spans="1:9" ht="15">
      <c r="A41" s="211">
        <v>43505</v>
      </c>
      <c r="B41" s="130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31">
        <v>1</v>
      </c>
    </row>
    <row r="42" spans="1:9" ht="15">
      <c r="A42" s="211">
        <v>43506</v>
      </c>
      <c r="B42" s="130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31">
        <v>1</v>
      </c>
    </row>
    <row r="43" spans="1:9" ht="15">
      <c r="A43" s="211">
        <v>43507</v>
      </c>
      <c r="B43" s="130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31">
        <v>1</v>
      </c>
    </row>
    <row r="44" spans="1:9" ht="15">
      <c r="A44" s="211">
        <v>43508</v>
      </c>
      <c r="B44" s="130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31">
        <v>1</v>
      </c>
    </row>
    <row r="45" spans="1:9" ht="15">
      <c r="A45" s="211">
        <v>43509</v>
      </c>
      <c r="B45" s="130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31">
        <v>1</v>
      </c>
    </row>
    <row r="46" spans="1:9" ht="15">
      <c r="A46" s="211">
        <v>43510</v>
      </c>
      <c r="B46" s="130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31">
        <v>1</v>
      </c>
    </row>
    <row r="47" spans="1:9" ht="15">
      <c r="A47" s="211">
        <v>43511</v>
      </c>
      <c r="B47" s="130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31">
        <v>1</v>
      </c>
    </row>
    <row r="48" spans="1:9" ht="15">
      <c r="A48" s="211">
        <v>43512</v>
      </c>
      <c r="B48" s="130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31">
        <v>1</v>
      </c>
    </row>
    <row r="49" spans="1:9" ht="15">
      <c r="A49" s="211">
        <v>43513</v>
      </c>
      <c r="B49" s="130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31">
        <v>1</v>
      </c>
    </row>
    <row r="50" spans="1:9" ht="15">
      <c r="A50" s="211">
        <v>43514</v>
      </c>
      <c r="B50" s="130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31">
        <v>1</v>
      </c>
    </row>
    <row r="51" spans="1:9" ht="15">
      <c r="A51" s="211">
        <v>43515</v>
      </c>
      <c r="B51" s="130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31">
        <v>1</v>
      </c>
    </row>
    <row r="52" spans="1:9" ht="15">
      <c r="A52" s="211">
        <v>43516</v>
      </c>
      <c r="B52" s="130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31">
        <v>1</v>
      </c>
    </row>
    <row r="53" spans="1:9" ht="15">
      <c r="A53" s="211">
        <v>43517</v>
      </c>
      <c r="B53" s="130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31">
        <v>1</v>
      </c>
    </row>
    <row r="54" spans="1:9" ht="15">
      <c r="A54" s="211">
        <v>43518</v>
      </c>
      <c r="B54" s="130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31">
        <v>1</v>
      </c>
    </row>
    <row r="55" spans="1:9" ht="15">
      <c r="A55" s="211">
        <v>43519</v>
      </c>
      <c r="B55" s="130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31">
        <v>1</v>
      </c>
    </row>
    <row r="56" spans="1:9" ht="15">
      <c r="A56" s="211">
        <v>43520</v>
      </c>
      <c r="B56" s="130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31">
        <v>1</v>
      </c>
    </row>
    <row r="57" spans="1:9" ht="15">
      <c r="A57" s="211">
        <v>43521</v>
      </c>
      <c r="B57" s="130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31">
        <v>1</v>
      </c>
    </row>
    <row r="58" spans="1:9" ht="15">
      <c r="A58" s="211">
        <v>43522</v>
      </c>
      <c r="B58" s="130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31">
        <v>1</v>
      </c>
    </row>
    <row r="59" spans="1:9" ht="15">
      <c r="A59" s="211">
        <v>43523</v>
      </c>
      <c r="B59" s="130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31">
        <v>1</v>
      </c>
    </row>
    <row r="60" spans="1:9" ht="15">
      <c r="A60" s="211">
        <v>43524</v>
      </c>
      <c r="B60" s="130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31">
        <v>1</v>
      </c>
    </row>
    <row r="61" spans="1:9" ht="15">
      <c r="A61" s="211">
        <v>43525</v>
      </c>
      <c r="B61" s="130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31">
        <v>1</v>
      </c>
    </row>
    <row r="62" spans="1:9" ht="15">
      <c r="A62" s="211">
        <v>43526</v>
      </c>
      <c r="B62" s="130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31">
        <v>1</v>
      </c>
    </row>
    <row r="63" spans="1:9" ht="15">
      <c r="A63" s="211">
        <v>43527</v>
      </c>
      <c r="B63" s="130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31">
        <v>1</v>
      </c>
    </row>
    <row r="64" spans="1:9" ht="15">
      <c r="A64" s="211">
        <v>43528</v>
      </c>
      <c r="B64" s="130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31">
        <v>1</v>
      </c>
    </row>
    <row r="65" spans="1:9" ht="15">
      <c r="A65" s="211">
        <v>43529</v>
      </c>
      <c r="B65" s="130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31">
        <v>1</v>
      </c>
    </row>
    <row r="66" spans="1:9" ht="15">
      <c r="A66" s="211">
        <v>43530</v>
      </c>
      <c r="B66" s="130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31">
        <v>1</v>
      </c>
    </row>
    <row r="67" spans="1:9" ht="15">
      <c r="A67" s="211">
        <v>43531</v>
      </c>
      <c r="B67" s="130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31">
        <v>1</v>
      </c>
    </row>
    <row r="68" spans="1:9" ht="15">
      <c r="A68" s="211">
        <v>43532</v>
      </c>
      <c r="B68" s="130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31">
        <v>1</v>
      </c>
    </row>
    <row r="69" spans="1:9" ht="15">
      <c r="A69" s="211">
        <v>43533</v>
      </c>
      <c r="B69" s="130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31">
        <v>1</v>
      </c>
    </row>
    <row r="70" spans="1:9" ht="15">
      <c r="A70" s="211">
        <v>43534</v>
      </c>
      <c r="B70" s="130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31">
        <v>1</v>
      </c>
    </row>
    <row r="71" spans="1:9" ht="15">
      <c r="A71" s="211">
        <v>43535</v>
      </c>
      <c r="B71" s="130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31">
        <v>1</v>
      </c>
    </row>
    <row r="72" spans="1:9" ht="15">
      <c r="A72" s="211">
        <v>43536</v>
      </c>
      <c r="B72" s="130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31">
        <v>1</v>
      </c>
    </row>
    <row r="73" spans="1:9" ht="15">
      <c r="A73" s="211">
        <v>43537</v>
      </c>
      <c r="B73" s="130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31">
        <v>1</v>
      </c>
    </row>
    <row r="74" spans="1:9" ht="15">
      <c r="A74" s="211">
        <v>43538</v>
      </c>
      <c r="B74" s="130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31">
        <v>1</v>
      </c>
    </row>
    <row r="75" spans="1:9" ht="15">
      <c r="A75" s="211">
        <v>43539</v>
      </c>
      <c r="B75" s="130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31">
        <v>1</v>
      </c>
    </row>
    <row r="76" spans="1:9" ht="15">
      <c r="A76" s="211">
        <v>43540</v>
      </c>
      <c r="B76" s="130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31">
        <v>1</v>
      </c>
    </row>
    <row r="77" spans="1:9" ht="15">
      <c r="A77" s="211">
        <v>43541</v>
      </c>
      <c r="B77" s="130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31">
        <v>1</v>
      </c>
    </row>
    <row r="78" spans="1:9" ht="15">
      <c r="A78" s="211">
        <v>43542</v>
      </c>
      <c r="B78" s="130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31">
        <v>1</v>
      </c>
    </row>
    <row r="79" spans="1:9" ht="15">
      <c r="A79" s="211">
        <v>43543</v>
      </c>
      <c r="B79" s="130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31">
        <v>1</v>
      </c>
    </row>
    <row r="80" spans="1:9" ht="15">
      <c r="A80" s="211">
        <v>43544</v>
      </c>
      <c r="B80" s="130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31">
        <v>1</v>
      </c>
    </row>
    <row r="81" spans="1:9" ht="15">
      <c r="A81" s="211">
        <v>43545</v>
      </c>
      <c r="B81" s="130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31">
        <v>1</v>
      </c>
    </row>
    <row r="82" spans="1:9" ht="15">
      <c r="A82" s="211">
        <v>43546</v>
      </c>
      <c r="B82" s="130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31">
        <v>1</v>
      </c>
    </row>
    <row r="83" spans="1:9" ht="15">
      <c r="A83" s="211">
        <v>43547</v>
      </c>
      <c r="B83" s="130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31">
        <v>1</v>
      </c>
    </row>
    <row r="84" spans="1:9" ht="15">
      <c r="A84" s="211">
        <v>43548</v>
      </c>
      <c r="B84" s="130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31">
        <v>1</v>
      </c>
    </row>
    <row r="85" spans="1:9" ht="15">
      <c r="A85" s="211">
        <v>43549</v>
      </c>
      <c r="B85" s="130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31">
        <v>1</v>
      </c>
    </row>
    <row r="86" spans="1:9" ht="15">
      <c r="A86" s="211">
        <v>43550</v>
      </c>
      <c r="B86" s="130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31">
        <v>1</v>
      </c>
    </row>
    <row r="87" spans="1:9" ht="15">
      <c r="A87" s="211">
        <v>43551</v>
      </c>
      <c r="B87" s="130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31">
        <v>1</v>
      </c>
    </row>
    <row r="88" spans="1:9" ht="15">
      <c r="A88" s="211">
        <v>43552</v>
      </c>
      <c r="B88" s="130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31">
        <v>1</v>
      </c>
    </row>
    <row r="89" spans="1:9" ht="15">
      <c r="A89" s="211">
        <v>43553</v>
      </c>
      <c r="B89" s="130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31">
        <v>1</v>
      </c>
    </row>
    <row r="90" spans="1:9" ht="15">
      <c r="A90" s="211">
        <v>43554</v>
      </c>
      <c r="B90" s="130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31">
        <v>1</v>
      </c>
    </row>
    <row r="91" spans="1:9" ht="15">
      <c r="A91" s="211">
        <v>43555</v>
      </c>
      <c r="B91" s="130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31">
        <v>1</v>
      </c>
    </row>
    <row r="92" spans="1:9" ht="15">
      <c r="A92" s="211">
        <v>43556</v>
      </c>
      <c r="B92" s="130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31">
        <v>1</v>
      </c>
    </row>
    <row r="93" spans="1:9" ht="15">
      <c r="A93" s="211">
        <v>43557</v>
      </c>
      <c r="B93" s="130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31">
        <v>1</v>
      </c>
    </row>
    <row r="94" spans="1:9" ht="15">
      <c r="A94" s="211">
        <v>43558</v>
      </c>
      <c r="B94" s="130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31">
        <v>1</v>
      </c>
    </row>
    <row r="95" spans="1:9" ht="15">
      <c r="A95" s="211">
        <v>43559</v>
      </c>
      <c r="B95" s="130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31">
        <v>1</v>
      </c>
    </row>
    <row r="96" spans="1:9" ht="15">
      <c r="A96" s="211">
        <v>43560</v>
      </c>
      <c r="B96" s="130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31">
        <v>1</v>
      </c>
    </row>
    <row r="97" spans="1:9" ht="15">
      <c r="A97" s="211">
        <v>43561</v>
      </c>
      <c r="B97" s="130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31">
        <v>1</v>
      </c>
    </row>
    <row r="98" spans="1:9" ht="15">
      <c r="A98" s="211">
        <v>43562</v>
      </c>
      <c r="B98" s="130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31">
        <v>1</v>
      </c>
    </row>
    <row r="99" spans="1:9" ht="15">
      <c r="A99" s="211">
        <v>43563</v>
      </c>
      <c r="B99" s="130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31">
        <v>1</v>
      </c>
    </row>
    <row r="100" spans="1:9" ht="15">
      <c r="A100" s="211">
        <v>43564</v>
      </c>
      <c r="B100" s="130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31">
        <v>1</v>
      </c>
    </row>
    <row r="101" spans="1:9" ht="15">
      <c r="A101" s="211">
        <v>43565</v>
      </c>
      <c r="B101" s="130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31">
        <v>1</v>
      </c>
    </row>
    <row r="102" spans="1:9" ht="15">
      <c r="A102" s="211">
        <v>43566</v>
      </c>
      <c r="B102" s="130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31">
        <v>1</v>
      </c>
    </row>
    <row r="103" spans="1:9" ht="15">
      <c r="A103" s="211">
        <v>43567</v>
      </c>
      <c r="B103" s="130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31">
        <v>1</v>
      </c>
    </row>
    <row r="104" spans="1:9" ht="15">
      <c r="A104" s="211">
        <v>43568</v>
      </c>
      <c r="B104" s="130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31">
        <v>1</v>
      </c>
    </row>
    <row r="105" spans="1:9" ht="15">
      <c r="A105" s="211">
        <v>43569</v>
      </c>
      <c r="B105" s="130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31">
        <v>1</v>
      </c>
    </row>
    <row r="106" spans="1:9" ht="15">
      <c r="A106" s="211">
        <v>43570</v>
      </c>
      <c r="B106" s="130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31">
        <v>1</v>
      </c>
    </row>
    <row r="107" spans="1:9" ht="15">
      <c r="A107" s="211">
        <v>43571</v>
      </c>
      <c r="B107" s="130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31">
        <v>1</v>
      </c>
    </row>
    <row r="108" spans="1:9" ht="15">
      <c r="A108" s="211">
        <v>43572</v>
      </c>
      <c r="B108" s="130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31">
        <v>1</v>
      </c>
    </row>
    <row r="109" spans="1:9" ht="15">
      <c r="A109" s="211">
        <v>43573</v>
      </c>
      <c r="B109" s="130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31">
        <v>1</v>
      </c>
    </row>
    <row r="110" spans="1:9" ht="15">
      <c r="A110" s="211">
        <v>43574</v>
      </c>
      <c r="B110" s="130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31">
        <v>1</v>
      </c>
    </row>
    <row r="111" spans="1:9" ht="15">
      <c r="A111" s="211">
        <v>43575</v>
      </c>
      <c r="B111" s="130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31">
        <v>1</v>
      </c>
    </row>
    <row r="112" spans="1:9" ht="15">
      <c r="A112" s="211">
        <v>43576</v>
      </c>
      <c r="B112" s="130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31">
        <v>1</v>
      </c>
    </row>
    <row r="113" spans="1:9" ht="15">
      <c r="A113" s="211">
        <v>43577</v>
      </c>
      <c r="B113" s="130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31">
        <v>1</v>
      </c>
    </row>
    <row r="114" spans="1:9" ht="15">
      <c r="A114" s="211">
        <v>43578</v>
      </c>
      <c r="B114" s="130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31">
        <v>1</v>
      </c>
    </row>
    <row r="115" spans="1:9" ht="15">
      <c r="A115" s="211">
        <v>43579</v>
      </c>
      <c r="B115" s="130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31">
        <v>1</v>
      </c>
    </row>
    <row r="116" spans="1:9" ht="15">
      <c r="A116" s="211">
        <v>43580</v>
      </c>
      <c r="B116" s="130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31">
        <v>1</v>
      </c>
    </row>
    <row r="117" spans="1:9" ht="15">
      <c r="A117" s="211">
        <v>43581</v>
      </c>
      <c r="B117" s="130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31">
        <v>1</v>
      </c>
    </row>
    <row r="118" spans="1:9" ht="15">
      <c r="A118" s="211">
        <v>43582</v>
      </c>
      <c r="B118" s="130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31">
        <v>1</v>
      </c>
    </row>
    <row r="119" spans="1:9" ht="15">
      <c r="A119" s="211">
        <v>43583</v>
      </c>
      <c r="B119" s="130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31">
        <v>1</v>
      </c>
    </row>
    <row r="120" spans="1:9" ht="15">
      <c r="A120" s="211">
        <v>43584</v>
      </c>
      <c r="B120" s="130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31">
        <v>1</v>
      </c>
    </row>
    <row r="121" spans="1:9" ht="15">
      <c r="A121" s="211">
        <v>43585</v>
      </c>
      <c r="B121" s="130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31">
        <v>1</v>
      </c>
    </row>
    <row r="122" spans="1:9" ht="15">
      <c r="A122" s="211">
        <v>43586</v>
      </c>
      <c r="B122" s="130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31">
        <v>1</v>
      </c>
    </row>
    <row r="123" spans="1:9" ht="15">
      <c r="A123" s="211">
        <v>43587</v>
      </c>
      <c r="B123" s="130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31">
        <v>1</v>
      </c>
    </row>
    <row r="124" spans="1:9" ht="15">
      <c r="A124" s="211">
        <v>43588</v>
      </c>
      <c r="B124" s="130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31">
        <v>1</v>
      </c>
    </row>
    <row r="125" spans="1:9" ht="15">
      <c r="A125" s="211">
        <v>43589</v>
      </c>
      <c r="B125" s="130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31">
        <v>1</v>
      </c>
    </row>
    <row r="126" spans="1:9" ht="15">
      <c r="A126" s="211">
        <v>43590</v>
      </c>
      <c r="B126" s="130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31">
        <v>1</v>
      </c>
    </row>
    <row r="127" spans="1:9" ht="15">
      <c r="A127" s="211">
        <v>43591</v>
      </c>
      <c r="B127" s="130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31">
        <v>1</v>
      </c>
    </row>
    <row r="128" spans="1:9" ht="15">
      <c r="A128" s="211">
        <v>43592</v>
      </c>
      <c r="B128" s="130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31">
        <v>1</v>
      </c>
    </row>
    <row r="129" spans="1:9" ht="15">
      <c r="A129" s="211">
        <v>43593</v>
      </c>
      <c r="B129" s="130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31">
        <v>1</v>
      </c>
    </row>
    <row r="130" spans="1:9" ht="15">
      <c r="A130" s="211">
        <v>43594</v>
      </c>
      <c r="B130" s="130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31">
        <v>1</v>
      </c>
    </row>
    <row r="131" spans="1:9" ht="15">
      <c r="A131" s="211">
        <v>43595</v>
      </c>
      <c r="B131" s="130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31">
        <v>1</v>
      </c>
    </row>
    <row r="132" spans="1:9" ht="15">
      <c r="A132" s="211">
        <v>43596</v>
      </c>
      <c r="B132" s="130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31">
        <v>1</v>
      </c>
    </row>
    <row r="133" spans="1:9" ht="15">
      <c r="A133" s="211">
        <v>43597</v>
      </c>
      <c r="B133" s="130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31">
        <v>1</v>
      </c>
    </row>
    <row r="134" spans="1:9" ht="15">
      <c r="A134" s="211">
        <v>43598</v>
      </c>
      <c r="B134" s="130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31">
        <v>1</v>
      </c>
    </row>
    <row r="135" spans="1:9" ht="15">
      <c r="A135" s="211">
        <v>43599</v>
      </c>
      <c r="B135" s="130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31">
        <v>1</v>
      </c>
    </row>
    <row r="136" spans="1:9" ht="15">
      <c r="A136" s="211">
        <v>43600</v>
      </c>
      <c r="B136" s="130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52">
        <v>1</v>
      </c>
    </row>
    <row r="137" spans="1:9" ht="15">
      <c r="A137" s="211">
        <v>43601</v>
      </c>
      <c r="B137" s="130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52">
        <v>1</v>
      </c>
    </row>
    <row r="138" spans="1:9" ht="15">
      <c r="A138" s="211">
        <v>43602</v>
      </c>
      <c r="B138" s="130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52">
        <v>1</v>
      </c>
    </row>
    <row r="139" spans="1:9" ht="15">
      <c r="A139" s="211">
        <v>43603</v>
      </c>
      <c r="B139" s="130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52">
        <v>1</v>
      </c>
    </row>
    <row r="140" spans="1:9" ht="15">
      <c r="A140" s="211">
        <v>43604</v>
      </c>
      <c r="B140" s="130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52">
        <v>1</v>
      </c>
    </row>
    <row r="141" spans="1:9" ht="15">
      <c r="A141" s="211">
        <v>43605</v>
      </c>
      <c r="B141" s="130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52">
        <v>1</v>
      </c>
    </row>
    <row r="142" spans="1:9" ht="15">
      <c r="A142" s="211">
        <v>43606</v>
      </c>
      <c r="B142" s="130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52">
        <v>1</v>
      </c>
    </row>
    <row r="143" spans="1:9" ht="15">
      <c r="A143" s="211">
        <v>43607</v>
      </c>
      <c r="B143" s="130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52">
        <v>1</v>
      </c>
    </row>
    <row r="144" spans="1:9" ht="15">
      <c r="A144" s="211">
        <v>43608</v>
      </c>
      <c r="B144" s="130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52">
        <v>1</v>
      </c>
    </row>
    <row r="145" spans="1:9" ht="15">
      <c r="A145" s="211">
        <v>43609</v>
      </c>
      <c r="B145" s="130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52">
        <v>1</v>
      </c>
    </row>
    <row r="146" spans="1:9" ht="15">
      <c r="A146" s="211">
        <v>43610</v>
      </c>
      <c r="B146" s="130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52">
        <v>1</v>
      </c>
    </row>
    <row r="147" spans="1:9" ht="15">
      <c r="A147" s="211">
        <v>43611</v>
      </c>
      <c r="B147" s="130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52">
        <v>1</v>
      </c>
    </row>
    <row r="148" spans="1:9" ht="15">
      <c r="A148" s="211">
        <v>43612</v>
      </c>
      <c r="B148" s="130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52">
        <v>1</v>
      </c>
    </row>
    <row r="149" spans="1:9" ht="15">
      <c r="A149" s="211">
        <v>43613</v>
      </c>
      <c r="B149" s="130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52">
        <v>1</v>
      </c>
    </row>
    <row r="150" spans="1:9" ht="15">
      <c r="A150" s="211">
        <v>43614</v>
      </c>
      <c r="B150" s="130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52">
        <v>1</v>
      </c>
    </row>
    <row r="151" spans="1:9" ht="15">
      <c r="A151" s="211">
        <v>43615</v>
      </c>
      <c r="B151" s="130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52">
        <v>1</v>
      </c>
    </row>
    <row r="152" spans="1:9" ht="15">
      <c r="A152" s="211">
        <v>43616</v>
      </c>
      <c r="B152" s="130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52">
        <v>1</v>
      </c>
    </row>
    <row r="153" spans="1:9" ht="15">
      <c r="A153" s="211">
        <v>43617</v>
      </c>
      <c r="B153" s="130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52">
        <v>1</v>
      </c>
    </row>
    <row r="154" spans="1:9" ht="15">
      <c r="A154" s="211">
        <v>43618</v>
      </c>
      <c r="B154" s="130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52">
        <v>1</v>
      </c>
    </row>
    <row r="155" spans="1:9" ht="15">
      <c r="A155" s="211">
        <v>43619</v>
      </c>
      <c r="B155" s="130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52">
        <v>1</v>
      </c>
    </row>
    <row r="156" spans="1:9" ht="15">
      <c r="A156" s="211">
        <v>43620</v>
      </c>
      <c r="B156" s="130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52">
        <v>1</v>
      </c>
    </row>
    <row r="157" spans="1:9" ht="15">
      <c r="A157" s="211">
        <v>43621</v>
      </c>
      <c r="B157" s="130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52">
        <v>1</v>
      </c>
    </row>
    <row r="158" spans="1:9" ht="15">
      <c r="A158" s="211">
        <v>43622</v>
      </c>
      <c r="B158" s="130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52">
        <v>1</v>
      </c>
    </row>
    <row r="159" spans="1:9" ht="15">
      <c r="A159" s="211">
        <v>43623</v>
      </c>
      <c r="B159" s="130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52">
        <v>1</v>
      </c>
    </row>
    <row r="160" spans="1:9" ht="15">
      <c r="A160" s="211">
        <v>43624</v>
      </c>
      <c r="B160" s="130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52">
        <v>1</v>
      </c>
    </row>
    <row r="161" spans="1:9" ht="15">
      <c r="A161" s="211">
        <v>43625</v>
      </c>
      <c r="B161" s="130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52">
        <v>1</v>
      </c>
    </row>
    <row r="162" spans="1:9" ht="15">
      <c r="A162" s="211">
        <v>43626</v>
      </c>
      <c r="B162" s="130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52">
        <v>1</v>
      </c>
    </row>
    <row r="163" spans="1:9" ht="15">
      <c r="A163" s="211">
        <v>43627</v>
      </c>
      <c r="B163" s="130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52">
        <v>1</v>
      </c>
    </row>
    <row r="164" spans="1:9" ht="15">
      <c r="A164" s="211">
        <v>43628</v>
      </c>
      <c r="B164" s="130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52">
        <v>1</v>
      </c>
    </row>
    <row r="165" spans="1:9" ht="15">
      <c r="A165" s="211">
        <v>43629</v>
      </c>
      <c r="B165" s="130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52">
        <v>1</v>
      </c>
    </row>
    <row r="166" spans="1:9" ht="15">
      <c r="A166" s="211">
        <v>43630</v>
      </c>
      <c r="B166" s="130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52">
        <v>1</v>
      </c>
    </row>
    <row r="167" spans="1:9" ht="15">
      <c r="A167" s="211">
        <v>43631</v>
      </c>
      <c r="B167" s="130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52">
        <v>1</v>
      </c>
    </row>
    <row r="168" spans="1:9" ht="15">
      <c r="A168" s="211">
        <v>43632</v>
      </c>
      <c r="B168" s="130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52">
        <v>1</v>
      </c>
    </row>
    <row r="169" spans="1:9" ht="15">
      <c r="A169" s="211">
        <v>43633</v>
      </c>
      <c r="B169" s="130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52">
        <v>1</v>
      </c>
    </row>
    <row r="170" spans="1:9" ht="15">
      <c r="A170" s="211">
        <v>43634</v>
      </c>
      <c r="B170" s="130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52">
        <v>1</v>
      </c>
    </row>
    <row r="171" spans="1:9" ht="15">
      <c r="A171" s="211">
        <v>43635</v>
      </c>
      <c r="B171" s="130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52">
        <v>1</v>
      </c>
    </row>
    <row r="172" spans="1:9" ht="15">
      <c r="A172" s="211">
        <v>43636</v>
      </c>
      <c r="B172" s="130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52">
        <v>1</v>
      </c>
    </row>
    <row r="173" spans="1:9" ht="15">
      <c r="A173" s="211">
        <v>43637</v>
      </c>
      <c r="B173" s="130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52">
        <v>1</v>
      </c>
    </row>
    <row r="174" spans="1:9" ht="15">
      <c r="A174" s="211">
        <v>43638</v>
      </c>
      <c r="B174" s="130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52">
        <v>1</v>
      </c>
    </row>
    <row r="175" spans="1:9" ht="15">
      <c r="A175" s="211">
        <v>43639</v>
      </c>
      <c r="B175" s="130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52">
        <v>1</v>
      </c>
    </row>
    <row r="176" spans="1:9" ht="15">
      <c r="A176" s="211">
        <v>43640</v>
      </c>
      <c r="B176" s="130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52">
        <v>1</v>
      </c>
    </row>
    <row r="177" spans="1:9" ht="15">
      <c r="A177" s="211">
        <v>43641</v>
      </c>
      <c r="B177" s="130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52">
        <v>1</v>
      </c>
    </row>
    <row r="178" spans="1:9" ht="15">
      <c r="A178" s="211">
        <v>43642</v>
      </c>
      <c r="B178" s="130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52">
        <v>1</v>
      </c>
    </row>
    <row r="179" spans="1:9" ht="15">
      <c r="A179" s="211">
        <v>43643</v>
      </c>
      <c r="B179" s="130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52">
        <v>1</v>
      </c>
    </row>
    <row r="180" spans="1:9" ht="15">
      <c r="A180" s="211">
        <v>43644</v>
      </c>
      <c r="B180" s="130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52">
        <v>1</v>
      </c>
    </row>
    <row r="181" spans="1:9" ht="15">
      <c r="A181" s="211">
        <v>43645</v>
      </c>
      <c r="B181" s="130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52">
        <v>1</v>
      </c>
    </row>
    <row r="182" spans="1:9" ht="15">
      <c r="A182" s="211">
        <v>43646</v>
      </c>
      <c r="B182" s="130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52">
        <v>1</v>
      </c>
    </row>
    <row r="183" spans="1:9" ht="15">
      <c r="A183" s="211">
        <v>43647</v>
      </c>
      <c r="B183" s="130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52">
        <v>1</v>
      </c>
    </row>
    <row r="184" spans="1:9" ht="15">
      <c r="A184" s="211">
        <v>43648</v>
      </c>
      <c r="B184" s="130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52">
        <v>1</v>
      </c>
    </row>
    <row r="185" spans="1:9" ht="15">
      <c r="A185" s="211">
        <v>43649</v>
      </c>
      <c r="B185" s="130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52">
        <v>1</v>
      </c>
    </row>
    <row r="186" spans="1:9" ht="15">
      <c r="A186" s="211">
        <v>43650</v>
      </c>
      <c r="B186" s="130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52">
        <v>1</v>
      </c>
    </row>
    <row r="187" spans="1:9" ht="15">
      <c r="A187" s="211">
        <v>43651</v>
      </c>
      <c r="B187" s="130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52">
        <v>1</v>
      </c>
    </row>
    <row r="188" spans="1:9" ht="15">
      <c r="A188" s="211">
        <v>43652</v>
      </c>
      <c r="B188" s="130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52">
        <v>1</v>
      </c>
    </row>
    <row r="189" spans="1:9" ht="15">
      <c r="A189" s="211">
        <v>43653</v>
      </c>
      <c r="B189" s="130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52">
        <v>1</v>
      </c>
    </row>
    <row r="190" spans="1:9" ht="15">
      <c r="A190" s="211">
        <v>43654</v>
      </c>
      <c r="B190" s="130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52">
        <v>1</v>
      </c>
    </row>
    <row r="191" spans="1:9" ht="15">
      <c r="A191" s="211">
        <v>43655</v>
      </c>
      <c r="B191" s="130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52">
        <v>1</v>
      </c>
    </row>
    <row r="192" spans="1:9" ht="15">
      <c r="A192" s="211">
        <v>43656</v>
      </c>
      <c r="B192" s="130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52">
        <v>1</v>
      </c>
    </row>
    <row r="193" spans="1:9" ht="15">
      <c r="A193" s="211">
        <v>43657</v>
      </c>
      <c r="B193" s="130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52">
        <v>1</v>
      </c>
    </row>
    <row r="194" spans="1:9" ht="15">
      <c r="A194" s="211">
        <v>43658</v>
      </c>
      <c r="B194" s="130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52">
        <v>1</v>
      </c>
    </row>
    <row r="195" spans="1:9" ht="15">
      <c r="A195" s="211">
        <v>43659</v>
      </c>
      <c r="B195" s="130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52">
        <v>1</v>
      </c>
    </row>
    <row r="196" spans="1:9" ht="15">
      <c r="A196" s="211">
        <v>43660</v>
      </c>
      <c r="B196" s="130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52">
        <v>1</v>
      </c>
    </row>
    <row r="197" spans="1:9" ht="15">
      <c r="A197" s="211">
        <v>43661</v>
      </c>
      <c r="B197" s="130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52">
        <v>1</v>
      </c>
    </row>
    <row r="198" spans="1:9" ht="15">
      <c r="A198" s="211">
        <v>43662</v>
      </c>
      <c r="B198" s="130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52">
        <v>1</v>
      </c>
    </row>
    <row r="199" spans="1:9" ht="15">
      <c r="A199" s="211">
        <v>43663</v>
      </c>
      <c r="B199" s="130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52">
        <v>1</v>
      </c>
    </row>
    <row r="200" spans="1:9" ht="15">
      <c r="A200" s="211">
        <v>43664</v>
      </c>
      <c r="B200" s="130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52">
        <v>1</v>
      </c>
    </row>
    <row r="201" spans="1:9" ht="15">
      <c r="A201" s="211">
        <v>43665</v>
      </c>
      <c r="B201" s="130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52">
        <v>1</v>
      </c>
    </row>
    <row r="202" spans="1:9" ht="15">
      <c r="A202" s="211">
        <v>43666</v>
      </c>
      <c r="B202" s="130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52">
        <v>1</v>
      </c>
    </row>
    <row r="203" spans="1:9" ht="15">
      <c r="A203" s="211">
        <v>43667</v>
      </c>
      <c r="B203" s="130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52">
        <v>1</v>
      </c>
    </row>
    <row r="204" spans="1:9" ht="15">
      <c r="A204" s="211">
        <v>43668</v>
      </c>
      <c r="B204" s="130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52">
        <v>1</v>
      </c>
    </row>
    <row r="205" spans="1:9" ht="15">
      <c r="A205" s="211">
        <v>43669</v>
      </c>
      <c r="B205" s="130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52">
        <v>1</v>
      </c>
    </row>
    <row r="206" spans="1:9" ht="15">
      <c r="A206" s="211">
        <v>43670</v>
      </c>
      <c r="B206" s="130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52">
        <v>1</v>
      </c>
    </row>
    <row r="207" spans="1:9" ht="15">
      <c r="A207" s="211">
        <v>43671</v>
      </c>
      <c r="B207" s="130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52">
        <v>1</v>
      </c>
    </row>
    <row r="208" spans="1:9" ht="15">
      <c r="A208" s="211">
        <v>43672</v>
      </c>
      <c r="B208" s="130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52">
        <v>1</v>
      </c>
    </row>
    <row r="209" spans="1:9" ht="15">
      <c r="A209" s="211">
        <v>43673</v>
      </c>
      <c r="B209" s="130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52">
        <v>1</v>
      </c>
    </row>
    <row r="210" spans="1:9" ht="15">
      <c r="A210" s="211">
        <v>43674</v>
      </c>
      <c r="B210" s="130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52">
        <v>1</v>
      </c>
    </row>
    <row r="211" spans="1:9" ht="15">
      <c r="A211" s="211">
        <v>43675</v>
      </c>
      <c r="B211" s="130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52">
        <v>1</v>
      </c>
    </row>
    <row r="212" spans="1:9" ht="15">
      <c r="A212" s="211">
        <v>43676</v>
      </c>
      <c r="B212" s="130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52">
        <v>1</v>
      </c>
    </row>
    <row r="213" spans="1:9" ht="15">
      <c r="A213" s="211">
        <v>43677</v>
      </c>
      <c r="B213" s="130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52">
        <v>1</v>
      </c>
    </row>
    <row r="214" spans="1:9" ht="15">
      <c r="A214" s="211">
        <v>43678</v>
      </c>
      <c r="B214" s="130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52">
        <v>1</v>
      </c>
    </row>
    <row r="215" spans="1:9" ht="15">
      <c r="A215" s="211">
        <v>43679</v>
      </c>
      <c r="B215" s="130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52">
        <v>1</v>
      </c>
    </row>
    <row r="216" spans="1:9" ht="15">
      <c r="A216" s="211">
        <v>43680</v>
      </c>
      <c r="B216" s="130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52">
        <v>1</v>
      </c>
    </row>
    <row r="217" spans="1:9" ht="15">
      <c r="A217" s="211">
        <v>43681</v>
      </c>
      <c r="B217" s="130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52">
        <v>1</v>
      </c>
    </row>
    <row r="218" spans="1:9" ht="15">
      <c r="A218" s="211">
        <v>43682</v>
      </c>
      <c r="B218" s="130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52">
        <v>1</v>
      </c>
    </row>
    <row r="219" spans="1:9" ht="15">
      <c r="A219" s="211">
        <v>43683</v>
      </c>
      <c r="B219" s="130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52">
        <v>1</v>
      </c>
    </row>
    <row r="220" spans="1:9" ht="15">
      <c r="A220" s="211">
        <v>43684</v>
      </c>
      <c r="B220" s="130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52">
        <v>1</v>
      </c>
    </row>
    <row r="221" spans="1:9" ht="15">
      <c r="A221" s="211">
        <v>43685</v>
      </c>
      <c r="B221" s="130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52">
        <v>1</v>
      </c>
    </row>
    <row r="222" spans="1:9" ht="15">
      <c r="A222" s="211">
        <v>43686</v>
      </c>
      <c r="B222" s="130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52">
        <v>1</v>
      </c>
    </row>
    <row r="223" spans="1:9" ht="15">
      <c r="A223" s="211">
        <v>43687</v>
      </c>
      <c r="B223" s="130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52">
        <v>1</v>
      </c>
    </row>
    <row r="224" spans="1:9" ht="15">
      <c r="A224" s="211">
        <v>43688</v>
      </c>
      <c r="B224" s="130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52">
        <v>1</v>
      </c>
    </row>
    <row r="225" spans="1:9" ht="15">
      <c r="A225" s="211">
        <v>43689</v>
      </c>
      <c r="B225" s="130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52">
        <v>1</v>
      </c>
    </row>
    <row r="226" spans="1:9" ht="15">
      <c r="A226" s="211">
        <v>43690</v>
      </c>
      <c r="B226" s="130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52">
        <v>1</v>
      </c>
    </row>
    <row r="227" spans="1:9" ht="15">
      <c r="A227" s="211">
        <v>43691</v>
      </c>
      <c r="B227" s="130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52">
        <v>1</v>
      </c>
    </row>
    <row r="228" spans="1:9" ht="15">
      <c r="A228" s="211">
        <v>43692</v>
      </c>
      <c r="B228" s="130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52">
        <v>1</v>
      </c>
    </row>
    <row r="229" spans="1:9" ht="15">
      <c r="A229" s="211">
        <v>43693</v>
      </c>
      <c r="B229" s="130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52">
        <v>1</v>
      </c>
    </row>
    <row r="230" spans="1:9" ht="15">
      <c r="A230" s="211">
        <v>43694</v>
      </c>
      <c r="B230" s="130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52">
        <v>1</v>
      </c>
    </row>
    <row r="231" spans="1:9" ht="15">
      <c r="A231" s="211">
        <v>43695</v>
      </c>
      <c r="B231" s="130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52">
        <v>1</v>
      </c>
    </row>
    <row r="232" spans="1:9" ht="15">
      <c r="A232" s="211"/>
      <c r="B232" s="130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52">
        <v>1</v>
      </c>
    </row>
    <row r="233" spans="1:9" ht="15">
      <c r="A233" s="211"/>
      <c r="B233" s="130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52">
        <v>1</v>
      </c>
    </row>
    <row r="234" spans="1:9" ht="15">
      <c r="A234" s="211"/>
      <c r="B234" s="130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52">
        <v>1</v>
      </c>
    </row>
    <row r="235" spans="1:9" ht="15">
      <c r="A235" s="211"/>
      <c r="B235" s="130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52">
        <v>1</v>
      </c>
    </row>
    <row r="236" spans="1:9" ht="15">
      <c r="A236" s="211"/>
      <c r="B236" s="130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52">
        <v>1</v>
      </c>
    </row>
    <row r="237" spans="1:9" ht="15">
      <c r="A237" s="211"/>
      <c r="B237" s="130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52">
        <v>1</v>
      </c>
    </row>
    <row r="238" spans="1:9" ht="15">
      <c r="A238" s="211"/>
      <c r="B238" s="130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52">
        <v>1</v>
      </c>
    </row>
    <row r="239" spans="1:9" ht="15">
      <c r="A239" s="211"/>
      <c r="B239" s="130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52">
        <v>1</v>
      </c>
    </row>
    <row r="240" spans="1:9" ht="15">
      <c r="A240" s="211"/>
      <c r="B240" s="130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52">
        <v>1</v>
      </c>
    </row>
    <row r="241" spans="1:9" ht="15">
      <c r="A241" s="211"/>
      <c r="B241" s="130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52">
        <v>1</v>
      </c>
    </row>
    <row r="242" spans="1:9" ht="15">
      <c r="A242" s="211"/>
      <c r="B242" s="130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52">
        <v>1</v>
      </c>
    </row>
    <row r="243" spans="1:9" ht="15">
      <c r="A243" s="211"/>
      <c r="B243" s="130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52">
        <v>1</v>
      </c>
    </row>
    <row r="244" spans="1:9" ht="15">
      <c r="A244" s="211"/>
      <c r="B244" s="130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52">
        <v>1</v>
      </c>
    </row>
    <row r="245" spans="1:9" ht="15">
      <c r="A245" s="211"/>
      <c r="B245" s="130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52">
        <v>1</v>
      </c>
    </row>
    <row r="246" spans="1:9" ht="15">
      <c r="A246" s="211"/>
      <c r="B246" s="130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52">
        <v>1</v>
      </c>
    </row>
    <row r="247" spans="1:9" ht="15">
      <c r="A247" s="211"/>
      <c r="B247" s="130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52">
        <v>1</v>
      </c>
    </row>
    <row r="248" spans="1:9" ht="15">
      <c r="A248" s="211"/>
      <c r="B248" s="130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52">
        <v>1</v>
      </c>
    </row>
    <row r="249" spans="1:9" ht="15">
      <c r="A249" s="211"/>
      <c r="B249" s="130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52">
        <v>1</v>
      </c>
    </row>
    <row r="250" spans="1:9" ht="15">
      <c r="A250" s="211"/>
      <c r="B250" s="130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52">
        <v>1</v>
      </c>
    </row>
    <row r="251" spans="1:9" ht="15">
      <c r="A251" s="211"/>
      <c r="B251" s="130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52">
        <v>1</v>
      </c>
    </row>
    <row r="252" spans="1:9" ht="15">
      <c r="A252" s="211"/>
      <c r="B252" s="130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52">
        <v>1</v>
      </c>
    </row>
    <row r="253" spans="1:9" ht="15">
      <c r="A253" s="211"/>
      <c r="B253" s="130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52">
        <v>1</v>
      </c>
    </row>
    <row r="254" spans="1:9" ht="15">
      <c r="A254" s="211"/>
      <c r="B254" s="130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52">
        <v>1</v>
      </c>
    </row>
    <row r="255" spans="1:9" ht="15">
      <c r="A255" s="211"/>
      <c r="B255" s="130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52">
        <v>1</v>
      </c>
    </row>
    <row r="256" spans="1:9" ht="15">
      <c r="A256" s="211"/>
      <c r="B256" s="130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52">
        <v>1</v>
      </c>
    </row>
    <row r="257" spans="1:9" ht="15">
      <c r="A257" s="211"/>
      <c r="B257" s="130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52">
        <v>1</v>
      </c>
    </row>
    <row r="258" spans="1:9" ht="15">
      <c r="A258" s="211"/>
      <c r="B258" s="130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52">
        <v>1</v>
      </c>
    </row>
    <row r="259" spans="1:9" ht="15">
      <c r="A259" s="211"/>
      <c r="B259" s="130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52">
        <v>1</v>
      </c>
    </row>
    <row r="260" spans="1:9" ht="15">
      <c r="A260" s="211"/>
      <c r="B260" s="130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52">
        <v>1</v>
      </c>
    </row>
    <row r="261" spans="1:9" ht="15">
      <c r="A261" s="211"/>
      <c r="B261" s="130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52">
        <v>1</v>
      </c>
    </row>
    <row r="262" spans="1:9" ht="15">
      <c r="A262" s="211"/>
      <c r="B262" s="130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52">
        <v>1</v>
      </c>
    </row>
    <row r="263" spans="1:9" ht="15">
      <c r="A263" s="211"/>
      <c r="B263" s="130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52">
        <v>1</v>
      </c>
    </row>
    <row r="264" spans="1:9" ht="15">
      <c r="A264" s="211"/>
      <c r="B264" s="130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52">
        <v>1</v>
      </c>
    </row>
    <row r="265" spans="1:9" ht="15">
      <c r="A265" s="211"/>
      <c r="B265" s="130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52">
        <v>1</v>
      </c>
    </row>
    <row r="266" spans="1:9" ht="15">
      <c r="A266" s="211"/>
      <c r="B266" s="130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52">
        <v>1</v>
      </c>
    </row>
    <row r="267" spans="1:9" ht="15">
      <c r="A267" s="211"/>
      <c r="B267" s="130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52">
        <v>1</v>
      </c>
    </row>
    <row r="268" spans="1:9" ht="15">
      <c r="A268" s="211"/>
      <c r="B268" s="130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52">
        <v>1</v>
      </c>
    </row>
    <row r="269" spans="1:9" ht="15">
      <c r="A269" s="211"/>
      <c r="B269" s="130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52">
        <v>1</v>
      </c>
    </row>
    <row r="270" spans="1:9" ht="15">
      <c r="A270" s="211"/>
      <c r="B270" s="130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52">
        <v>1</v>
      </c>
    </row>
    <row r="271" spans="1:9" ht="15">
      <c r="A271" s="211"/>
      <c r="B271" s="130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52">
        <v>1</v>
      </c>
    </row>
    <row r="272" spans="1:9" ht="15">
      <c r="A272" s="211"/>
      <c r="B272" s="130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52">
        <v>1</v>
      </c>
    </row>
    <row r="273" spans="1:9" ht="15">
      <c r="A273" s="211"/>
      <c r="B273" s="130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52">
        <v>1</v>
      </c>
    </row>
    <row r="274" spans="1:9" ht="15">
      <c r="A274" s="211"/>
      <c r="B274" s="130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52">
        <v>1</v>
      </c>
    </row>
    <row r="275" spans="1:9" ht="15">
      <c r="A275" s="211"/>
      <c r="B275" s="130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52">
        <v>1</v>
      </c>
    </row>
    <row r="276" spans="1:9" ht="15">
      <c r="A276" s="211"/>
      <c r="B276" s="130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52">
        <v>1</v>
      </c>
    </row>
    <row r="277" spans="1:9" ht="15">
      <c r="A277" s="211"/>
      <c r="B277" s="130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52">
        <v>1</v>
      </c>
    </row>
    <row r="278" spans="1:9" ht="15">
      <c r="A278" s="211"/>
      <c r="B278" s="130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52">
        <v>1</v>
      </c>
    </row>
    <row r="279" spans="1:9" ht="15">
      <c r="A279" s="211"/>
      <c r="B279" s="130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52">
        <v>1</v>
      </c>
    </row>
    <row r="280" spans="1:9" ht="15">
      <c r="A280" s="211"/>
      <c r="B280" s="130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52">
        <v>1</v>
      </c>
    </row>
    <row r="281" spans="1:9" ht="15">
      <c r="A281" s="211"/>
      <c r="B281" s="130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52">
        <v>1</v>
      </c>
    </row>
    <row r="282" spans="1:9" ht="15">
      <c r="A282" s="211"/>
      <c r="B282" s="130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52">
        <v>1</v>
      </c>
    </row>
    <row r="283" spans="1:9" ht="15">
      <c r="A283" s="211"/>
      <c r="B283" s="130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52">
        <v>1</v>
      </c>
    </row>
    <row r="284" spans="1:9" ht="15">
      <c r="A284" s="211"/>
      <c r="B284" s="130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52">
        <v>1</v>
      </c>
    </row>
    <row r="285" spans="1:9" ht="15">
      <c r="A285" s="211"/>
      <c r="B285" s="130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52">
        <v>1</v>
      </c>
    </row>
    <row r="286" spans="1:9" ht="15">
      <c r="A286" s="211"/>
      <c r="B286" s="130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52">
        <v>1</v>
      </c>
    </row>
    <row r="287" spans="1:9" ht="15">
      <c r="A287" s="211"/>
      <c r="B287" s="130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52">
        <v>1</v>
      </c>
    </row>
    <row r="288" spans="1:9" ht="15">
      <c r="A288" s="211"/>
      <c r="B288" s="130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52">
        <v>1</v>
      </c>
    </row>
    <row r="289" spans="1:9" ht="15">
      <c r="A289" s="211"/>
      <c r="B289" s="130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52">
        <v>1</v>
      </c>
    </row>
    <row r="290" spans="1:9" ht="15">
      <c r="A290" s="211"/>
      <c r="B290" s="130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52">
        <v>1</v>
      </c>
    </row>
    <row r="291" spans="1:9" ht="15">
      <c r="A291" s="211"/>
      <c r="B291" s="130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52">
        <v>1</v>
      </c>
    </row>
    <row r="292" spans="1:9" ht="15">
      <c r="A292" s="211"/>
      <c r="B292" s="130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52">
        <v>1</v>
      </c>
    </row>
    <row r="293" spans="1:9" ht="15">
      <c r="A293" s="211"/>
      <c r="B293" s="130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52">
        <v>1</v>
      </c>
    </row>
    <row r="294" spans="1:9" ht="15">
      <c r="A294" s="211"/>
      <c r="B294" s="130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52">
        <v>1</v>
      </c>
    </row>
    <row r="295" spans="1:9" ht="15">
      <c r="A295" s="211"/>
      <c r="B295" s="130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52">
        <v>1</v>
      </c>
    </row>
    <row r="296" spans="1:9" ht="15">
      <c r="A296" s="211"/>
      <c r="B296" s="130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52">
        <v>1</v>
      </c>
    </row>
    <row r="297" spans="1:9" ht="15">
      <c r="A297" s="211"/>
      <c r="B297" s="130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52">
        <v>1</v>
      </c>
    </row>
    <row r="298" spans="1:9" ht="15">
      <c r="A298" s="211"/>
      <c r="B298" s="130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52">
        <v>1</v>
      </c>
    </row>
    <row r="299" spans="1:9" ht="15">
      <c r="A299" s="211"/>
      <c r="B299" s="130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52">
        <v>1</v>
      </c>
    </row>
    <row r="300" spans="1:9" ht="15">
      <c r="A300" s="211"/>
      <c r="B300" s="130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52">
        <v>1</v>
      </c>
    </row>
    <row r="301" spans="1:9" ht="15">
      <c r="A301" s="211"/>
      <c r="B301" s="130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52">
        <v>1</v>
      </c>
    </row>
    <row r="302" spans="1:9" ht="15">
      <c r="A302" s="211"/>
      <c r="B302" s="130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52">
        <v>1</v>
      </c>
    </row>
    <row r="303" spans="1:9" ht="15">
      <c r="A303" s="211"/>
      <c r="B303" s="130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52">
        <v>1</v>
      </c>
    </row>
    <row r="304" spans="1:9" ht="15">
      <c r="A304" s="211"/>
      <c r="B304" s="130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52">
        <v>1</v>
      </c>
    </row>
    <row r="305" spans="1:9" ht="15">
      <c r="A305" s="211"/>
      <c r="B305" s="130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52">
        <v>1</v>
      </c>
    </row>
    <row r="306" spans="1:9" ht="15">
      <c r="A306" s="211"/>
      <c r="B306" s="130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52">
        <v>1</v>
      </c>
    </row>
    <row r="307" spans="1:9" ht="15">
      <c r="A307" s="211"/>
      <c r="B307" s="130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52">
        <v>1</v>
      </c>
    </row>
    <row r="308" spans="1:9" ht="15">
      <c r="A308" s="211"/>
      <c r="B308" s="130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52">
        <v>1</v>
      </c>
    </row>
    <row r="309" spans="1:9" ht="15">
      <c r="A309" s="211"/>
      <c r="B309" s="130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52">
        <v>1</v>
      </c>
    </row>
    <row r="310" spans="1:9" ht="15">
      <c r="A310" s="211"/>
      <c r="B310" s="130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52">
        <v>1</v>
      </c>
    </row>
    <row r="311" spans="1:9" ht="15">
      <c r="A311" s="211"/>
      <c r="B311" s="130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52">
        <v>1</v>
      </c>
    </row>
    <row r="312" spans="1:9" ht="15">
      <c r="A312" s="211"/>
      <c r="B312" s="130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52">
        <v>1</v>
      </c>
    </row>
    <row r="313" spans="1:9" ht="15">
      <c r="A313" s="211"/>
      <c r="B313" s="130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52">
        <v>1</v>
      </c>
    </row>
    <row r="314" spans="1:9" ht="15">
      <c r="A314" s="211"/>
      <c r="B314" s="130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52">
        <v>1</v>
      </c>
    </row>
    <row r="315" spans="1:9" ht="15">
      <c r="A315" s="211"/>
      <c r="B315" s="130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52">
        <v>1</v>
      </c>
    </row>
    <row r="316" spans="1:9" ht="15">
      <c r="A316" s="211"/>
      <c r="B316" s="130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52">
        <v>1</v>
      </c>
    </row>
    <row r="317" spans="1:9" ht="15">
      <c r="A317" s="211"/>
      <c r="B317" s="130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52">
        <v>1</v>
      </c>
    </row>
    <row r="318" spans="1:9" ht="15">
      <c r="A318" s="211"/>
      <c r="B318" s="130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52">
        <v>1</v>
      </c>
    </row>
    <row r="319" spans="1:9" ht="15">
      <c r="A319" s="211"/>
      <c r="B319" s="130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52">
        <v>1</v>
      </c>
    </row>
    <row r="320" spans="1:9" ht="15">
      <c r="A320" s="211"/>
      <c r="B320" s="130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52">
        <v>1</v>
      </c>
    </row>
    <row r="321" spans="1:9" ht="15">
      <c r="A321" s="211"/>
      <c r="B321" s="130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52">
        <v>1</v>
      </c>
    </row>
    <row r="322" spans="1:9" ht="15">
      <c r="A322" s="211"/>
      <c r="B322" s="130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52">
        <v>1</v>
      </c>
    </row>
    <row r="323" spans="1:9" ht="15">
      <c r="A323" s="211"/>
      <c r="B323" s="130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52">
        <v>1</v>
      </c>
    </row>
    <row r="324" spans="1:9" ht="15">
      <c r="A324" s="211"/>
      <c r="B324" s="130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52">
        <v>1</v>
      </c>
    </row>
    <row r="325" spans="1:9" ht="15">
      <c r="A325" s="211"/>
      <c r="B325" s="130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52">
        <v>1</v>
      </c>
    </row>
    <row r="326" spans="1:9" ht="15">
      <c r="A326" s="211"/>
      <c r="B326" s="130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52">
        <v>1</v>
      </c>
    </row>
    <row r="327" spans="1:9" ht="15">
      <c r="A327" s="211"/>
      <c r="B327" s="130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52">
        <v>1</v>
      </c>
    </row>
    <row r="328" spans="1:9" ht="15">
      <c r="A328" s="211"/>
      <c r="B328" s="130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52">
        <v>1</v>
      </c>
    </row>
    <row r="329" spans="1:9" ht="15">
      <c r="A329" s="211"/>
      <c r="B329" s="130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52">
        <v>1</v>
      </c>
    </row>
    <row r="330" spans="1:9" ht="15">
      <c r="A330" s="211"/>
      <c r="B330" s="130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52">
        <v>1</v>
      </c>
    </row>
    <row r="331" spans="1:9" ht="15">
      <c r="A331" s="211"/>
      <c r="B331" s="130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52">
        <v>1</v>
      </c>
    </row>
    <row r="332" spans="1:9" ht="15">
      <c r="A332" s="211"/>
      <c r="B332" s="130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52">
        <v>1</v>
      </c>
    </row>
    <row r="333" spans="1:9" ht="15">
      <c r="A333" s="211"/>
      <c r="B333" s="130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52">
        <v>1</v>
      </c>
    </row>
    <row r="334" spans="1:9" ht="15">
      <c r="A334" s="211"/>
      <c r="B334" s="130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52">
        <v>1</v>
      </c>
    </row>
    <row r="335" spans="1:9" ht="15">
      <c r="A335" s="211"/>
      <c r="B335" s="130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52">
        <v>1</v>
      </c>
    </row>
    <row r="336" spans="1:9" ht="15">
      <c r="A336" s="211"/>
      <c r="B336" s="130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52">
        <v>1</v>
      </c>
    </row>
    <row r="337" spans="1:9" ht="15">
      <c r="A337" s="211"/>
      <c r="B337" s="130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52">
        <v>1</v>
      </c>
    </row>
    <row r="338" spans="1:9" ht="15">
      <c r="A338" s="211"/>
      <c r="B338" s="130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52">
        <v>1</v>
      </c>
    </row>
    <row r="339" spans="1:9" ht="15">
      <c r="A339" s="211"/>
      <c r="B339" s="130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52">
        <v>1</v>
      </c>
    </row>
    <row r="340" spans="1:9" ht="15">
      <c r="A340" s="211"/>
      <c r="B340" s="130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52">
        <v>1</v>
      </c>
    </row>
    <row r="341" spans="1:9" ht="15">
      <c r="A341" s="211"/>
      <c r="B341" s="130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52">
        <v>1</v>
      </c>
    </row>
    <row r="342" spans="1:9" ht="15">
      <c r="A342" s="211"/>
      <c r="B342" s="130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52">
        <v>1</v>
      </c>
    </row>
    <row r="343" spans="1:9" ht="15">
      <c r="A343" s="211"/>
      <c r="B343" s="130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52">
        <v>1</v>
      </c>
    </row>
    <row r="344" spans="1:9" ht="15">
      <c r="A344" s="211"/>
      <c r="B344" s="130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52">
        <v>1</v>
      </c>
    </row>
    <row r="345" spans="1:9" ht="15">
      <c r="A345" s="211"/>
      <c r="B345" s="130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52">
        <v>1</v>
      </c>
    </row>
    <row r="346" spans="1:9" ht="15">
      <c r="A346" s="211"/>
      <c r="B346" s="130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52">
        <v>1</v>
      </c>
    </row>
    <row r="347" spans="1:9" ht="15">
      <c r="A347" s="211"/>
      <c r="B347" s="130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52">
        <v>1</v>
      </c>
    </row>
    <row r="348" spans="1:9" ht="15">
      <c r="A348" s="211"/>
      <c r="B348" s="130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52">
        <v>1</v>
      </c>
    </row>
    <row r="349" spans="1:9" ht="15">
      <c r="A349" s="211"/>
      <c r="B349" s="130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52">
        <v>1</v>
      </c>
    </row>
    <row r="350" spans="1:9" ht="15">
      <c r="A350" s="211"/>
      <c r="B350" s="130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52">
        <v>1</v>
      </c>
    </row>
    <row r="351" spans="1:9" ht="15">
      <c r="A351" s="211"/>
      <c r="B351" s="130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52">
        <v>1</v>
      </c>
    </row>
    <row r="352" spans="1:9" ht="15">
      <c r="A352" s="211"/>
      <c r="B352" s="130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52">
        <v>1</v>
      </c>
    </row>
    <row r="353" spans="1:9" ht="15">
      <c r="A353" s="211"/>
      <c r="B353" s="130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52">
        <v>1</v>
      </c>
    </row>
    <row r="354" spans="1:9" ht="15">
      <c r="A354" s="211"/>
      <c r="B354" s="130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52">
        <v>1</v>
      </c>
    </row>
    <row r="355" spans="1:9" ht="15">
      <c r="A355" s="211"/>
      <c r="B355" s="130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52">
        <v>1</v>
      </c>
    </row>
    <row r="356" spans="1:9" ht="15">
      <c r="A356" s="211"/>
      <c r="B356" s="130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52">
        <v>1</v>
      </c>
    </row>
    <row r="357" spans="1:9" ht="15">
      <c r="A357" s="211"/>
      <c r="B357" s="130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52">
        <v>1</v>
      </c>
    </row>
    <row r="358" spans="1:9" ht="15">
      <c r="A358" s="211"/>
      <c r="B358" s="130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52">
        <v>1</v>
      </c>
    </row>
    <row r="359" spans="1:9" ht="15">
      <c r="A359" s="211"/>
      <c r="B359" s="130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52">
        <v>1</v>
      </c>
    </row>
    <row r="360" spans="1:9" ht="15">
      <c r="A360" s="211"/>
      <c r="B360" s="130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52">
        <v>1</v>
      </c>
    </row>
    <row r="361" spans="1:9" ht="15">
      <c r="A361" s="211"/>
      <c r="B361" s="130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52">
        <v>1</v>
      </c>
    </row>
    <row r="362" spans="1:9" ht="15">
      <c r="A362" s="211"/>
      <c r="B362" s="130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52">
        <v>1</v>
      </c>
    </row>
    <row r="363" spans="1:9" ht="15">
      <c r="A363" s="211"/>
      <c r="B363" s="130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52">
        <v>1</v>
      </c>
    </row>
    <row r="364" spans="1:9" ht="15">
      <c r="A364" s="211"/>
      <c r="B364" s="130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52">
        <v>1</v>
      </c>
    </row>
    <row r="365" spans="1:9" ht="15">
      <c r="A365" s="211"/>
      <c r="B365" s="130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52">
        <v>1</v>
      </c>
    </row>
    <row r="366" spans="1:9" ht="15">
      <c r="B366" s="130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5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I366"/>
  <sheetViews>
    <sheetView topLeftCell="A217" workbookViewId="0">
      <selection activeCell="F228" sqref="F228:F232"/>
    </sheetView>
  </sheetViews>
  <sheetFormatPr defaultRowHeight="13.2"/>
  <cols>
    <col min="1" max="1" width="13.6640625" customWidth="1"/>
  </cols>
  <sheetData>
    <row r="1" spans="1:9">
      <c r="A1" t="s">
        <v>395</v>
      </c>
      <c r="B1" t="s">
        <v>74</v>
      </c>
      <c r="C1" t="s">
        <v>703</v>
      </c>
      <c r="D1" t="s">
        <v>333</v>
      </c>
      <c r="E1" t="s">
        <v>702</v>
      </c>
      <c r="F1" t="s">
        <v>73</v>
      </c>
      <c r="G1" t="s">
        <v>704</v>
      </c>
      <c r="H1" t="s">
        <v>705</v>
      </c>
      <c r="I1" t="s">
        <v>118</v>
      </c>
    </row>
    <row r="2" spans="1:9" ht="15">
      <c r="A2" s="211">
        <v>43101</v>
      </c>
      <c r="B2" s="130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31">
        <v>1</v>
      </c>
    </row>
    <row r="3" spans="1:9" ht="15">
      <c r="A3" s="211">
        <v>43102</v>
      </c>
      <c r="B3" s="130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31">
        <v>1</v>
      </c>
    </row>
    <row r="4" spans="1:9" ht="15">
      <c r="A4" s="211">
        <v>43103</v>
      </c>
      <c r="B4" s="130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31">
        <v>1</v>
      </c>
    </row>
    <row r="5" spans="1:9" ht="15">
      <c r="A5" s="211">
        <v>43104</v>
      </c>
      <c r="B5" s="130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31">
        <v>1</v>
      </c>
    </row>
    <row r="6" spans="1:9" ht="15">
      <c r="A6" s="211">
        <v>43105</v>
      </c>
      <c r="B6" s="130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31">
        <v>1</v>
      </c>
    </row>
    <row r="7" spans="1:9" ht="15">
      <c r="A7" s="211">
        <v>43106</v>
      </c>
      <c r="B7" s="130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31">
        <v>1</v>
      </c>
    </row>
    <row r="8" spans="1:9" ht="15">
      <c r="A8" s="211">
        <v>43107</v>
      </c>
      <c r="B8" s="130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31">
        <v>1</v>
      </c>
    </row>
    <row r="9" spans="1:9" ht="15">
      <c r="A9" s="211">
        <v>43108</v>
      </c>
      <c r="B9" s="130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31">
        <v>1</v>
      </c>
    </row>
    <row r="10" spans="1:9" ht="15">
      <c r="A10" s="211">
        <v>43109</v>
      </c>
      <c r="B10" s="130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31">
        <v>1</v>
      </c>
    </row>
    <row r="11" spans="1:9" ht="15">
      <c r="A11" s="211">
        <v>43110</v>
      </c>
      <c r="B11" s="130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31">
        <v>1</v>
      </c>
    </row>
    <row r="12" spans="1:9" ht="15">
      <c r="A12" s="211">
        <v>43111</v>
      </c>
      <c r="B12" s="130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31">
        <v>1</v>
      </c>
    </row>
    <row r="13" spans="1:9" ht="15">
      <c r="A13" s="211">
        <v>43112</v>
      </c>
      <c r="B13" s="130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31">
        <v>1</v>
      </c>
    </row>
    <row r="14" spans="1:9" ht="15">
      <c r="A14" s="211">
        <v>43113</v>
      </c>
      <c r="B14" s="130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31">
        <v>1</v>
      </c>
    </row>
    <row r="15" spans="1:9" ht="15">
      <c r="A15" s="211">
        <v>43114</v>
      </c>
      <c r="B15" s="130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31">
        <v>1</v>
      </c>
    </row>
    <row r="16" spans="1:9" ht="15">
      <c r="A16" s="211">
        <v>43115</v>
      </c>
      <c r="B16" s="130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31">
        <v>1</v>
      </c>
    </row>
    <row r="17" spans="1:9" ht="15">
      <c r="A17" s="211">
        <v>43116</v>
      </c>
      <c r="B17" s="130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31">
        <v>1</v>
      </c>
    </row>
    <row r="18" spans="1:9" ht="15">
      <c r="A18" s="211">
        <v>43117</v>
      </c>
      <c r="B18" s="130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31">
        <v>1</v>
      </c>
    </row>
    <row r="19" spans="1:9" ht="15">
      <c r="A19" s="211">
        <v>43118</v>
      </c>
      <c r="B19" s="130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31">
        <v>1</v>
      </c>
    </row>
    <row r="20" spans="1:9" ht="15">
      <c r="A20" s="211">
        <v>43119</v>
      </c>
      <c r="B20" s="130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31">
        <v>1</v>
      </c>
    </row>
    <row r="21" spans="1:9" ht="15">
      <c r="A21" s="211">
        <v>43120</v>
      </c>
      <c r="B21" s="130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31">
        <v>1</v>
      </c>
    </row>
    <row r="22" spans="1:9" ht="15">
      <c r="A22" s="211">
        <v>43121</v>
      </c>
      <c r="B22" s="130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31">
        <v>1</v>
      </c>
    </row>
    <row r="23" spans="1:9" ht="15">
      <c r="A23" s="211">
        <v>43122</v>
      </c>
      <c r="B23" s="130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31">
        <v>1</v>
      </c>
    </row>
    <row r="24" spans="1:9" ht="15">
      <c r="A24" s="211">
        <v>43123</v>
      </c>
      <c r="B24" s="130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31">
        <v>1</v>
      </c>
    </row>
    <row r="25" spans="1:9" ht="15">
      <c r="A25" s="211">
        <v>43124</v>
      </c>
      <c r="B25" s="130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31">
        <v>1</v>
      </c>
    </row>
    <row r="26" spans="1:9" ht="15">
      <c r="A26" s="211">
        <v>43125</v>
      </c>
      <c r="B26" s="130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31">
        <v>1</v>
      </c>
    </row>
    <row r="27" spans="1:9" ht="15">
      <c r="A27" s="211">
        <v>43126</v>
      </c>
      <c r="B27" s="130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31">
        <v>1</v>
      </c>
    </row>
    <row r="28" spans="1:9" ht="15">
      <c r="A28" s="211">
        <v>43127</v>
      </c>
      <c r="B28" s="130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31">
        <v>1</v>
      </c>
    </row>
    <row r="29" spans="1:9" ht="15">
      <c r="A29" s="211">
        <v>43128</v>
      </c>
      <c r="B29" s="130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31">
        <v>1</v>
      </c>
    </row>
    <row r="30" spans="1:9" ht="15">
      <c r="A30" s="211">
        <v>43129</v>
      </c>
      <c r="B30" s="130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31">
        <v>1</v>
      </c>
    </row>
    <row r="31" spans="1:9" ht="15">
      <c r="A31" s="211">
        <v>43130</v>
      </c>
      <c r="B31" s="130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31">
        <v>1</v>
      </c>
    </row>
    <row r="32" spans="1:9" ht="15">
      <c r="A32" s="211">
        <v>43131</v>
      </c>
      <c r="B32" s="130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31">
        <v>1</v>
      </c>
    </row>
    <row r="33" spans="1:9" ht="15">
      <c r="A33" s="211">
        <v>43132</v>
      </c>
      <c r="B33" s="130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31">
        <v>1</v>
      </c>
    </row>
    <row r="34" spans="1:9" ht="15">
      <c r="A34" s="211">
        <v>43133</v>
      </c>
      <c r="B34" s="130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31">
        <v>1</v>
      </c>
    </row>
    <row r="35" spans="1:9" ht="15">
      <c r="A35" s="211">
        <v>43134</v>
      </c>
      <c r="B35" s="130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31">
        <v>1</v>
      </c>
    </row>
    <row r="36" spans="1:9" ht="15">
      <c r="A36" s="211">
        <v>43135</v>
      </c>
      <c r="B36" s="130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31">
        <v>1</v>
      </c>
    </row>
    <row r="37" spans="1:9" ht="15">
      <c r="A37" s="211">
        <v>43136</v>
      </c>
      <c r="B37" s="130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31">
        <v>1</v>
      </c>
    </row>
    <row r="38" spans="1:9" ht="15">
      <c r="A38" s="211">
        <v>43137</v>
      </c>
      <c r="B38" s="130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31">
        <v>1</v>
      </c>
    </row>
    <row r="39" spans="1:9" ht="15">
      <c r="A39" s="211">
        <v>43138</v>
      </c>
      <c r="B39" s="130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31">
        <v>1</v>
      </c>
    </row>
    <row r="40" spans="1:9" ht="15">
      <c r="A40" s="211">
        <v>43139</v>
      </c>
      <c r="B40" s="130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31">
        <v>1</v>
      </c>
    </row>
    <row r="41" spans="1:9" ht="15">
      <c r="A41" s="211">
        <v>43140</v>
      </c>
      <c r="B41" s="130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31">
        <v>1</v>
      </c>
    </row>
    <row r="42" spans="1:9" ht="15">
      <c r="A42" s="211">
        <v>43141</v>
      </c>
      <c r="B42" s="130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31">
        <v>1</v>
      </c>
    </row>
    <row r="43" spans="1:9" ht="15">
      <c r="A43" s="211">
        <v>43142</v>
      </c>
      <c r="B43" s="130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31">
        <v>1</v>
      </c>
    </row>
    <row r="44" spans="1:9" ht="15">
      <c r="A44" s="211">
        <v>43143</v>
      </c>
      <c r="B44" s="130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31">
        <v>1</v>
      </c>
    </row>
    <row r="45" spans="1:9" ht="15">
      <c r="A45" s="211">
        <v>43144</v>
      </c>
      <c r="B45" s="130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31">
        <v>1</v>
      </c>
    </row>
    <row r="46" spans="1:9" ht="15">
      <c r="A46" s="211">
        <v>43145</v>
      </c>
      <c r="B46" s="130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31">
        <v>1</v>
      </c>
    </row>
    <row r="47" spans="1:9" ht="15">
      <c r="A47" s="211">
        <v>43146</v>
      </c>
      <c r="B47" s="130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31">
        <v>1</v>
      </c>
    </row>
    <row r="48" spans="1:9" ht="15">
      <c r="A48" s="211">
        <v>43147</v>
      </c>
      <c r="B48" s="130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31">
        <v>1</v>
      </c>
    </row>
    <row r="49" spans="1:9" ht="15">
      <c r="A49" s="211">
        <v>43148</v>
      </c>
      <c r="B49" s="130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31">
        <v>1</v>
      </c>
    </row>
    <row r="50" spans="1:9" ht="15">
      <c r="A50" s="211">
        <v>43149</v>
      </c>
      <c r="B50" s="130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31">
        <v>1</v>
      </c>
    </row>
    <row r="51" spans="1:9" ht="15">
      <c r="A51" s="211">
        <v>43150</v>
      </c>
      <c r="B51" s="130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31">
        <v>1</v>
      </c>
    </row>
    <row r="52" spans="1:9" ht="15">
      <c r="A52" s="211">
        <v>43151</v>
      </c>
      <c r="B52" s="130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31">
        <v>1</v>
      </c>
    </row>
    <row r="53" spans="1:9" ht="15">
      <c r="A53" s="211">
        <v>43152</v>
      </c>
      <c r="B53" s="130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31">
        <v>1</v>
      </c>
    </row>
    <row r="54" spans="1:9" ht="15">
      <c r="A54" s="211">
        <v>43153</v>
      </c>
      <c r="B54" s="130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31">
        <v>1</v>
      </c>
    </row>
    <row r="55" spans="1:9" ht="15">
      <c r="A55" s="211">
        <v>43154</v>
      </c>
      <c r="B55" s="130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31">
        <v>1</v>
      </c>
    </row>
    <row r="56" spans="1:9" ht="15">
      <c r="A56" s="211">
        <v>43155</v>
      </c>
      <c r="B56" s="130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31">
        <v>1</v>
      </c>
    </row>
    <row r="57" spans="1:9" ht="15">
      <c r="A57" s="211">
        <v>43156</v>
      </c>
      <c r="B57" s="130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31">
        <v>1</v>
      </c>
    </row>
    <row r="58" spans="1:9" ht="15">
      <c r="A58" s="211">
        <v>43157</v>
      </c>
      <c r="B58" s="130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31">
        <v>1</v>
      </c>
    </row>
    <row r="59" spans="1:9" ht="15">
      <c r="A59" s="211">
        <v>43158</v>
      </c>
      <c r="B59" s="130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31">
        <v>1</v>
      </c>
    </row>
    <row r="60" spans="1:9" ht="15">
      <c r="A60" s="211">
        <v>43159</v>
      </c>
      <c r="B60" s="130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31">
        <v>1</v>
      </c>
    </row>
    <row r="61" spans="1:9" ht="15">
      <c r="A61" s="211">
        <v>43160</v>
      </c>
      <c r="B61" s="130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31">
        <v>1</v>
      </c>
    </row>
    <row r="62" spans="1:9" ht="15">
      <c r="A62" s="211">
        <v>43161</v>
      </c>
      <c r="B62" s="130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31">
        <v>1</v>
      </c>
    </row>
    <row r="63" spans="1:9" ht="15">
      <c r="A63" s="211">
        <v>43162</v>
      </c>
      <c r="B63" s="130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31">
        <v>1</v>
      </c>
    </row>
    <row r="64" spans="1:9" ht="15">
      <c r="A64" s="211">
        <v>43163</v>
      </c>
      <c r="B64" s="130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31">
        <v>1</v>
      </c>
    </row>
    <row r="65" spans="1:9" ht="15">
      <c r="A65" s="211">
        <v>43164</v>
      </c>
      <c r="B65" s="130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31">
        <v>1</v>
      </c>
    </row>
    <row r="66" spans="1:9" ht="15">
      <c r="A66" s="211">
        <v>43165</v>
      </c>
      <c r="B66" s="130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31">
        <v>1</v>
      </c>
    </row>
    <row r="67" spans="1:9" ht="15">
      <c r="A67" s="211">
        <v>43166</v>
      </c>
      <c r="B67" s="130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31">
        <v>1</v>
      </c>
    </row>
    <row r="68" spans="1:9" ht="15">
      <c r="A68" s="211">
        <v>43167</v>
      </c>
      <c r="B68" s="130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31">
        <v>1</v>
      </c>
    </row>
    <row r="69" spans="1:9" ht="15">
      <c r="A69" s="211">
        <v>43168</v>
      </c>
      <c r="B69" s="130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31">
        <v>1</v>
      </c>
    </row>
    <row r="70" spans="1:9" ht="15">
      <c r="A70" s="211">
        <v>43169</v>
      </c>
      <c r="B70" s="130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31">
        <v>1</v>
      </c>
    </row>
    <row r="71" spans="1:9" ht="15">
      <c r="A71" s="211">
        <v>43170</v>
      </c>
      <c r="B71" s="130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31">
        <v>1</v>
      </c>
    </row>
    <row r="72" spans="1:9" ht="15">
      <c r="A72" s="211">
        <v>43171</v>
      </c>
      <c r="B72" s="130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31">
        <v>1</v>
      </c>
    </row>
    <row r="73" spans="1:9" ht="15">
      <c r="A73" s="211">
        <v>43172</v>
      </c>
      <c r="B73" s="130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31">
        <v>1</v>
      </c>
    </row>
    <row r="74" spans="1:9" ht="15">
      <c r="A74" s="211">
        <v>43173</v>
      </c>
      <c r="B74" s="130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31">
        <v>1</v>
      </c>
    </row>
    <row r="75" spans="1:9" ht="15">
      <c r="A75" s="211">
        <v>43174</v>
      </c>
      <c r="B75" s="130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31">
        <v>1</v>
      </c>
    </row>
    <row r="76" spans="1:9" ht="15">
      <c r="A76" s="211">
        <v>43175</v>
      </c>
      <c r="B76" s="130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31">
        <v>1</v>
      </c>
    </row>
    <row r="77" spans="1:9" ht="15">
      <c r="A77" s="211">
        <v>43176</v>
      </c>
      <c r="B77" s="130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31">
        <v>1</v>
      </c>
    </row>
    <row r="78" spans="1:9" ht="15">
      <c r="A78" s="211">
        <v>43177</v>
      </c>
      <c r="B78" s="130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31">
        <v>1</v>
      </c>
    </row>
    <row r="79" spans="1:9" ht="15">
      <c r="A79" s="211">
        <v>43178</v>
      </c>
      <c r="B79" s="130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31">
        <v>1</v>
      </c>
    </row>
    <row r="80" spans="1:9" ht="15">
      <c r="A80" s="211">
        <v>43179</v>
      </c>
      <c r="B80" s="130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31">
        <v>1</v>
      </c>
    </row>
    <row r="81" spans="1:9" ht="15">
      <c r="A81" s="211">
        <v>43180</v>
      </c>
      <c r="B81" s="130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31">
        <v>1</v>
      </c>
    </row>
    <row r="82" spans="1:9" ht="15">
      <c r="A82" s="211">
        <v>43181</v>
      </c>
      <c r="B82" s="130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31">
        <v>1</v>
      </c>
    </row>
    <row r="83" spans="1:9" ht="15">
      <c r="A83" s="211">
        <v>43182</v>
      </c>
      <c r="B83" s="130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31">
        <v>1</v>
      </c>
    </row>
    <row r="84" spans="1:9" ht="15">
      <c r="A84" s="211">
        <v>43183</v>
      </c>
      <c r="B84" s="130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31">
        <v>1</v>
      </c>
    </row>
    <row r="85" spans="1:9" ht="15">
      <c r="A85" s="211">
        <v>43184</v>
      </c>
      <c r="B85" s="130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31">
        <v>1</v>
      </c>
    </row>
    <row r="86" spans="1:9" ht="15">
      <c r="A86" s="211">
        <v>43185</v>
      </c>
      <c r="B86" s="130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31">
        <v>1</v>
      </c>
    </row>
    <row r="87" spans="1:9" ht="15">
      <c r="A87" s="211">
        <v>43186</v>
      </c>
      <c r="B87" s="130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31">
        <v>1</v>
      </c>
    </row>
    <row r="88" spans="1:9" ht="15">
      <c r="A88" s="211">
        <v>43187</v>
      </c>
      <c r="B88" s="130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31">
        <v>1</v>
      </c>
    </row>
    <row r="89" spans="1:9" ht="15">
      <c r="A89" s="211">
        <v>43188</v>
      </c>
      <c r="B89" s="130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31">
        <v>1</v>
      </c>
    </row>
    <row r="90" spans="1:9" ht="15">
      <c r="A90" s="211">
        <v>43189</v>
      </c>
      <c r="B90" s="130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31">
        <v>1</v>
      </c>
    </row>
    <row r="91" spans="1:9" ht="15">
      <c r="A91" s="211">
        <v>43190</v>
      </c>
      <c r="B91" s="130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31">
        <v>1</v>
      </c>
    </row>
    <row r="92" spans="1:9" ht="15">
      <c r="A92" s="211">
        <v>43191</v>
      </c>
      <c r="B92" s="130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31">
        <v>1</v>
      </c>
    </row>
    <row r="93" spans="1:9" ht="15">
      <c r="A93" s="211">
        <v>43192</v>
      </c>
      <c r="B93" s="130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31">
        <v>1</v>
      </c>
    </row>
    <row r="94" spans="1:9" ht="15">
      <c r="A94" s="211">
        <v>43193</v>
      </c>
      <c r="B94" s="130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31">
        <v>1</v>
      </c>
    </row>
    <row r="95" spans="1:9" ht="15">
      <c r="A95" s="211">
        <v>43194</v>
      </c>
      <c r="B95" s="130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31">
        <v>1</v>
      </c>
    </row>
    <row r="96" spans="1:9" ht="15">
      <c r="A96" s="211">
        <v>43195</v>
      </c>
      <c r="B96" s="130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31">
        <v>1</v>
      </c>
    </row>
    <row r="97" spans="1:9" ht="15">
      <c r="A97" s="211">
        <v>43196</v>
      </c>
      <c r="B97" s="130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31">
        <v>1</v>
      </c>
    </row>
    <row r="98" spans="1:9" ht="15">
      <c r="A98" s="211">
        <v>43197</v>
      </c>
      <c r="B98" s="130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31">
        <v>1</v>
      </c>
    </row>
    <row r="99" spans="1:9" ht="15">
      <c r="A99" s="211">
        <v>43198</v>
      </c>
      <c r="B99" s="130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31">
        <v>1</v>
      </c>
    </row>
    <row r="100" spans="1:9" ht="15">
      <c r="A100" s="211">
        <v>43199</v>
      </c>
      <c r="B100" s="130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31">
        <v>1</v>
      </c>
    </row>
    <row r="101" spans="1:9" ht="15">
      <c r="A101" s="211">
        <v>43200</v>
      </c>
      <c r="B101" s="130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31">
        <v>1</v>
      </c>
    </row>
    <row r="102" spans="1:9" ht="15">
      <c r="A102" s="211">
        <v>43201</v>
      </c>
      <c r="B102" s="130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31">
        <v>1</v>
      </c>
    </row>
    <row r="103" spans="1:9" ht="15">
      <c r="A103" s="211">
        <v>43202</v>
      </c>
      <c r="B103" s="130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31">
        <v>1</v>
      </c>
    </row>
    <row r="104" spans="1:9" ht="15">
      <c r="A104" s="211">
        <v>43203</v>
      </c>
      <c r="B104" s="130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31">
        <v>1</v>
      </c>
    </row>
    <row r="105" spans="1:9" ht="15">
      <c r="A105" s="211">
        <v>43204</v>
      </c>
      <c r="B105" s="130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31">
        <v>1</v>
      </c>
    </row>
    <row r="106" spans="1:9" ht="15">
      <c r="A106" s="211">
        <v>43205</v>
      </c>
      <c r="B106" s="130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31">
        <v>1</v>
      </c>
    </row>
    <row r="107" spans="1:9" ht="15">
      <c r="A107" s="211">
        <v>43206</v>
      </c>
      <c r="B107" s="130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31">
        <v>1</v>
      </c>
    </row>
    <row r="108" spans="1:9" ht="15">
      <c r="A108" s="211">
        <v>43207</v>
      </c>
      <c r="B108" s="130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31">
        <v>1</v>
      </c>
    </row>
    <row r="109" spans="1:9" ht="15">
      <c r="A109" s="211">
        <v>43208</v>
      </c>
      <c r="B109" s="130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31">
        <v>1</v>
      </c>
    </row>
    <row r="110" spans="1:9" ht="15">
      <c r="A110" s="211">
        <v>43209</v>
      </c>
      <c r="B110" s="130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31">
        <v>1</v>
      </c>
    </row>
    <row r="111" spans="1:9" ht="15">
      <c r="A111" s="211">
        <v>43210</v>
      </c>
      <c r="B111" s="130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31">
        <v>1</v>
      </c>
    </row>
    <row r="112" spans="1:9" ht="15">
      <c r="A112" s="211">
        <v>43211</v>
      </c>
      <c r="B112" s="130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31">
        <v>1</v>
      </c>
    </row>
    <row r="113" spans="1:9" ht="15">
      <c r="A113" s="211">
        <v>43212</v>
      </c>
      <c r="B113" s="130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31">
        <v>1</v>
      </c>
    </row>
    <row r="114" spans="1:9" ht="15">
      <c r="A114" s="211">
        <v>43213</v>
      </c>
      <c r="B114" s="130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31">
        <v>1</v>
      </c>
    </row>
    <row r="115" spans="1:9" ht="15">
      <c r="A115" s="211">
        <v>43214</v>
      </c>
      <c r="B115" s="130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31">
        <v>1</v>
      </c>
    </row>
    <row r="116" spans="1:9" ht="15">
      <c r="A116" s="211">
        <v>43215</v>
      </c>
      <c r="B116" s="130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31">
        <v>1</v>
      </c>
    </row>
    <row r="117" spans="1:9" ht="15">
      <c r="A117" s="211">
        <v>43216</v>
      </c>
      <c r="B117" s="130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31">
        <v>1</v>
      </c>
    </row>
    <row r="118" spans="1:9" ht="15">
      <c r="A118" s="211">
        <v>43217</v>
      </c>
      <c r="B118" s="130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31">
        <v>1</v>
      </c>
    </row>
    <row r="119" spans="1:9" ht="15">
      <c r="A119" s="211">
        <v>43218</v>
      </c>
      <c r="B119" s="130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31">
        <v>1</v>
      </c>
    </row>
    <row r="120" spans="1:9" ht="15">
      <c r="A120" s="211">
        <v>43219</v>
      </c>
      <c r="B120" s="130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31">
        <v>1</v>
      </c>
    </row>
    <row r="121" spans="1:9" ht="15">
      <c r="A121" s="211">
        <v>43220</v>
      </c>
      <c r="B121" s="130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31">
        <v>1</v>
      </c>
    </row>
    <row r="122" spans="1:9" ht="15">
      <c r="A122" s="211">
        <v>43221</v>
      </c>
      <c r="B122" s="130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31">
        <v>1</v>
      </c>
    </row>
    <row r="123" spans="1:9" ht="15">
      <c r="A123" s="211">
        <v>43222</v>
      </c>
      <c r="B123" s="130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31">
        <v>1</v>
      </c>
    </row>
    <row r="124" spans="1:9" ht="15">
      <c r="A124" s="211">
        <v>43223</v>
      </c>
      <c r="B124" s="130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31">
        <v>1</v>
      </c>
    </row>
    <row r="125" spans="1:9" ht="15">
      <c r="A125" s="211">
        <v>43224</v>
      </c>
      <c r="B125" s="130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31">
        <v>1</v>
      </c>
    </row>
    <row r="126" spans="1:9" ht="15">
      <c r="A126" s="211">
        <v>43225</v>
      </c>
      <c r="B126" s="130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31">
        <v>1</v>
      </c>
    </row>
    <row r="127" spans="1:9" ht="15">
      <c r="A127" s="211">
        <v>43226</v>
      </c>
      <c r="B127" s="130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31">
        <v>1</v>
      </c>
    </row>
    <row r="128" spans="1:9" ht="15">
      <c r="A128" s="211">
        <v>43227</v>
      </c>
      <c r="B128" s="130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31">
        <v>1</v>
      </c>
    </row>
    <row r="129" spans="1:9" ht="15">
      <c r="A129" s="211">
        <v>43228</v>
      </c>
      <c r="B129" s="130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31">
        <v>1</v>
      </c>
    </row>
    <row r="130" spans="1:9" ht="15">
      <c r="A130" s="211">
        <v>43229</v>
      </c>
      <c r="B130" s="130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31">
        <v>1</v>
      </c>
    </row>
    <row r="131" spans="1:9" ht="15">
      <c r="A131" s="211">
        <v>43230</v>
      </c>
      <c r="B131" s="130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31">
        <v>1</v>
      </c>
    </row>
    <row r="132" spans="1:9" ht="15">
      <c r="A132" s="211">
        <v>43231</v>
      </c>
      <c r="B132" s="130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31">
        <v>1</v>
      </c>
    </row>
    <row r="133" spans="1:9" ht="15">
      <c r="A133" s="211">
        <v>43232</v>
      </c>
      <c r="B133" s="130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31">
        <v>1</v>
      </c>
    </row>
    <row r="134" spans="1:9" ht="15">
      <c r="A134" s="211">
        <v>43233</v>
      </c>
      <c r="B134" s="130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31">
        <v>1</v>
      </c>
    </row>
    <row r="135" spans="1:9" ht="15">
      <c r="A135" s="211">
        <v>43234</v>
      </c>
      <c r="B135" s="130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31">
        <v>1</v>
      </c>
    </row>
    <row r="136" spans="1:9" ht="15">
      <c r="A136" s="211">
        <v>43235</v>
      </c>
      <c r="B136" s="130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31">
        <v>1</v>
      </c>
    </row>
    <row r="137" spans="1:9" ht="15">
      <c r="A137" s="211">
        <v>43236</v>
      </c>
      <c r="B137" s="130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31">
        <v>1</v>
      </c>
    </row>
    <row r="138" spans="1:9" ht="15">
      <c r="A138" s="211">
        <v>43237</v>
      </c>
      <c r="B138" s="130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31">
        <v>1</v>
      </c>
    </row>
    <row r="139" spans="1:9" ht="15">
      <c r="A139" s="211">
        <v>43238</v>
      </c>
      <c r="B139" s="130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31">
        <v>1</v>
      </c>
    </row>
    <row r="140" spans="1:9" ht="15">
      <c r="A140" s="211">
        <v>43239</v>
      </c>
      <c r="B140" s="130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31">
        <v>1</v>
      </c>
    </row>
    <row r="141" spans="1:9" ht="15">
      <c r="A141" s="211">
        <v>43240</v>
      </c>
      <c r="B141" s="130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31">
        <v>1</v>
      </c>
    </row>
    <row r="142" spans="1:9" ht="15">
      <c r="A142" s="211">
        <v>43241</v>
      </c>
      <c r="B142" s="130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31">
        <v>1</v>
      </c>
    </row>
    <row r="143" spans="1:9" ht="15">
      <c r="A143" s="211">
        <v>43242</v>
      </c>
      <c r="B143" s="130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31">
        <v>1</v>
      </c>
    </row>
    <row r="144" spans="1:9" ht="15">
      <c r="A144" s="211">
        <v>43243</v>
      </c>
      <c r="B144" s="130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31">
        <v>1</v>
      </c>
    </row>
    <row r="145" spans="1:9" ht="15">
      <c r="A145" s="211">
        <v>43244</v>
      </c>
      <c r="B145" s="130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31">
        <v>1</v>
      </c>
    </row>
    <row r="146" spans="1:9" ht="15">
      <c r="A146" s="211">
        <v>43245</v>
      </c>
      <c r="B146" s="130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31">
        <v>1</v>
      </c>
    </row>
    <row r="147" spans="1:9" ht="15">
      <c r="A147" s="211">
        <v>43246</v>
      </c>
      <c r="B147" s="130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31">
        <v>1</v>
      </c>
    </row>
    <row r="148" spans="1:9" ht="15">
      <c r="A148" s="211">
        <v>43247</v>
      </c>
      <c r="B148" s="130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31">
        <v>1</v>
      </c>
    </row>
    <row r="149" spans="1:9" ht="15">
      <c r="A149" s="211">
        <v>43248</v>
      </c>
      <c r="B149" s="130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31">
        <v>1</v>
      </c>
    </row>
    <row r="150" spans="1:9" ht="15">
      <c r="A150" s="211">
        <v>43249</v>
      </c>
      <c r="B150" s="130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31">
        <v>1</v>
      </c>
    </row>
    <row r="151" spans="1:9" ht="15">
      <c r="A151" s="211">
        <v>43250</v>
      </c>
      <c r="B151" s="130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31">
        <v>1</v>
      </c>
    </row>
    <row r="152" spans="1:9" ht="15">
      <c r="A152" s="211">
        <v>43251</v>
      </c>
      <c r="B152" s="130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31">
        <v>1</v>
      </c>
    </row>
    <row r="153" spans="1:9" ht="15">
      <c r="A153" s="211">
        <v>43252</v>
      </c>
      <c r="B153" s="130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31">
        <v>1</v>
      </c>
    </row>
    <row r="154" spans="1:9" ht="15">
      <c r="A154" s="211">
        <v>43253</v>
      </c>
      <c r="B154" s="130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31">
        <v>1</v>
      </c>
    </row>
    <row r="155" spans="1:9" ht="15">
      <c r="A155" s="211">
        <v>43254</v>
      </c>
      <c r="B155" s="130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31">
        <v>1</v>
      </c>
    </row>
    <row r="156" spans="1:9" ht="15">
      <c r="A156" s="211">
        <v>43255</v>
      </c>
      <c r="B156" s="130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31">
        <v>1</v>
      </c>
    </row>
    <row r="157" spans="1:9" ht="15">
      <c r="A157" s="211">
        <v>43256</v>
      </c>
      <c r="B157" s="130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31">
        <v>1</v>
      </c>
    </row>
    <row r="158" spans="1:9" ht="15">
      <c r="A158" s="211">
        <v>43257</v>
      </c>
      <c r="B158" s="130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31">
        <v>1</v>
      </c>
    </row>
    <row r="159" spans="1:9" ht="15">
      <c r="A159" s="211">
        <v>43258</v>
      </c>
      <c r="B159" s="130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31">
        <v>1</v>
      </c>
    </row>
    <row r="160" spans="1:9" ht="15">
      <c r="A160" s="211">
        <v>43259</v>
      </c>
      <c r="B160" s="130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31">
        <v>1</v>
      </c>
    </row>
    <row r="161" spans="1:9" ht="15">
      <c r="A161" s="211">
        <v>43260</v>
      </c>
      <c r="B161" s="130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31">
        <v>1</v>
      </c>
    </row>
    <row r="162" spans="1:9" ht="15">
      <c r="A162" s="211">
        <v>43261</v>
      </c>
      <c r="B162" s="130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31">
        <v>1</v>
      </c>
    </row>
    <row r="163" spans="1:9" ht="15">
      <c r="A163" s="211">
        <v>43262</v>
      </c>
      <c r="B163" s="130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31">
        <v>1</v>
      </c>
    </row>
    <row r="164" spans="1:9" ht="15">
      <c r="A164" s="211">
        <v>43263</v>
      </c>
      <c r="B164" s="130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31">
        <v>1</v>
      </c>
    </row>
    <row r="165" spans="1:9" ht="15">
      <c r="A165" s="211">
        <v>43264</v>
      </c>
      <c r="B165" s="130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31">
        <v>1</v>
      </c>
    </row>
    <row r="166" spans="1:9" ht="15">
      <c r="A166" s="211">
        <v>43265</v>
      </c>
      <c r="B166" s="130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31">
        <v>1</v>
      </c>
    </row>
    <row r="167" spans="1:9" ht="15">
      <c r="A167" s="211">
        <v>43266</v>
      </c>
      <c r="B167" s="130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31">
        <v>1</v>
      </c>
    </row>
    <row r="168" spans="1:9" ht="15">
      <c r="A168" s="211">
        <v>43267</v>
      </c>
      <c r="B168" s="130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31">
        <v>1</v>
      </c>
    </row>
    <row r="169" spans="1:9" ht="15">
      <c r="A169" s="211">
        <v>43268</v>
      </c>
      <c r="B169" s="130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31">
        <v>1</v>
      </c>
    </row>
    <row r="170" spans="1:9" ht="15">
      <c r="A170" s="211">
        <v>43269</v>
      </c>
      <c r="B170" s="130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31">
        <v>1</v>
      </c>
    </row>
    <row r="171" spans="1:9" ht="15">
      <c r="A171" s="211">
        <v>43270</v>
      </c>
      <c r="B171" s="130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31">
        <v>1</v>
      </c>
    </row>
    <row r="172" spans="1:9" ht="15">
      <c r="A172" s="211">
        <v>43271</v>
      </c>
      <c r="B172" s="130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31">
        <v>1</v>
      </c>
    </row>
    <row r="173" spans="1:9" ht="15">
      <c r="A173" s="211">
        <v>43272</v>
      </c>
      <c r="B173" s="130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31">
        <v>1</v>
      </c>
    </row>
    <row r="174" spans="1:9" ht="15">
      <c r="A174" s="211">
        <v>43273</v>
      </c>
      <c r="B174" s="130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31">
        <v>1</v>
      </c>
    </row>
    <row r="175" spans="1:9" ht="15">
      <c r="A175" s="211">
        <v>43274</v>
      </c>
      <c r="B175" s="130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31">
        <v>1</v>
      </c>
    </row>
    <row r="176" spans="1:9" ht="15">
      <c r="A176" s="211">
        <v>43275</v>
      </c>
      <c r="B176" s="130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31">
        <v>1</v>
      </c>
    </row>
    <row r="177" spans="1:9" ht="15">
      <c r="A177" s="211">
        <v>43276</v>
      </c>
      <c r="B177" s="130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31">
        <v>1</v>
      </c>
    </row>
    <row r="178" spans="1:9" ht="15">
      <c r="A178" s="211">
        <v>43277</v>
      </c>
      <c r="B178" s="130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31">
        <v>1</v>
      </c>
    </row>
    <row r="179" spans="1:9" ht="15">
      <c r="A179" s="211">
        <v>43278</v>
      </c>
      <c r="B179" s="130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31">
        <v>1</v>
      </c>
    </row>
    <row r="180" spans="1:9" ht="15">
      <c r="A180" s="211">
        <v>43279</v>
      </c>
      <c r="B180" s="130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31">
        <v>1</v>
      </c>
    </row>
    <row r="181" spans="1:9" ht="15">
      <c r="A181" s="211">
        <v>43280</v>
      </c>
      <c r="B181" s="130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31">
        <v>1</v>
      </c>
    </row>
    <row r="182" spans="1:9" ht="15">
      <c r="A182" s="211">
        <v>43281</v>
      </c>
      <c r="B182" s="130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31">
        <v>1</v>
      </c>
    </row>
    <row r="183" spans="1:9" ht="15">
      <c r="A183" s="211">
        <v>43282</v>
      </c>
      <c r="B183" s="130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31">
        <v>1</v>
      </c>
    </row>
    <row r="184" spans="1:9" ht="15">
      <c r="A184" s="211">
        <v>43283</v>
      </c>
      <c r="B184" s="130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31">
        <v>1</v>
      </c>
    </row>
    <row r="185" spans="1:9" ht="15">
      <c r="A185" s="211">
        <v>43284</v>
      </c>
      <c r="B185" s="130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31">
        <v>1</v>
      </c>
    </row>
    <row r="186" spans="1:9" ht="15">
      <c r="A186" s="211">
        <v>43285</v>
      </c>
      <c r="B186" s="130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31">
        <v>1</v>
      </c>
    </row>
    <row r="187" spans="1:9" ht="15">
      <c r="A187" s="211">
        <v>43286</v>
      </c>
      <c r="B187" s="130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31">
        <v>1</v>
      </c>
    </row>
    <row r="188" spans="1:9" ht="15">
      <c r="A188" s="211">
        <v>43287</v>
      </c>
      <c r="B188" s="130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31">
        <v>1</v>
      </c>
    </row>
    <row r="189" spans="1:9" ht="15">
      <c r="A189" s="211">
        <v>43288</v>
      </c>
      <c r="B189" s="130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31">
        <v>1</v>
      </c>
    </row>
    <row r="190" spans="1:9" ht="15">
      <c r="A190" s="211">
        <v>43289</v>
      </c>
      <c r="B190" s="130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31">
        <v>1</v>
      </c>
    </row>
    <row r="191" spans="1:9" ht="15">
      <c r="A191" s="211">
        <v>43290</v>
      </c>
      <c r="B191" s="130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31">
        <v>1</v>
      </c>
    </row>
    <row r="192" spans="1:9" ht="15">
      <c r="A192" s="211">
        <v>43291</v>
      </c>
      <c r="B192" s="130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31">
        <v>1</v>
      </c>
    </row>
    <row r="193" spans="1:9" ht="15">
      <c r="A193" s="211">
        <v>43292</v>
      </c>
      <c r="B193" s="130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31">
        <v>1</v>
      </c>
    </row>
    <row r="194" spans="1:9" ht="15">
      <c r="A194" s="211">
        <v>43293</v>
      </c>
      <c r="B194" s="130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31">
        <v>1</v>
      </c>
    </row>
    <row r="195" spans="1:9" ht="15">
      <c r="A195" s="211">
        <v>43294</v>
      </c>
      <c r="B195" s="130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31">
        <v>1</v>
      </c>
    </row>
    <row r="196" spans="1:9" ht="15">
      <c r="A196" s="211">
        <v>43295</v>
      </c>
      <c r="B196" s="130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31">
        <v>1</v>
      </c>
    </row>
    <row r="197" spans="1:9" ht="15">
      <c r="A197" s="211">
        <v>43296</v>
      </c>
      <c r="B197" s="130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31">
        <v>1</v>
      </c>
    </row>
    <row r="198" spans="1:9" ht="15">
      <c r="A198" s="211">
        <v>43297</v>
      </c>
      <c r="B198" s="130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31">
        <v>1</v>
      </c>
    </row>
    <row r="199" spans="1:9" ht="15">
      <c r="A199" s="211">
        <v>43298</v>
      </c>
      <c r="B199" s="130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31">
        <v>1</v>
      </c>
    </row>
    <row r="200" spans="1:9" ht="15">
      <c r="A200" s="211">
        <v>43299</v>
      </c>
      <c r="B200" s="130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31">
        <v>1</v>
      </c>
    </row>
    <row r="201" spans="1:9" ht="15">
      <c r="A201" s="211">
        <v>43300</v>
      </c>
      <c r="B201" s="130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31">
        <v>1</v>
      </c>
    </row>
    <row r="202" spans="1:9" ht="15">
      <c r="A202" s="211">
        <v>43301</v>
      </c>
      <c r="B202" s="130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31">
        <v>1</v>
      </c>
    </row>
    <row r="203" spans="1:9" ht="15">
      <c r="A203" s="211">
        <v>43302</v>
      </c>
      <c r="B203" s="130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31">
        <v>1</v>
      </c>
    </row>
    <row r="204" spans="1:9" ht="15">
      <c r="A204" s="211">
        <v>43303</v>
      </c>
      <c r="B204" s="130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31">
        <v>1</v>
      </c>
    </row>
    <row r="205" spans="1:9" ht="15">
      <c r="A205" s="211">
        <v>43304</v>
      </c>
      <c r="B205" s="130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31">
        <v>1</v>
      </c>
    </row>
    <row r="206" spans="1:9" ht="15">
      <c r="A206" s="211">
        <v>43305</v>
      </c>
      <c r="B206" s="130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31">
        <v>1</v>
      </c>
    </row>
    <row r="207" spans="1:9" ht="15">
      <c r="A207" s="211">
        <v>43306</v>
      </c>
      <c r="B207" s="130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31">
        <v>1</v>
      </c>
    </row>
    <row r="208" spans="1:9" ht="15">
      <c r="A208" s="211">
        <v>43307</v>
      </c>
      <c r="B208" s="130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31">
        <v>1</v>
      </c>
    </row>
    <row r="209" spans="1:9" ht="15">
      <c r="A209" s="211">
        <v>43308</v>
      </c>
      <c r="B209" s="130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31">
        <v>1</v>
      </c>
    </row>
    <row r="210" spans="1:9" ht="15">
      <c r="A210" s="211">
        <v>43309</v>
      </c>
      <c r="B210" s="130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31">
        <v>1</v>
      </c>
    </row>
    <row r="211" spans="1:9" ht="15">
      <c r="A211" s="211">
        <v>43310</v>
      </c>
      <c r="B211" s="130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31">
        <v>1</v>
      </c>
    </row>
    <row r="212" spans="1:9" ht="15">
      <c r="A212" s="211">
        <v>43311</v>
      </c>
      <c r="B212" s="130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31">
        <v>1</v>
      </c>
    </row>
    <row r="213" spans="1:9" ht="15">
      <c r="A213" s="211">
        <v>43312</v>
      </c>
      <c r="B213" s="130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31">
        <v>1</v>
      </c>
    </row>
    <row r="214" spans="1:9" ht="15">
      <c r="A214" s="211">
        <v>43313</v>
      </c>
      <c r="B214" s="130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31">
        <v>1</v>
      </c>
    </row>
    <row r="215" spans="1:9" ht="15">
      <c r="A215" s="211">
        <v>43314</v>
      </c>
      <c r="B215" s="130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31">
        <v>1</v>
      </c>
    </row>
    <row r="216" spans="1:9" ht="15">
      <c r="A216" s="211">
        <v>43315</v>
      </c>
      <c r="B216" s="130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31">
        <v>1</v>
      </c>
    </row>
    <row r="217" spans="1:9" ht="15">
      <c r="A217" s="211">
        <v>43316</v>
      </c>
      <c r="B217" s="130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31">
        <v>1</v>
      </c>
    </row>
    <row r="218" spans="1:9" ht="15">
      <c r="A218" s="211">
        <v>43317</v>
      </c>
      <c r="B218" s="130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31">
        <v>1</v>
      </c>
    </row>
    <row r="219" spans="1:9" ht="15">
      <c r="A219" s="211">
        <v>43318</v>
      </c>
      <c r="B219" s="130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31">
        <v>1</v>
      </c>
    </row>
    <row r="220" spans="1:9" ht="15">
      <c r="A220" s="211">
        <v>43319</v>
      </c>
      <c r="B220" s="130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31">
        <v>1</v>
      </c>
    </row>
    <row r="221" spans="1:9" ht="15">
      <c r="A221" s="211">
        <v>43320</v>
      </c>
      <c r="B221" s="130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31">
        <v>1</v>
      </c>
    </row>
    <row r="222" spans="1:9" ht="15">
      <c r="A222" s="211">
        <v>43321</v>
      </c>
      <c r="B222" s="130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31">
        <v>1</v>
      </c>
    </row>
    <row r="223" spans="1:9" ht="15">
      <c r="A223" s="211">
        <v>43322</v>
      </c>
      <c r="B223" s="130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31">
        <v>1</v>
      </c>
    </row>
    <row r="224" spans="1:9" ht="15">
      <c r="A224" s="211">
        <v>43323</v>
      </c>
      <c r="B224" s="130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31">
        <v>1</v>
      </c>
    </row>
    <row r="225" spans="1:9" ht="15">
      <c r="A225" s="211">
        <v>43324</v>
      </c>
      <c r="B225" s="130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31">
        <v>1</v>
      </c>
    </row>
    <row r="226" spans="1:9" ht="15">
      <c r="A226" s="211">
        <v>43325</v>
      </c>
      <c r="B226" s="130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31">
        <v>1</v>
      </c>
    </row>
    <row r="227" spans="1:9" ht="15">
      <c r="A227" s="211">
        <v>43326</v>
      </c>
      <c r="B227" s="130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31">
        <v>1</v>
      </c>
    </row>
    <row r="228" spans="1:9" ht="15">
      <c r="A228" s="211">
        <v>43327</v>
      </c>
      <c r="B228" s="130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31">
        <v>1</v>
      </c>
    </row>
    <row r="229" spans="1:9" ht="15">
      <c r="A229" s="211">
        <v>43328</v>
      </c>
      <c r="B229" s="130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31">
        <v>1</v>
      </c>
    </row>
    <row r="230" spans="1:9" ht="15">
      <c r="A230" s="211">
        <v>43329</v>
      </c>
      <c r="B230" s="130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31">
        <v>1</v>
      </c>
    </row>
    <row r="231" spans="1:9" ht="15">
      <c r="A231" s="211">
        <v>43330</v>
      </c>
      <c r="B231" s="130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31">
        <v>1</v>
      </c>
    </row>
    <row r="232" spans="1:9" ht="15">
      <c r="A232" s="211">
        <v>43331</v>
      </c>
      <c r="B232" s="130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31">
        <v>1</v>
      </c>
    </row>
    <row r="233" spans="1:9" ht="15">
      <c r="A233" s="211">
        <v>43332</v>
      </c>
      <c r="B233" s="130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31">
        <v>1</v>
      </c>
    </row>
    <row r="234" spans="1:9" ht="15">
      <c r="A234" s="211">
        <v>43333</v>
      </c>
      <c r="B234" s="130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31">
        <v>1</v>
      </c>
    </row>
    <row r="235" spans="1:9" ht="15">
      <c r="A235" s="211">
        <v>43334</v>
      </c>
      <c r="B235" s="130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31">
        <v>1</v>
      </c>
    </row>
    <row r="236" spans="1:9" ht="15">
      <c r="A236" s="211">
        <v>43335</v>
      </c>
      <c r="B236" s="130">
        <v>235</v>
      </c>
      <c r="C236">
        <v>28.4</v>
      </c>
      <c r="D236">
        <v>3.334688591156203</v>
      </c>
      <c r="E236">
        <v>6.4301675370683977</v>
      </c>
      <c r="F236" s="181">
        <v>0</v>
      </c>
      <c r="G236">
        <v>31.110800000000001</v>
      </c>
      <c r="H236">
        <v>15.555400000000001</v>
      </c>
      <c r="I236" s="131">
        <v>1</v>
      </c>
    </row>
    <row r="237" spans="1:9" ht="15">
      <c r="A237" s="211">
        <v>43336</v>
      </c>
      <c r="B237" s="130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31">
        <v>1</v>
      </c>
    </row>
    <row r="238" spans="1:9" ht="15">
      <c r="A238" s="211">
        <v>43337</v>
      </c>
      <c r="B238" s="130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31">
        <v>1</v>
      </c>
    </row>
    <row r="239" spans="1:9" ht="15">
      <c r="A239" s="211">
        <v>43338</v>
      </c>
      <c r="B239" s="130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31">
        <v>1</v>
      </c>
    </row>
    <row r="240" spans="1:9" ht="15">
      <c r="A240" s="211">
        <v>43339</v>
      </c>
      <c r="B240" s="130">
        <v>239</v>
      </c>
      <c r="C240">
        <v>21.6</v>
      </c>
      <c r="D240">
        <v>4.1992374851596628</v>
      </c>
      <c r="E240">
        <v>8.1087581626344232</v>
      </c>
      <c r="F240" s="181">
        <v>0</v>
      </c>
      <c r="G240">
        <v>33.888550000000002</v>
      </c>
      <c r="H240">
        <v>19.9998</v>
      </c>
      <c r="I240" s="131">
        <v>1</v>
      </c>
    </row>
    <row r="241" spans="1:9" ht="15">
      <c r="A241" s="211">
        <v>43340</v>
      </c>
      <c r="B241" s="130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31">
        <v>1</v>
      </c>
    </row>
    <row r="242" spans="1:9" ht="15">
      <c r="A242" s="211">
        <v>43341</v>
      </c>
      <c r="B242" s="130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31">
        <v>1</v>
      </c>
    </row>
    <row r="243" spans="1:9" ht="15">
      <c r="A243" s="211">
        <v>43342</v>
      </c>
      <c r="B243" s="130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31">
        <v>1</v>
      </c>
    </row>
    <row r="244" spans="1:9" ht="15">
      <c r="A244" s="211">
        <v>43343</v>
      </c>
      <c r="B244" s="130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31">
        <v>1</v>
      </c>
    </row>
    <row r="245" spans="1:9" ht="15">
      <c r="A245" s="211">
        <v>43344</v>
      </c>
      <c r="B245" s="130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31">
        <v>1</v>
      </c>
    </row>
    <row r="246" spans="1:9" ht="15">
      <c r="A246" s="211">
        <v>43345</v>
      </c>
      <c r="B246" s="130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31">
        <v>1</v>
      </c>
    </row>
    <row r="247" spans="1:9" ht="15">
      <c r="A247" s="211">
        <v>43346</v>
      </c>
      <c r="B247" s="130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31">
        <v>1</v>
      </c>
    </row>
    <row r="248" spans="1:9" ht="15">
      <c r="A248" s="211">
        <v>43347</v>
      </c>
      <c r="B248" s="130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31">
        <v>1</v>
      </c>
    </row>
    <row r="249" spans="1:9" ht="15">
      <c r="A249" s="211">
        <v>43348</v>
      </c>
      <c r="B249" s="130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31">
        <v>1</v>
      </c>
    </row>
    <row r="250" spans="1:9" ht="15">
      <c r="A250" s="211">
        <v>43349</v>
      </c>
      <c r="B250" s="130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31">
        <v>1</v>
      </c>
    </row>
    <row r="251" spans="1:9" ht="15">
      <c r="A251" s="211">
        <v>43350</v>
      </c>
      <c r="B251" s="130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31">
        <v>1</v>
      </c>
    </row>
    <row r="252" spans="1:9" ht="15">
      <c r="A252" s="211">
        <v>43351</v>
      </c>
      <c r="B252" s="130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31">
        <v>1</v>
      </c>
    </row>
    <row r="253" spans="1:9" ht="15">
      <c r="A253" s="211">
        <v>43352</v>
      </c>
      <c r="B253" s="130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31">
        <v>1</v>
      </c>
    </row>
    <row r="254" spans="1:9" ht="15">
      <c r="A254" s="211">
        <v>43353</v>
      </c>
      <c r="B254" s="130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31">
        <v>1</v>
      </c>
    </row>
    <row r="255" spans="1:9" ht="15">
      <c r="A255" s="211">
        <v>43354</v>
      </c>
      <c r="B255" s="130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31">
        <v>1</v>
      </c>
    </row>
    <row r="256" spans="1:9" ht="15">
      <c r="A256" s="211">
        <v>43355</v>
      </c>
      <c r="B256" s="130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31">
        <v>1</v>
      </c>
    </row>
    <row r="257" spans="1:9" ht="15">
      <c r="A257" s="211">
        <v>43356</v>
      </c>
      <c r="B257" s="130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31">
        <v>1</v>
      </c>
    </row>
    <row r="258" spans="1:9" ht="15">
      <c r="A258" s="211">
        <v>43357</v>
      </c>
      <c r="B258" s="130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31">
        <v>1</v>
      </c>
    </row>
    <row r="259" spans="1:9" ht="15">
      <c r="A259" s="211">
        <v>43358</v>
      </c>
      <c r="B259" s="130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31">
        <v>1</v>
      </c>
    </row>
    <row r="260" spans="1:9" ht="15">
      <c r="A260" s="211">
        <v>43359</v>
      </c>
      <c r="B260" s="130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31">
        <v>1</v>
      </c>
    </row>
    <row r="261" spans="1:9" ht="15">
      <c r="A261" s="211">
        <v>43360</v>
      </c>
      <c r="B261" s="130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31">
        <v>1</v>
      </c>
    </row>
    <row r="262" spans="1:9" ht="15">
      <c r="A262" s="211">
        <v>43361</v>
      </c>
      <c r="B262" s="130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31">
        <v>1</v>
      </c>
    </row>
    <row r="263" spans="1:9" ht="15">
      <c r="A263" s="211">
        <v>43362</v>
      </c>
      <c r="B263" s="130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31">
        <v>1</v>
      </c>
    </row>
    <row r="264" spans="1:9" ht="15">
      <c r="A264" s="211">
        <v>43363</v>
      </c>
      <c r="B264" s="130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31">
        <v>1</v>
      </c>
    </row>
    <row r="265" spans="1:9" ht="15">
      <c r="A265" s="211">
        <v>43364</v>
      </c>
      <c r="B265" s="130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31">
        <v>1</v>
      </c>
    </row>
    <row r="266" spans="1:9" ht="15">
      <c r="A266" s="211">
        <v>43365</v>
      </c>
      <c r="B266" s="130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31">
        <v>1</v>
      </c>
    </row>
    <row r="267" spans="1:9" ht="15">
      <c r="A267" s="211">
        <v>43366</v>
      </c>
      <c r="B267" s="130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31">
        <v>1</v>
      </c>
    </row>
    <row r="268" spans="1:9" ht="15">
      <c r="A268" s="211">
        <v>43367</v>
      </c>
      <c r="B268" s="130">
        <v>267</v>
      </c>
      <c r="C268">
        <v>12</v>
      </c>
      <c r="D268">
        <v>3.1700126113460199</v>
      </c>
      <c r="E268">
        <v>6.0444674383112718</v>
      </c>
      <c r="F268" s="181">
        <v>0</v>
      </c>
      <c r="G268">
        <v>28.8886</v>
      </c>
      <c r="H268">
        <v>8.3332499999999996</v>
      </c>
      <c r="I268" s="131">
        <v>1</v>
      </c>
    </row>
    <row r="269" spans="1:9" ht="15">
      <c r="A269" s="211">
        <v>43368</v>
      </c>
      <c r="B269" s="130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31">
        <v>1</v>
      </c>
    </row>
    <row r="270" spans="1:9" ht="15">
      <c r="A270" s="211">
        <v>43369</v>
      </c>
      <c r="B270" s="130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31">
        <v>1</v>
      </c>
    </row>
    <row r="271" spans="1:9" ht="15">
      <c r="A271" s="211">
        <v>43370</v>
      </c>
      <c r="B271" s="130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31">
        <v>1</v>
      </c>
    </row>
    <row r="272" spans="1:9" ht="15">
      <c r="A272" s="211">
        <v>43371</v>
      </c>
      <c r="B272" s="130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31">
        <v>1</v>
      </c>
    </row>
    <row r="273" spans="1:9" ht="15">
      <c r="A273" s="211">
        <v>43372</v>
      </c>
      <c r="B273" s="130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31">
        <v>1</v>
      </c>
    </row>
    <row r="274" spans="1:9" ht="15">
      <c r="A274" s="211">
        <v>43373</v>
      </c>
      <c r="B274" s="130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31">
        <v>1</v>
      </c>
    </row>
    <row r="275" spans="1:9" ht="15">
      <c r="A275" s="211">
        <v>43374</v>
      </c>
      <c r="B275" s="130">
        <v>274</v>
      </c>
      <c r="C275">
        <v>33</v>
      </c>
      <c r="D275">
        <v>3.417026581061295</v>
      </c>
      <c r="E275">
        <v>5.2177412100835294</v>
      </c>
      <c r="F275" s="181">
        <v>0</v>
      </c>
      <c r="G275">
        <v>31.666350000000001</v>
      </c>
      <c r="H275">
        <v>13.3332</v>
      </c>
      <c r="I275" s="131">
        <v>1</v>
      </c>
    </row>
    <row r="276" spans="1:9" ht="15">
      <c r="A276" s="211">
        <v>43375</v>
      </c>
      <c r="B276" s="130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31">
        <v>1</v>
      </c>
    </row>
    <row r="277" spans="1:9" ht="15">
      <c r="A277" s="211">
        <v>43376</v>
      </c>
      <c r="B277" s="130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31">
        <v>1</v>
      </c>
    </row>
    <row r="278" spans="1:9" ht="15">
      <c r="A278" s="211">
        <v>43377</v>
      </c>
      <c r="B278" s="130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31">
        <v>1</v>
      </c>
    </row>
    <row r="279" spans="1:9" ht="15">
      <c r="A279" s="211">
        <v>43378</v>
      </c>
      <c r="B279" s="130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31">
        <v>1</v>
      </c>
    </row>
    <row r="280" spans="1:9" ht="15">
      <c r="A280" s="211">
        <v>43379</v>
      </c>
      <c r="B280" s="130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31">
        <v>1</v>
      </c>
    </row>
    <row r="281" spans="1:9" ht="15">
      <c r="A281" s="211">
        <v>43380</v>
      </c>
      <c r="B281" s="130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31">
        <v>1</v>
      </c>
    </row>
    <row r="282" spans="1:9" ht="15">
      <c r="A282" s="211">
        <v>43381</v>
      </c>
      <c r="B282" s="130">
        <v>281</v>
      </c>
      <c r="C282">
        <v>34.200000000000003</v>
      </c>
      <c r="D282">
        <v>2.4289707022001981</v>
      </c>
      <c r="E282">
        <v>3.474117674523542</v>
      </c>
      <c r="F282" s="216">
        <v>8.1</v>
      </c>
      <c r="G282">
        <v>25.555299999999999</v>
      </c>
      <c r="H282">
        <v>12.77765</v>
      </c>
      <c r="I282" s="131">
        <v>1</v>
      </c>
    </row>
    <row r="283" spans="1:9" ht="15">
      <c r="A283" s="211">
        <v>43382</v>
      </c>
      <c r="B283" s="130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31">
        <v>1</v>
      </c>
    </row>
    <row r="284" spans="1:9" ht="15">
      <c r="A284" s="211">
        <v>43383</v>
      </c>
      <c r="B284" s="130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31">
        <v>1</v>
      </c>
    </row>
    <row r="285" spans="1:9" ht="15">
      <c r="A285" s="211">
        <v>43384</v>
      </c>
      <c r="B285" s="130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31">
        <v>1</v>
      </c>
    </row>
    <row r="286" spans="1:9" ht="15">
      <c r="A286" s="211">
        <v>43385</v>
      </c>
      <c r="B286" s="130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31">
        <v>1</v>
      </c>
    </row>
    <row r="287" spans="1:9" ht="15">
      <c r="A287" s="211">
        <v>43386</v>
      </c>
      <c r="B287" s="130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31">
        <v>1</v>
      </c>
    </row>
    <row r="288" spans="1:9" ht="15">
      <c r="A288" s="211">
        <v>43387</v>
      </c>
      <c r="B288" s="130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31">
        <v>1</v>
      </c>
    </row>
    <row r="289" spans="1:9" ht="15">
      <c r="A289" s="211">
        <v>43388</v>
      </c>
      <c r="B289" s="130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31">
        <v>1</v>
      </c>
    </row>
    <row r="290" spans="1:9" ht="15">
      <c r="A290" s="211">
        <v>43389</v>
      </c>
      <c r="B290" s="130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31">
        <v>1</v>
      </c>
    </row>
    <row r="291" spans="1:9" ht="15">
      <c r="A291" s="211">
        <v>43390</v>
      </c>
      <c r="B291" s="130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31">
        <v>1</v>
      </c>
    </row>
    <row r="292" spans="1:9" ht="15">
      <c r="A292" s="211">
        <v>43391</v>
      </c>
      <c r="B292" s="130">
        <v>291</v>
      </c>
      <c r="C292">
        <v>74.3</v>
      </c>
      <c r="D292">
        <v>0</v>
      </c>
      <c r="E292">
        <v>0.71617296441336442</v>
      </c>
      <c r="F292" s="216">
        <v>0</v>
      </c>
      <c r="G292">
        <v>12.77765</v>
      </c>
      <c r="H292">
        <v>4.9999500000000001</v>
      </c>
      <c r="I292" s="131">
        <v>1</v>
      </c>
    </row>
    <row r="293" spans="1:9" ht="15">
      <c r="A293" s="211">
        <v>43392</v>
      </c>
      <c r="B293" s="130">
        <v>292</v>
      </c>
      <c r="C293">
        <v>26.4</v>
      </c>
      <c r="D293">
        <v>0</v>
      </c>
      <c r="E293">
        <v>1.538796455726761</v>
      </c>
      <c r="F293" s="216">
        <v>0</v>
      </c>
      <c r="G293">
        <v>7.7776999999999994</v>
      </c>
      <c r="H293">
        <v>5.5555000000000003</v>
      </c>
      <c r="I293" s="131">
        <v>1</v>
      </c>
    </row>
    <row r="294" spans="1:9" ht="15">
      <c r="A294" s="211">
        <v>43393</v>
      </c>
      <c r="B294" s="130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31">
        <v>1</v>
      </c>
    </row>
    <row r="295" spans="1:9" ht="15">
      <c r="A295" s="211">
        <v>43394</v>
      </c>
      <c r="B295" s="130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31">
        <v>1</v>
      </c>
    </row>
    <row r="296" spans="1:9" ht="15">
      <c r="A296" s="211">
        <v>43395</v>
      </c>
      <c r="B296" s="130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31">
        <v>1</v>
      </c>
    </row>
    <row r="297" spans="1:9" ht="15">
      <c r="A297" s="211">
        <v>43396</v>
      </c>
      <c r="B297" s="130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31">
        <v>1</v>
      </c>
    </row>
    <row r="298" spans="1:9" ht="15">
      <c r="A298" s="211">
        <v>43397</v>
      </c>
      <c r="B298" s="130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31">
        <v>1</v>
      </c>
    </row>
    <row r="299" spans="1:9" ht="15">
      <c r="A299" s="211">
        <v>43398</v>
      </c>
      <c r="B299" s="130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31">
        <v>1</v>
      </c>
    </row>
    <row r="300" spans="1:9" ht="15">
      <c r="A300" s="211">
        <v>43399</v>
      </c>
      <c r="B300" s="130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31">
        <v>1</v>
      </c>
    </row>
    <row r="301" spans="1:9" ht="15">
      <c r="A301" s="211">
        <v>43400</v>
      </c>
      <c r="B301" s="130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31">
        <v>1</v>
      </c>
    </row>
    <row r="302" spans="1:9" ht="15">
      <c r="A302" s="211">
        <v>43401</v>
      </c>
      <c r="B302" s="130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31">
        <v>1</v>
      </c>
    </row>
    <row r="303" spans="1:9" ht="15">
      <c r="A303" s="211">
        <v>43402</v>
      </c>
      <c r="B303" s="130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31">
        <v>1</v>
      </c>
    </row>
    <row r="304" spans="1:9" ht="15">
      <c r="A304" s="211">
        <v>43403</v>
      </c>
      <c r="B304" s="130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31">
        <v>1</v>
      </c>
    </row>
    <row r="305" spans="1:9" ht="15">
      <c r="A305" s="211">
        <v>43404</v>
      </c>
      <c r="B305" s="130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31">
        <v>1</v>
      </c>
    </row>
    <row r="306" spans="1:9" ht="15">
      <c r="A306" s="211">
        <v>43405</v>
      </c>
      <c r="B306" s="130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31">
        <v>1</v>
      </c>
    </row>
    <row r="307" spans="1:9" ht="15">
      <c r="A307" s="211">
        <v>43406</v>
      </c>
      <c r="B307" s="130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31">
        <v>1</v>
      </c>
    </row>
    <row r="308" spans="1:9" ht="15">
      <c r="A308" s="211">
        <v>43407</v>
      </c>
      <c r="B308" s="130">
        <v>307</v>
      </c>
      <c r="C308">
        <v>36.6</v>
      </c>
      <c r="D308">
        <v>0.32935195962036568</v>
      </c>
      <c r="E308">
        <v>1.4438912050159229</v>
      </c>
      <c r="F308" s="217">
        <v>0</v>
      </c>
      <c r="G308">
        <v>18.8887</v>
      </c>
      <c r="H308">
        <v>1.66665</v>
      </c>
      <c r="I308" s="131">
        <v>1</v>
      </c>
    </row>
    <row r="309" spans="1:9" ht="15">
      <c r="A309" s="211">
        <v>43408</v>
      </c>
      <c r="B309" s="130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31">
        <v>1</v>
      </c>
    </row>
    <row r="310" spans="1:9" ht="15">
      <c r="A310" s="211">
        <v>43409</v>
      </c>
      <c r="B310" s="130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31">
        <v>1</v>
      </c>
    </row>
    <row r="311" spans="1:9" ht="15">
      <c r="A311" s="211">
        <v>43410</v>
      </c>
      <c r="B311" s="130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31">
        <v>1</v>
      </c>
    </row>
    <row r="312" spans="1:9" ht="15">
      <c r="A312" s="211">
        <v>43411</v>
      </c>
      <c r="B312" s="130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31">
        <v>1</v>
      </c>
    </row>
    <row r="313" spans="1:9" ht="15">
      <c r="A313" s="211">
        <v>43412</v>
      </c>
      <c r="B313" s="130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31">
        <v>1</v>
      </c>
    </row>
    <row r="314" spans="1:9" ht="15">
      <c r="A314" s="211">
        <v>43413</v>
      </c>
      <c r="B314" s="130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31">
        <v>1</v>
      </c>
    </row>
    <row r="315" spans="1:9" ht="15">
      <c r="A315" s="211">
        <v>43414</v>
      </c>
      <c r="B315" s="130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31">
        <v>1</v>
      </c>
    </row>
    <row r="316" spans="1:9" ht="15">
      <c r="A316" s="211">
        <v>43415</v>
      </c>
      <c r="B316" s="130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31">
        <v>1</v>
      </c>
    </row>
    <row r="317" spans="1:9" ht="15">
      <c r="A317" s="211">
        <v>43416</v>
      </c>
      <c r="B317" s="130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31">
        <v>1</v>
      </c>
    </row>
    <row r="318" spans="1:9" ht="15">
      <c r="A318" s="211">
        <v>43417</v>
      </c>
      <c r="B318" s="130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31">
        <v>1</v>
      </c>
    </row>
    <row r="319" spans="1:9" ht="15">
      <c r="A319" s="211">
        <v>43418</v>
      </c>
      <c r="B319" s="130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31">
        <v>1</v>
      </c>
    </row>
    <row r="320" spans="1:9" ht="15">
      <c r="A320" s="211">
        <v>43419</v>
      </c>
      <c r="B320" s="130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31">
        <v>1</v>
      </c>
    </row>
    <row r="321" spans="1:9" ht="15">
      <c r="A321" s="211">
        <v>43420</v>
      </c>
      <c r="B321" s="130">
        <v>320</v>
      </c>
      <c r="C321">
        <v>12.6</v>
      </c>
      <c r="D321">
        <v>0</v>
      </c>
      <c r="E321">
        <v>0.80245247462558755</v>
      </c>
      <c r="F321" s="181">
        <v>0</v>
      </c>
      <c r="G321">
        <v>18.33315</v>
      </c>
      <c r="H321">
        <v>-1.66665</v>
      </c>
      <c r="I321" s="131">
        <v>1</v>
      </c>
    </row>
    <row r="322" spans="1:9" ht="15">
      <c r="A322" s="211">
        <v>43421</v>
      </c>
      <c r="B322" s="130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31">
        <v>1</v>
      </c>
    </row>
    <row r="323" spans="1:9" ht="15">
      <c r="A323" s="211">
        <v>43422</v>
      </c>
      <c r="B323" s="130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31">
        <v>1</v>
      </c>
    </row>
    <row r="324" spans="1:9" ht="15">
      <c r="A324" s="211">
        <v>43423</v>
      </c>
      <c r="B324" s="130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31">
        <v>1</v>
      </c>
    </row>
    <row r="325" spans="1:9" ht="15">
      <c r="A325" s="211">
        <v>43424</v>
      </c>
      <c r="B325" s="130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31">
        <v>1</v>
      </c>
    </row>
    <row r="326" spans="1:9" ht="15">
      <c r="A326" s="211">
        <v>43425</v>
      </c>
      <c r="B326" s="130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31">
        <v>1</v>
      </c>
    </row>
    <row r="327" spans="1:9" ht="15">
      <c r="A327" s="211">
        <v>43426</v>
      </c>
      <c r="B327" s="130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31">
        <v>1</v>
      </c>
    </row>
    <row r="328" spans="1:9" ht="15">
      <c r="A328" s="211">
        <v>43427</v>
      </c>
      <c r="B328" s="130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31">
        <v>1</v>
      </c>
    </row>
    <row r="329" spans="1:9" ht="15">
      <c r="A329" s="211">
        <v>43428</v>
      </c>
      <c r="B329" s="130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31">
        <v>1</v>
      </c>
    </row>
    <row r="330" spans="1:9" ht="15">
      <c r="A330" s="211">
        <v>43429</v>
      </c>
      <c r="B330" s="130">
        <v>329</v>
      </c>
      <c r="F330">
        <v>0</v>
      </c>
      <c r="G330">
        <v>18.8887</v>
      </c>
      <c r="H330">
        <v>0.55554999999999999</v>
      </c>
      <c r="I330" s="131">
        <v>1</v>
      </c>
    </row>
    <row r="331" spans="1:9" ht="15">
      <c r="A331" s="211">
        <v>43430</v>
      </c>
      <c r="B331" s="130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31">
        <v>1</v>
      </c>
    </row>
    <row r="332" spans="1:9" ht="15">
      <c r="A332" s="211">
        <v>43431</v>
      </c>
      <c r="B332" s="130">
        <v>331</v>
      </c>
      <c r="F332">
        <v>0</v>
      </c>
      <c r="G332">
        <v>12.222099999999999</v>
      </c>
      <c r="H332">
        <v>-3.8888500000000001</v>
      </c>
      <c r="I332" s="131">
        <v>1</v>
      </c>
    </row>
    <row r="333" spans="1:9" ht="15">
      <c r="A333" s="211">
        <v>43432</v>
      </c>
      <c r="B333" s="130">
        <v>332</v>
      </c>
      <c r="F333">
        <v>0</v>
      </c>
      <c r="G333">
        <v>18.33315</v>
      </c>
      <c r="H333">
        <v>-2.2222</v>
      </c>
      <c r="I333" s="131">
        <v>1</v>
      </c>
    </row>
    <row r="334" spans="1:9" ht="15">
      <c r="A334" s="211">
        <v>43433</v>
      </c>
      <c r="B334" s="130">
        <v>333</v>
      </c>
      <c r="F334">
        <v>0</v>
      </c>
      <c r="G334">
        <v>20.555350000000001</v>
      </c>
      <c r="H334">
        <v>3.3332999999999999</v>
      </c>
      <c r="I334" s="131">
        <v>1</v>
      </c>
    </row>
    <row r="335" spans="1:9" ht="15">
      <c r="A335" s="211">
        <v>43434</v>
      </c>
      <c r="B335" s="130">
        <v>334</v>
      </c>
      <c r="F335">
        <v>0</v>
      </c>
      <c r="G335">
        <v>19.44425</v>
      </c>
      <c r="H335">
        <v>4.4443999999999999</v>
      </c>
      <c r="I335" s="131">
        <v>1</v>
      </c>
    </row>
    <row r="336" spans="1:9" ht="15">
      <c r="A336" s="211">
        <v>43435</v>
      </c>
      <c r="B336" s="130">
        <v>335</v>
      </c>
      <c r="F336">
        <v>0</v>
      </c>
      <c r="G336">
        <v>17.222049999999999</v>
      </c>
      <c r="H336">
        <v>0.55554999999999999</v>
      </c>
      <c r="I336" s="131">
        <v>1</v>
      </c>
    </row>
    <row r="337" spans="1:9" ht="15">
      <c r="A337" s="211">
        <v>43436</v>
      </c>
      <c r="B337" s="130">
        <v>336</v>
      </c>
      <c r="F337">
        <v>0</v>
      </c>
      <c r="G337">
        <v>13.88875</v>
      </c>
      <c r="H337">
        <v>-2.2222</v>
      </c>
      <c r="I337" s="131">
        <v>1</v>
      </c>
    </row>
    <row r="338" spans="1:9" ht="15">
      <c r="A338" s="211">
        <v>43437</v>
      </c>
      <c r="B338" s="130">
        <v>337</v>
      </c>
      <c r="F338">
        <v>0</v>
      </c>
      <c r="G338">
        <v>6.1110499999999996</v>
      </c>
      <c r="H338">
        <v>-4.9999500000000001</v>
      </c>
      <c r="I338" s="131">
        <v>1</v>
      </c>
    </row>
    <row r="339" spans="1:9" ht="15">
      <c r="A339" s="211">
        <v>43438</v>
      </c>
      <c r="B339" s="130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31">
        <v>1</v>
      </c>
    </row>
    <row r="340" spans="1:9" ht="15">
      <c r="A340" s="211">
        <v>43439</v>
      </c>
      <c r="B340" s="130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31">
        <v>1</v>
      </c>
    </row>
    <row r="341" spans="1:9" ht="15">
      <c r="A341" s="211">
        <v>43440</v>
      </c>
      <c r="B341" s="130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31">
        <v>1</v>
      </c>
    </row>
    <row r="342" spans="1:9" ht="15">
      <c r="A342" s="211">
        <v>43441</v>
      </c>
      <c r="B342" s="130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31">
        <v>1</v>
      </c>
    </row>
    <row r="343" spans="1:9" ht="15">
      <c r="A343" s="211">
        <v>43442</v>
      </c>
      <c r="B343" s="130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31">
        <v>1</v>
      </c>
    </row>
    <row r="344" spans="1:9" ht="15">
      <c r="A344" s="211">
        <v>43443</v>
      </c>
      <c r="B344" s="130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31">
        <v>1</v>
      </c>
    </row>
    <row r="345" spans="1:9" ht="15">
      <c r="A345" s="211">
        <v>43444</v>
      </c>
      <c r="B345" s="130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31">
        <v>1</v>
      </c>
    </row>
    <row r="346" spans="1:9" ht="15">
      <c r="A346" s="211">
        <v>43445</v>
      </c>
      <c r="B346" s="130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31">
        <v>1</v>
      </c>
    </row>
    <row r="347" spans="1:9" ht="15">
      <c r="A347" s="211">
        <v>43446</v>
      </c>
      <c r="B347" s="130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31">
        <v>1</v>
      </c>
    </row>
    <row r="348" spans="1:9" ht="15">
      <c r="A348" s="211">
        <v>43447</v>
      </c>
      <c r="B348" s="130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31">
        <v>1</v>
      </c>
    </row>
    <row r="349" spans="1:9" ht="15">
      <c r="A349" s="211">
        <v>43448</v>
      </c>
      <c r="B349" s="130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31">
        <v>1</v>
      </c>
    </row>
    <row r="350" spans="1:9" ht="15">
      <c r="A350" s="211">
        <v>43449</v>
      </c>
      <c r="B350" s="130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31">
        <v>1</v>
      </c>
    </row>
    <row r="351" spans="1:9" ht="15">
      <c r="A351" s="211">
        <v>43450</v>
      </c>
      <c r="B351" s="130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31">
        <v>1</v>
      </c>
    </row>
    <row r="352" spans="1:9" ht="15">
      <c r="A352" s="211">
        <v>43451</v>
      </c>
      <c r="B352" s="130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31">
        <v>1</v>
      </c>
    </row>
    <row r="353" spans="1:9" ht="15">
      <c r="A353" s="211">
        <v>43452</v>
      </c>
      <c r="B353" s="130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31">
        <v>1</v>
      </c>
    </row>
    <row r="354" spans="1:9" ht="15">
      <c r="A354" s="211">
        <v>43453</v>
      </c>
      <c r="B354" s="130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31">
        <v>1</v>
      </c>
    </row>
    <row r="355" spans="1:9" ht="15">
      <c r="A355" s="211">
        <v>43454</v>
      </c>
      <c r="B355" s="130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31">
        <v>1</v>
      </c>
    </row>
    <row r="356" spans="1:9" ht="15">
      <c r="A356" s="211">
        <v>43455</v>
      </c>
      <c r="B356" s="130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31">
        <v>1</v>
      </c>
    </row>
    <row r="357" spans="1:9" ht="15">
      <c r="A357" s="211">
        <v>43456</v>
      </c>
      <c r="B357" s="130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31">
        <v>1</v>
      </c>
    </row>
    <row r="358" spans="1:9" ht="15">
      <c r="A358" s="211">
        <v>43457</v>
      </c>
      <c r="B358" s="130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31">
        <v>1</v>
      </c>
    </row>
    <row r="359" spans="1:9" ht="15">
      <c r="A359" s="211">
        <v>43458</v>
      </c>
      <c r="B359" s="130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31">
        <v>1</v>
      </c>
    </row>
    <row r="360" spans="1:9" ht="15">
      <c r="A360" s="211">
        <v>43459</v>
      </c>
      <c r="B360" s="130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31">
        <v>1</v>
      </c>
    </row>
    <row r="361" spans="1:9" ht="15">
      <c r="A361" s="211">
        <v>43460</v>
      </c>
      <c r="B361" s="130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31">
        <v>1</v>
      </c>
    </row>
    <row r="362" spans="1:9" ht="15">
      <c r="A362" s="211">
        <v>43461</v>
      </c>
      <c r="B362" s="130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31">
        <v>1</v>
      </c>
    </row>
    <row r="363" spans="1:9" ht="15">
      <c r="A363" s="211">
        <v>43462</v>
      </c>
      <c r="B363" s="130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31">
        <v>1</v>
      </c>
    </row>
    <row r="364" spans="1:9" ht="15">
      <c r="A364" s="211">
        <v>43463</v>
      </c>
      <c r="B364" s="130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31">
        <v>1</v>
      </c>
    </row>
    <row r="365" spans="1:9" ht="15">
      <c r="A365" s="211">
        <v>43464</v>
      </c>
      <c r="B365" s="130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31">
        <v>1</v>
      </c>
    </row>
    <row r="366" spans="1:9" ht="15">
      <c r="A366" s="211">
        <v>43465</v>
      </c>
      <c r="B366" s="130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31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5:U139"/>
  <sheetViews>
    <sheetView workbookViewId="0">
      <selection activeCell="P28" sqref="P28"/>
    </sheetView>
  </sheetViews>
  <sheetFormatPr defaultRowHeight="13.2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H200"/>
  <sheetViews>
    <sheetView workbookViewId="0">
      <selection activeCell="N34" sqref="N34"/>
    </sheetView>
  </sheetViews>
  <sheetFormatPr defaultRowHeight="13.2"/>
  <sheetData>
    <row r="1" spans="1:8">
      <c r="A1" s="22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104">
        <v>6</v>
      </c>
      <c r="B1" s="104">
        <v>1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X1">
        <v>176</v>
      </c>
    </row>
    <row r="2" spans="1:50">
      <c r="A2" s="104">
        <v>7</v>
      </c>
      <c r="B2" s="104">
        <v>1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5" t="s">
        <v>309</v>
      </c>
      <c r="AC2" s="104" t="b">
        <v>0</v>
      </c>
      <c r="AD2" s="104"/>
      <c r="AE2" s="104"/>
      <c r="AF2" s="104"/>
      <c r="AG2" s="104"/>
      <c r="AH2" s="104"/>
      <c r="AX2">
        <v>177</v>
      </c>
    </row>
    <row r="3" spans="1:50">
      <c r="A3" s="104">
        <v>100</v>
      </c>
      <c r="B3" s="104"/>
      <c r="C3" s="104">
        <v>110</v>
      </c>
      <c r="D3" s="104"/>
      <c r="E3" s="104">
        <v>180</v>
      </c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X3">
        <v>178</v>
      </c>
    </row>
    <row r="4" spans="1:50" ht="13.8" thickBot="1">
      <c r="A4" s="104">
        <v>15</v>
      </c>
      <c r="B4" s="104"/>
      <c r="C4" s="104"/>
      <c r="D4" s="104"/>
      <c r="E4" s="104" t="b">
        <v>0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X4">
        <v>179</v>
      </c>
    </row>
    <row r="5" spans="1:50">
      <c r="A5" s="104"/>
      <c r="B5" s="104"/>
      <c r="C5" s="104"/>
      <c r="D5" s="104"/>
      <c r="E5" s="104" t="b">
        <v>0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40" t="s">
        <v>405</v>
      </c>
      <c r="R5" s="143" t="b">
        <v>0</v>
      </c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X5">
        <v>180</v>
      </c>
    </row>
    <row r="6" spans="1:50">
      <c r="A6" s="104"/>
      <c r="B6" s="104"/>
      <c r="C6" s="104"/>
      <c r="D6" s="104"/>
      <c r="E6" s="104" t="b">
        <v>0</v>
      </c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41" t="s">
        <v>406</v>
      </c>
      <c r="R6" s="144" t="b">
        <v>0</v>
      </c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X6">
        <v>181</v>
      </c>
    </row>
    <row r="7" spans="1:50" ht="13.8" thickBot="1">
      <c r="A7" s="104"/>
      <c r="B7" s="104"/>
      <c r="C7" s="104"/>
      <c r="D7" s="104"/>
      <c r="E7" s="104" t="b">
        <v>0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42" t="s">
        <v>404</v>
      </c>
      <c r="R7" s="145" t="b">
        <v>0</v>
      </c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X7">
        <v>182</v>
      </c>
    </row>
    <row r="8" spans="1:50">
      <c r="A8" s="104"/>
      <c r="B8" s="104"/>
      <c r="C8" s="104"/>
      <c r="D8" s="104"/>
      <c r="E8" s="104">
        <v>7</v>
      </c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X8">
        <v>183</v>
      </c>
    </row>
    <row r="9" spans="1:50">
      <c r="A9" s="104"/>
      <c r="B9" s="104"/>
      <c r="C9" s="104"/>
      <c r="D9" s="104"/>
      <c r="E9" s="104" t="b">
        <v>1</v>
      </c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X9">
        <v>184</v>
      </c>
    </row>
    <row r="10" spans="1:50" ht="13.8" thickBot="1">
      <c r="A10" s="104"/>
      <c r="B10" s="104"/>
      <c r="C10" s="104"/>
      <c r="D10" s="104"/>
      <c r="E10" s="104" t="b">
        <v>1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X10">
        <v>185</v>
      </c>
    </row>
    <row r="11" spans="1:50">
      <c r="A11" s="104"/>
      <c r="B11" s="104"/>
      <c r="C11" s="104"/>
      <c r="D11" s="104"/>
      <c r="E11" s="104" t="b">
        <v>1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 t="s">
        <v>326</v>
      </c>
      <c r="R11" s="143">
        <v>0.72676926851272583</v>
      </c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X11">
        <v>186</v>
      </c>
    </row>
    <row r="12" spans="1:50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 t="s">
        <v>327</v>
      </c>
      <c r="R12" s="144">
        <v>1</v>
      </c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X12">
        <v>187</v>
      </c>
    </row>
    <row r="13" spans="1:50" ht="13.8" thickBot="1">
      <c r="A13" s="104"/>
      <c r="B13" s="104"/>
      <c r="C13" s="104">
        <v>0.45</v>
      </c>
      <c r="D13" s="104"/>
      <c r="E13" s="104">
        <v>1.2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 t="s">
        <v>407</v>
      </c>
      <c r="R13" s="145">
        <v>1</v>
      </c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X13">
        <v>188</v>
      </c>
    </row>
    <row r="14" spans="1:50">
      <c r="A14" s="104"/>
      <c r="B14" s="104"/>
      <c r="C14" s="104"/>
      <c r="D14" s="104"/>
      <c r="E14" s="104">
        <v>0.2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X14">
        <v>189</v>
      </c>
    </row>
    <row r="15" spans="1:50">
      <c r="A15" s="104"/>
      <c r="B15" s="104"/>
      <c r="C15" s="104"/>
      <c r="D15" s="104"/>
      <c r="E15" s="104">
        <v>6</v>
      </c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X15">
        <v>190</v>
      </c>
    </row>
    <row r="16" spans="1:50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X16">
        <v>191</v>
      </c>
    </row>
    <row r="17" spans="1:50">
      <c r="A17" s="104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X17">
        <v>192</v>
      </c>
    </row>
    <row r="18" spans="1:50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X18">
        <v>193</v>
      </c>
    </row>
    <row r="19" spans="1:50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X19">
        <v>194</v>
      </c>
    </row>
    <row r="20" spans="1:50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X20">
        <v>195</v>
      </c>
    </row>
    <row r="21" spans="1:50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X21">
        <v>196</v>
      </c>
    </row>
    <row r="22" spans="1:50">
      <c r="A22" s="104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X22">
        <v>197</v>
      </c>
    </row>
    <row r="23" spans="1:50">
      <c r="A23" s="104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X23">
        <v>198</v>
      </c>
    </row>
    <row r="24" spans="1:50">
      <c r="A24" s="104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X24">
        <v>199</v>
      </c>
    </row>
    <row r="25" spans="1:50">
      <c r="A25" s="104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X25">
        <v>200</v>
      </c>
    </row>
    <row r="26" spans="1:50">
      <c r="A26" s="10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X26">
        <v>201</v>
      </c>
    </row>
    <row r="27" spans="1:50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X27">
        <v>202</v>
      </c>
    </row>
    <row r="28" spans="1:50">
      <c r="A28" s="104"/>
      <c r="B28" s="104"/>
      <c r="C28" s="104"/>
      <c r="D28" s="104"/>
      <c r="E28" s="104"/>
      <c r="F28" s="104"/>
      <c r="G28" s="104"/>
      <c r="H28" s="104"/>
      <c r="I28" s="105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X28">
        <v>203</v>
      </c>
    </row>
    <row r="29" spans="1:50">
      <c r="A29" s="104"/>
      <c r="B29" s="104"/>
      <c r="C29" s="104"/>
      <c r="D29" s="104"/>
      <c r="E29" s="104"/>
      <c r="F29" s="104"/>
      <c r="G29" s="104"/>
      <c r="H29" s="104"/>
      <c r="I29" s="105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X29">
        <v>204</v>
      </c>
    </row>
    <row r="30" spans="1:50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X30">
        <v>205</v>
      </c>
    </row>
    <row r="31" spans="1:50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</row>
    <row r="32" spans="1:50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</row>
    <row r="33" spans="1:34">
      <c r="A33" s="104">
        <v>0.25</v>
      </c>
      <c r="B33" s="104">
        <v>1.6499999761581421</v>
      </c>
      <c r="C33" s="104">
        <v>0.2359728217124939</v>
      </c>
      <c r="D33" s="104">
        <v>1.6499999761581421</v>
      </c>
      <c r="E33" s="104">
        <v>10.009587287902832</v>
      </c>
      <c r="F33" s="104">
        <v>1.6499999761581421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</row>
    <row r="34" spans="1:34">
      <c r="A34" s="104">
        <v>0.2800000011920929</v>
      </c>
      <c r="B34" s="104">
        <v>1.3500000238418579</v>
      </c>
      <c r="C34" s="104">
        <v>1.2560690641403198</v>
      </c>
      <c r="D34" s="104">
        <v>1.3500000238418579</v>
      </c>
      <c r="E34" s="104">
        <v>10.862338066101074</v>
      </c>
      <c r="F34" s="104">
        <v>1.3500000238418579</v>
      </c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</row>
    <row r="35" spans="1:34">
      <c r="A35" s="104">
        <v>0.2800000011920929</v>
      </c>
      <c r="B35" s="104">
        <v>1.0499999523162842</v>
      </c>
      <c r="C35" s="104">
        <v>1.322614312171936</v>
      </c>
      <c r="D35" s="104">
        <v>1.0499999523162842</v>
      </c>
      <c r="E35" s="104">
        <v>20.160255432128906</v>
      </c>
      <c r="F35" s="104">
        <v>1.0499999523162842</v>
      </c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</row>
    <row r="36" spans="1:34">
      <c r="A36" s="104">
        <v>0.29897221922874451</v>
      </c>
      <c r="B36" s="104">
        <v>0.75</v>
      </c>
      <c r="C36" s="104">
        <v>1.2599583864212036</v>
      </c>
      <c r="D36" s="104">
        <v>0.75</v>
      </c>
      <c r="E36" s="104">
        <v>23.671777725219727</v>
      </c>
      <c r="F36" s="104">
        <v>0.75</v>
      </c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</row>
    <row r="37" spans="1:34">
      <c r="A37" s="104">
        <v>0.3051898181438446</v>
      </c>
      <c r="B37" s="104">
        <v>0.45000004768371582</v>
      </c>
      <c r="C37" s="104">
        <v>1.4063029289245605</v>
      </c>
      <c r="D37" s="104">
        <v>0.45000004768371582</v>
      </c>
      <c r="E37" s="104">
        <v>30.733522415161133</v>
      </c>
      <c r="F37" s="104">
        <v>0.45000004768371582</v>
      </c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</row>
    <row r="38" spans="1:34">
      <c r="A38" s="104">
        <v>0.2893911600112915</v>
      </c>
      <c r="B38" s="104">
        <v>0.22499990463256836</v>
      </c>
      <c r="C38" s="104">
        <v>1.474767804145813</v>
      </c>
      <c r="D38" s="104">
        <v>0.22499990463256836</v>
      </c>
      <c r="E38" s="104">
        <v>37.701328277587891</v>
      </c>
      <c r="F38" s="104">
        <v>0.22499990463256836</v>
      </c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</row>
    <row r="39" spans="1:34">
      <c r="A39" s="104">
        <v>0.10724503546953201</v>
      </c>
      <c r="B39" s="104">
        <v>7.500004768371582E-2</v>
      </c>
      <c r="C39" s="104">
        <v>4.1390247344970703</v>
      </c>
      <c r="D39" s="104">
        <v>7.500004768371582E-2</v>
      </c>
      <c r="E39" s="104">
        <v>4.7037415504455566</v>
      </c>
      <c r="F39" s="104">
        <v>7.500004768371582E-2</v>
      </c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</row>
    <row r="40" spans="1:34">
      <c r="A40" s="104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</row>
    <row r="41" spans="1:34"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</row>
    <row r="42" spans="1:34"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</row>
    <row r="44" spans="1:34"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</row>
    <row r="46" spans="1:34"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</row>
    <row r="48" spans="1:34"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</row>
    <row r="49" spans="18:34"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</row>
    <row r="50" spans="18:34"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</row>
    <row r="51" spans="18:34"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</row>
    <row r="52" spans="18:34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</row>
    <row r="53" spans="18:34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</row>
    <row r="54" spans="18:34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</row>
    <row r="55" spans="18:34"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</row>
    <row r="56" spans="18:34"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</row>
    <row r="57" spans="18:34"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</row>
    <row r="58" spans="18:34"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</row>
    <row r="59" spans="18:34"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</row>
    <row r="60" spans="18:34"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</row>
    <row r="61" spans="18:34"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</row>
    <row r="62" spans="18:34"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</row>
    <row r="63" spans="18:34"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</row>
    <row r="64" spans="18:34"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</row>
    <row r="65" spans="18:34"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</row>
    <row r="66" spans="18:34"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</row>
    <row r="67" spans="18:34"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</row>
    <row r="68" spans="18:34"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</row>
    <row r="69" spans="18:34"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</row>
    <row r="70" spans="18:34"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</row>
    <row r="71" spans="18:34"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</row>
    <row r="72" spans="18:34"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</row>
    <row r="73" spans="18:34"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</row>
    <row r="74" spans="18:34"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</row>
    <row r="75" spans="18:34"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</row>
    <row r="76" spans="18:34"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</row>
    <row r="77" spans="18:34"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</row>
    <row r="78" spans="18:34"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</row>
    <row r="79" spans="18:34"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</row>
    <row r="80" spans="18:34"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</row>
    <row r="81" spans="18:34"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</row>
    <row r="82" spans="18:34"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</row>
    <row r="83" spans="18:34"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</row>
    <row r="84" spans="18:34"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</row>
    <row r="85" spans="18:34"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</row>
    <row r="86" spans="18:34"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</row>
    <row r="87" spans="18:34"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</row>
    <row r="88" spans="18:34"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</row>
    <row r="89" spans="18:34"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</row>
    <row r="90" spans="18:34"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</row>
    <row r="91" spans="18:34"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</row>
    <row r="92" spans="18:34"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</row>
    <row r="93" spans="18:34"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</row>
    <row r="94" spans="18:34"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</row>
    <row r="95" spans="18:34"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</row>
    <row r="96" spans="18:34"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</row>
    <row r="97" spans="18:34"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</row>
    <row r="98" spans="18:34"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</row>
    <row r="99" spans="18:34"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</row>
    <row r="100" spans="18:34"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</row>
    <row r="101" spans="18:34"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</row>
    <row r="102" spans="18:34"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</row>
    <row r="103" spans="18:34"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</row>
    <row r="104" spans="18:34"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</row>
    <row r="105" spans="18:34"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</row>
    <row r="106" spans="18:34"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</row>
    <row r="107" spans="18:34"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</row>
    <row r="108" spans="18:34"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</row>
    <row r="109" spans="18:34"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</row>
    <row r="110" spans="18:34"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</row>
    <row r="111" spans="18:34"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</row>
    <row r="112" spans="18:34"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</row>
    <row r="113" spans="18:34"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</row>
    <row r="114" spans="18:34"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</row>
    <row r="115" spans="18:34"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</row>
    <row r="116" spans="18:34"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</row>
    <row r="117" spans="18:34"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</row>
    <row r="118" spans="18:34"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</row>
    <row r="119" spans="18:34"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</row>
    <row r="120" spans="18:34"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</row>
    <row r="121" spans="18:34"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</row>
    <row r="122" spans="18:34"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</row>
    <row r="123" spans="18:34"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</row>
    <row r="124" spans="18:34"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</row>
    <row r="125" spans="18:34"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</row>
    <row r="126" spans="18:34"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</row>
    <row r="127" spans="18:34"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</row>
    <row r="128" spans="18:34"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</row>
    <row r="129" spans="18:34"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</row>
    <row r="130" spans="18:34"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</row>
    <row r="131" spans="18:34"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</row>
    <row r="132" spans="18:34"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</row>
    <row r="133" spans="18:34"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</row>
    <row r="134" spans="18:34"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</row>
    <row r="135" spans="18:34"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</row>
    <row r="136" spans="18:34"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</row>
    <row r="137" spans="18:34"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</row>
    <row r="138" spans="18:34"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</row>
    <row r="139" spans="18:34"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</row>
    <row r="140" spans="18:34"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</row>
    <row r="141" spans="18:34"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</row>
    <row r="142" spans="18:34"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</row>
    <row r="143" spans="18:34"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</row>
    <row r="144" spans="18:34"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</row>
    <row r="145" spans="18:34"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</row>
    <row r="146" spans="18:34"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</row>
    <row r="147" spans="18:34"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</row>
    <row r="148" spans="18:34"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</row>
    <row r="149" spans="18:34"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</row>
    <row r="150" spans="18:34"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</row>
    <row r="151" spans="18:34"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</row>
    <row r="152" spans="18:34"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</row>
    <row r="153" spans="18:34"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</row>
    <row r="154" spans="18:34"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</row>
    <row r="155" spans="18:34"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</row>
    <row r="156" spans="18:34"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</row>
    <row r="157" spans="18:34"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</row>
    <row r="158" spans="18:34"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</row>
    <row r="159" spans="18:34"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</row>
    <row r="160" spans="18:34"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</row>
    <row r="161" spans="18:34"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</row>
    <row r="162" spans="18:34"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</row>
    <row r="163" spans="18:34"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</row>
    <row r="164" spans="18:34"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</row>
    <row r="165" spans="18:34"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</row>
    <row r="166" spans="18:34"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</row>
    <row r="167" spans="18:34"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</row>
    <row r="168" spans="18:34"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</row>
    <row r="169" spans="18:34"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</row>
    <row r="170" spans="18:34"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</row>
    <row r="171" spans="18:34"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</row>
    <row r="172" spans="18:34"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</row>
    <row r="173" spans="18:34"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</row>
    <row r="174" spans="18:34"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</row>
    <row r="175" spans="18:34"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</row>
    <row r="176" spans="18:34"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</row>
    <row r="177" spans="18:34"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</row>
    <row r="178" spans="18:34"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</row>
    <row r="179" spans="18:34"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</row>
    <row r="180" spans="18:34"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</row>
    <row r="181" spans="18:34"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</row>
    <row r="182" spans="18:34"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</row>
    <row r="183" spans="18:34"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</row>
    <row r="184" spans="18:34"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</row>
    <row r="185" spans="18:34"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</row>
    <row r="186" spans="18:34"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</row>
    <row r="187" spans="18:34"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</row>
    <row r="188" spans="18:34"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</row>
    <row r="189" spans="18:34"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</row>
    <row r="190" spans="18:34"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</row>
    <row r="191" spans="18:34"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</row>
    <row r="192" spans="18:34"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</row>
    <row r="193" spans="18:34"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</row>
    <row r="194" spans="18:34"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</row>
    <row r="195" spans="18:34"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</row>
    <row r="196" spans="18:34"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</row>
    <row r="197" spans="18:34"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</row>
    <row r="198" spans="18:34"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</row>
    <row r="199" spans="18:34"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</row>
    <row r="200" spans="18:34"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</row>
    <row r="201" spans="18:34"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</row>
    <row r="202" spans="18:34"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</row>
    <row r="203" spans="18:34"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</row>
    <row r="204" spans="18:34"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</row>
    <row r="205" spans="18:34"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</row>
    <row r="206" spans="18:34"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</row>
    <row r="207" spans="18:34"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</row>
    <row r="208" spans="18:34"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</row>
    <row r="209" spans="18:34"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</row>
    <row r="210" spans="18:34"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</row>
    <row r="211" spans="18:34"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</row>
    <row r="212" spans="18:34"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</row>
    <row r="213" spans="18:34"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</row>
    <row r="214" spans="18:34"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</row>
    <row r="215" spans="18:34"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</row>
    <row r="216" spans="18:34"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</row>
    <row r="217" spans="18:34"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</row>
    <row r="218" spans="18:34"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</row>
    <row r="219" spans="18:34"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</row>
    <row r="220" spans="18:34"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</row>
    <row r="221" spans="18:34"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</row>
    <row r="222" spans="18:34"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</row>
    <row r="223" spans="18:34"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</row>
    <row r="224" spans="18:34"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</row>
    <row r="225" spans="18:34"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</row>
    <row r="226" spans="18:34"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</row>
    <row r="227" spans="18:34"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</row>
    <row r="228" spans="18:34"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</row>
    <row r="229" spans="18:34"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</row>
    <row r="230" spans="18:34"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</row>
    <row r="231" spans="18:34"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</row>
    <row r="232" spans="18:34"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</row>
    <row r="233" spans="18:34"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</row>
    <row r="234" spans="18:34"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</row>
    <row r="235" spans="18:34"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</row>
    <row r="236" spans="18:34"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</row>
    <row r="237" spans="18:34"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</row>
    <row r="238" spans="18:34"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</row>
    <row r="239" spans="18:34"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</row>
    <row r="240" spans="18:34"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</row>
    <row r="241" spans="18:34"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</row>
    <row r="242" spans="18:34"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</row>
    <row r="243" spans="18:34"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</row>
    <row r="244" spans="18:34"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</row>
    <row r="245" spans="18:34"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</row>
    <row r="246" spans="18:34"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</row>
    <row r="247" spans="18:34"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</row>
    <row r="248" spans="18:34"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</row>
    <row r="249" spans="18:34"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</row>
    <row r="250" spans="18:34"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</row>
    <row r="251" spans="18:34"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</row>
    <row r="252" spans="18:34"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</row>
    <row r="253" spans="18:34"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</row>
    <row r="254" spans="18:34"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74</v>
      </c>
      <c r="B1" s="5" t="s">
        <v>119</v>
      </c>
      <c r="C1" s="5" t="s">
        <v>208</v>
      </c>
      <c r="D1" s="5" t="s">
        <v>264</v>
      </c>
    </row>
    <row r="2" spans="1:4" ht="17.399999999999999">
      <c r="A2" s="4">
        <v>1</v>
      </c>
      <c r="B2" s="2">
        <v>0.4</v>
      </c>
      <c r="C2" s="61">
        <v>10</v>
      </c>
    </row>
    <row r="3" spans="1:4" ht="17.399999999999999">
      <c r="A3" s="4">
        <v>2</v>
      </c>
      <c r="B3" s="2">
        <v>0.4</v>
      </c>
      <c r="C3" s="61">
        <v>10</v>
      </c>
    </row>
    <row r="4" spans="1:4" ht="17.399999999999999">
      <c r="A4" s="4">
        <v>3</v>
      </c>
      <c r="B4" s="2">
        <v>0.4</v>
      </c>
      <c r="C4" s="61">
        <v>10</v>
      </c>
    </row>
    <row r="5" spans="1:4" ht="17.399999999999999">
      <c r="A5" s="4">
        <v>4</v>
      </c>
      <c r="B5" s="2">
        <v>0.4</v>
      </c>
      <c r="C5" s="61">
        <v>10</v>
      </c>
    </row>
    <row r="6" spans="1:4" ht="17.399999999999999">
      <c r="A6" s="4">
        <v>5</v>
      </c>
      <c r="B6" s="2">
        <v>0.4</v>
      </c>
      <c r="C6" s="61">
        <v>10</v>
      </c>
    </row>
    <row r="7" spans="1:4" ht="17.399999999999999">
      <c r="A7" s="4">
        <v>6</v>
      </c>
      <c r="B7" s="2">
        <v>0.4</v>
      </c>
      <c r="C7" s="61">
        <v>10</v>
      </c>
    </row>
    <row r="8" spans="1:4" ht="17.399999999999999">
      <c r="A8" s="4">
        <v>7</v>
      </c>
      <c r="B8" s="2">
        <v>0.4</v>
      </c>
      <c r="C8" s="61">
        <v>10</v>
      </c>
    </row>
    <row r="9" spans="1:4" ht="17.399999999999999">
      <c r="A9" s="4">
        <v>8</v>
      </c>
      <c r="B9" s="2">
        <v>0.4</v>
      </c>
      <c r="C9" s="61">
        <v>10</v>
      </c>
    </row>
    <row r="10" spans="1:4" ht="17.399999999999999">
      <c r="A10" s="4">
        <v>9</v>
      </c>
      <c r="B10" s="2">
        <v>0.4</v>
      </c>
      <c r="C10" s="61">
        <v>10</v>
      </c>
    </row>
    <row r="11" spans="1:4" ht="17.399999999999999">
      <c r="A11" s="4">
        <v>10</v>
      </c>
      <c r="B11" s="2">
        <v>0.4</v>
      </c>
      <c r="C11" s="61">
        <v>10</v>
      </c>
    </row>
    <row r="12" spans="1:4" ht="17.399999999999999">
      <c r="A12" s="4">
        <v>11</v>
      </c>
      <c r="B12" s="2">
        <v>0.4</v>
      </c>
      <c r="C12" s="61">
        <v>10</v>
      </c>
    </row>
    <row r="13" spans="1:4" ht="17.399999999999999">
      <c r="A13" s="4">
        <v>12</v>
      </c>
      <c r="B13" s="2">
        <v>0.4</v>
      </c>
      <c r="C13" s="61">
        <v>0.45</v>
      </c>
    </row>
    <row r="14" spans="1:4" ht="17.399999999999999">
      <c r="A14" s="4">
        <v>13</v>
      </c>
      <c r="B14" s="2">
        <v>0.4</v>
      </c>
      <c r="C14" s="61">
        <v>10</v>
      </c>
    </row>
    <row r="15" spans="1:4" ht="17.399999999999999">
      <c r="A15" s="4">
        <v>14</v>
      </c>
      <c r="B15" s="2">
        <v>0.4</v>
      </c>
      <c r="C15" s="61">
        <v>10</v>
      </c>
    </row>
    <row r="16" spans="1:4" ht="17.399999999999999">
      <c r="A16" s="4">
        <v>15</v>
      </c>
      <c r="B16" s="2">
        <v>0.4</v>
      </c>
      <c r="C16" s="61">
        <v>10</v>
      </c>
    </row>
    <row r="17" spans="1:3" ht="17.399999999999999">
      <c r="A17" s="4">
        <v>16</v>
      </c>
      <c r="B17" s="2">
        <v>0.4</v>
      </c>
      <c r="C17" s="61">
        <v>10</v>
      </c>
    </row>
    <row r="18" spans="1:3" ht="17.399999999999999">
      <c r="A18" s="4">
        <v>17</v>
      </c>
      <c r="B18" s="2">
        <v>0.4</v>
      </c>
      <c r="C18" s="61">
        <v>10</v>
      </c>
    </row>
    <row r="19" spans="1:3" ht="17.399999999999999">
      <c r="A19" s="4">
        <v>18</v>
      </c>
      <c r="B19" s="2">
        <v>0.4</v>
      </c>
      <c r="C19" s="61">
        <v>10</v>
      </c>
    </row>
    <row r="20" spans="1:3" ht="17.399999999999999">
      <c r="A20" s="4">
        <v>19</v>
      </c>
      <c r="B20" s="2">
        <v>0.4</v>
      </c>
      <c r="C20" s="61">
        <v>10</v>
      </c>
    </row>
    <row r="21" spans="1:3" ht="17.399999999999999">
      <c r="A21" s="4">
        <v>20</v>
      </c>
      <c r="B21" s="2">
        <v>1</v>
      </c>
      <c r="C21" s="61">
        <v>10</v>
      </c>
    </row>
    <row r="22" spans="1:3" ht="17.399999999999999">
      <c r="A22" s="4">
        <v>21</v>
      </c>
      <c r="B22" s="2">
        <v>1</v>
      </c>
      <c r="C22" s="61">
        <v>10</v>
      </c>
    </row>
    <row r="23" spans="1:3" ht="17.399999999999999">
      <c r="A23" s="4">
        <v>22</v>
      </c>
      <c r="B23" s="2">
        <v>1</v>
      </c>
      <c r="C23" s="61">
        <v>10</v>
      </c>
    </row>
    <row r="24" spans="1:3" ht="17.399999999999999">
      <c r="A24" s="4">
        <v>23</v>
      </c>
      <c r="B24" s="2">
        <v>1</v>
      </c>
      <c r="C24" s="61">
        <v>10</v>
      </c>
    </row>
    <row r="25" spans="1:3" ht="17.399999999999999">
      <c r="A25" s="4">
        <v>24</v>
      </c>
      <c r="B25" s="2">
        <v>1</v>
      </c>
      <c r="C25" s="61">
        <v>10</v>
      </c>
    </row>
    <row r="26" spans="1:3" ht="17.399999999999999">
      <c r="A26" s="4">
        <v>25</v>
      </c>
      <c r="B26" s="2">
        <v>1</v>
      </c>
      <c r="C26" s="61">
        <v>10</v>
      </c>
    </row>
    <row r="27" spans="1:3" ht="17.399999999999999">
      <c r="A27" s="4">
        <v>26</v>
      </c>
      <c r="B27" s="2">
        <v>1</v>
      </c>
      <c r="C27" s="61">
        <v>10</v>
      </c>
    </row>
    <row r="28" spans="1:3" ht="17.399999999999999">
      <c r="A28" s="4">
        <v>27</v>
      </c>
      <c r="B28" s="2">
        <v>1</v>
      </c>
      <c r="C28" s="61">
        <v>10</v>
      </c>
    </row>
    <row r="29" spans="1:3" ht="17.399999999999999">
      <c r="A29" s="4">
        <v>28</v>
      </c>
      <c r="B29" s="2">
        <v>1</v>
      </c>
      <c r="C29" s="61">
        <v>10</v>
      </c>
    </row>
    <row r="30" spans="1:3" ht="17.399999999999999">
      <c r="A30" s="4">
        <v>29</v>
      </c>
      <c r="B30" s="2">
        <v>1</v>
      </c>
      <c r="C30" s="61">
        <v>10</v>
      </c>
    </row>
    <row r="31" spans="1:3" ht="17.399999999999999">
      <c r="A31" s="4">
        <v>30</v>
      </c>
      <c r="B31" s="2">
        <v>1</v>
      </c>
      <c r="C31" s="61">
        <v>10</v>
      </c>
    </row>
    <row r="32" spans="1:3" ht="17.399999999999999">
      <c r="A32" s="4">
        <v>31</v>
      </c>
      <c r="B32" s="2">
        <v>1</v>
      </c>
      <c r="C32" s="61">
        <v>10</v>
      </c>
    </row>
    <row r="33" spans="1:3" ht="17.399999999999999">
      <c r="A33" s="4">
        <v>32</v>
      </c>
      <c r="B33" s="2">
        <v>1</v>
      </c>
      <c r="C33" s="61">
        <v>10</v>
      </c>
    </row>
    <row r="34" spans="1:3" ht="17.399999999999999">
      <c r="A34" s="4">
        <v>33</v>
      </c>
      <c r="B34" s="2">
        <v>1</v>
      </c>
      <c r="C34" s="61">
        <v>10</v>
      </c>
    </row>
    <row r="35" spans="1:3" ht="17.399999999999999">
      <c r="A35" s="4">
        <v>34</v>
      </c>
      <c r="B35" s="2">
        <v>1</v>
      </c>
      <c r="C35" s="61">
        <v>10</v>
      </c>
    </row>
    <row r="36" spans="1:3" ht="17.399999999999999">
      <c r="A36" s="4">
        <v>35</v>
      </c>
      <c r="B36" s="2">
        <v>1</v>
      </c>
      <c r="C36" s="61">
        <v>10</v>
      </c>
    </row>
    <row r="37" spans="1:3" ht="17.399999999999999">
      <c r="A37" s="4">
        <v>36</v>
      </c>
      <c r="B37" s="2">
        <v>1</v>
      </c>
      <c r="C37" s="61">
        <v>10</v>
      </c>
    </row>
    <row r="38" spans="1:3" ht="17.399999999999999">
      <c r="A38" s="4">
        <v>37</v>
      </c>
      <c r="B38" s="2">
        <v>1</v>
      </c>
      <c r="C38" s="61">
        <v>10</v>
      </c>
    </row>
    <row r="39" spans="1:3" ht="17.399999999999999">
      <c r="A39" s="4">
        <v>38</v>
      </c>
      <c r="B39" s="2">
        <v>1</v>
      </c>
      <c r="C39" s="61">
        <v>10</v>
      </c>
    </row>
    <row r="40" spans="1:3" ht="17.399999999999999">
      <c r="A40" s="4">
        <v>39</v>
      </c>
      <c r="B40" s="2">
        <v>1</v>
      </c>
      <c r="C40" s="61">
        <v>10</v>
      </c>
    </row>
    <row r="41" spans="1:3" ht="17.399999999999999">
      <c r="A41" s="4">
        <v>40</v>
      </c>
      <c r="B41" s="2">
        <v>1</v>
      </c>
      <c r="C41" s="61">
        <v>10</v>
      </c>
    </row>
    <row r="42" spans="1:3" ht="17.399999999999999">
      <c r="A42" s="4">
        <v>41</v>
      </c>
      <c r="B42" s="2">
        <v>1.3</v>
      </c>
      <c r="C42" s="61">
        <v>10</v>
      </c>
    </row>
    <row r="43" spans="1:3" ht="17.399999999999999">
      <c r="A43" s="4">
        <v>42</v>
      </c>
      <c r="B43" s="2">
        <v>1.3</v>
      </c>
      <c r="C43" s="61">
        <v>10</v>
      </c>
    </row>
    <row r="44" spans="1:3" ht="17.399999999999999">
      <c r="A44" s="4">
        <v>43</v>
      </c>
      <c r="B44" s="2">
        <v>1.3</v>
      </c>
      <c r="C44" s="61">
        <v>10</v>
      </c>
    </row>
    <row r="45" spans="1:3" ht="17.399999999999999">
      <c r="A45" s="4">
        <v>44</v>
      </c>
      <c r="B45" s="2">
        <v>1.3</v>
      </c>
      <c r="C45" s="61">
        <v>10</v>
      </c>
    </row>
    <row r="46" spans="1:3" ht="17.399999999999999">
      <c r="A46" s="4">
        <v>45</v>
      </c>
      <c r="B46" s="2">
        <v>1.3</v>
      </c>
      <c r="C46" s="61">
        <v>10</v>
      </c>
    </row>
    <row r="47" spans="1:3" ht="17.399999999999999">
      <c r="A47" s="4">
        <v>46</v>
      </c>
      <c r="B47" s="2">
        <v>1.3</v>
      </c>
      <c r="C47" s="61">
        <v>10</v>
      </c>
    </row>
    <row r="48" spans="1:3" ht="17.399999999999999">
      <c r="A48" s="4">
        <v>47</v>
      </c>
      <c r="B48" s="2">
        <v>1.3</v>
      </c>
      <c r="C48" s="61">
        <v>10</v>
      </c>
    </row>
    <row r="49" spans="1:3" ht="17.399999999999999">
      <c r="A49" s="4">
        <v>48</v>
      </c>
      <c r="B49" s="2">
        <v>1.3</v>
      </c>
      <c r="C49" s="61">
        <v>10</v>
      </c>
    </row>
    <row r="50" spans="1:3" ht="17.399999999999999">
      <c r="A50" s="4">
        <v>49</v>
      </c>
      <c r="B50" s="2">
        <v>1.3</v>
      </c>
      <c r="C50" s="61">
        <v>10</v>
      </c>
    </row>
    <row r="51" spans="1:3" ht="17.399999999999999">
      <c r="A51" s="4">
        <v>50</v>
      </c>
      <c r="B51" s="2">
        <v>1.3</v>
      </c>
      <c r="C51" s="61">
        <v>10</v>
      </c>
    </row>
    <row r="52" spans="1:3" ht="17.399999999999999">
      <c r="A52" s="4">
        <v>51</v>
      </c>
      <c r="B52" s="2">
        <v>1.3</v>
      </c>
      <c r="C52" s="61">
        <v>10</v>
      </c>
    </row>
    <row r="53" spans="1:3" ht="17.399999999999999">
      <c r="A53" s="4">
        <v>52</v>
      </c>
      <c r="B53" s="2">
        <v>1.3</v>
      </c>
      <c r="C53" s="61">
        <v>10</v>
      </c>
    </row>
    <row r="54" spans="1:3" ht="17.399999999999999">
      <c r="A54" s="4">
        <v>53</v>
      </c>
      <c r="B54" s="2">
        <v>1.3</v>
      </c>
      <c r="C54" s="61">
        <v>10</v>
      </c>
    </row>
    <row r="55" spans="1:3" ht="17.399999999999999">
      <c r="A55" s="4">
        <v>54</v>
      </c>
      <c r="B55" s="2">
        <v>1.3</v>
      </c>
      <c r="C55" s="61">
        <v>10</v>
      </c>
    </row>
    <row r="56" spans="1:3" ht="17.399999999999999">
      <c r="A56" s="4">
        <v>55</v>
      </c>
      <c r="B56" s="2">
        <v>1.3</v>
      </c>
      <c r="C56" s="61">
        <v>10</v>
      </c>
    </row>
    <row r="57" spans="1:3" ht="17.399999999999999">
      <c r="A57" s="4">
        <v>56</v>
      </c>
      <c r="B57" s="2">
        <v>1.3</v>
      </c>
      <c r="C57" s="61">
        <v>10</v>
      </c>
    </row>
    <row r="58" spans="1:3" ht="17.399999999999999">
      <c r="A58" s="4">
        <v>57</v>
      </c>
      <c r="B58" s="2">
        <v>1.3</v>
      </c>
      <c r="C58" s="61">
        <v>10</v>
      </c>
    </row>
    <row r="59" spans="1:3" ht="17.399999999999999">
      <c r="A59" s="4">
        <v>58</v>
      </c>
      <c r="B59" s="2">
        <v>1.3</v>
      </c>
      <c r="C59" s="61">
        <v>10</v>
      </c>
    </row>
    <row r="60" spans="1:3" ht="17.399999999999999">
      <c r="A60" s="4">
        <v>59</v>
      </c>
      <c r="B60" s="2">
        <v>1.3</v>
      </c>
      <c r="C60" s="61">
        <v>10</v>
      </c>
    </row>
    <row r="61" spans="1:3" ht="17.399999999999999">
      <c r="A61" s="4">
        <v>60</v>
      </c>
      <c r="B61" s="2">
        <v>1.3</v>
      </c>
      <c r="C61" s="61">
        <v>10</v>
      </c>
    </row>
    <row r="62" spans="1:3" ht="17.399999999999999">
      <c r="A62" s="4">
        <v>61</v>
      </c>
      <c r="B62" s="2">
        <v>1.3</v>
      </c>
      <c r="C62" s="61">
        <v>10</v>
      </c>
    </row>
    <row r="63" spans="1:3" ht="17.399999999999999">
      <c r="A63" s="4">
        <v>62</v>
      </c>
      <c r="B63" s="2">
        <v>1.3</v>
      </c>
      <c r="C63" s="61">
        <v>10</v>
      </c>
    </row>
    <row r="64" spans="1:3" ht="17.399999999999999">
      <c r="A64" s="4">
        <v>63</v>
      </c>
      <c r="B64" s="2">
        <v>1.3</v>
      </c>
      <c r="C64" s="61">
        <v>10</v>
      </c>
    </row>
    <row r="65" spans="1:3" ht="17.399999999999999">
      <c r="A65" s="4">
        <v>64</v>
      </c>
      <c r="B65" s="2">
        <v>1.3</v>
      </c>
      <c r="C65" s="61">
        <v>10</v>
      </c>
    </row>
    <row r="66" spans="1:3" ht="17.399999999999999">
      <c r="A66" s="4">
        <v>65</v>
      </c>
      <c r="B66" s="2">
        <v>1</v>
      </c>
      <c r="C66" s="61">
        <v>10</v>
      </c>
    </row>
    <row r="67" spans="1:3" ht="17.399999999999999">
      <c r="A67" s="4">
        <v>66</v>
      </c>
      <c r="B67" s="2">
        <v>1</v>
      </c>
      <c r="C67" s="61">
        <v>10</v>
      </c>
    </row>
    <row r="68" spans="1:3" ht="17.399999999999999">
      <c r="A68" s="4">
        <v>67</v>
      </c>
      <c r="B68" s="2">
        <v>1</v>
      </c>
      <c r="C68" s="61">
        <v>10</v>
      </c>
    </row>
    <row r="69" spans="1:3" ht="17.399999999999999">
      <c r="A69" s="4">
        <v>68</v>
      </c>
      <c r="B69" s="2">
        <v>1</v>
      </c>
      <c r="C69" s="61">
        <v>10</v>
      </c>
    </row>
    <row r="70" spans="1:3" ht="17.399999999999999">
      <c r="A70" s="4">
        <v>69</v>
      </c>
      <c r="B70" s="2">
        <v>1</v>
      </c>
      <c r="C70" s="61">
        <v>10</v>
      </c>
    </row>
    <row r="71" spans="1:3" ht="17.399999999999999">
      <c r="A71" s="4">
        <v>70</v>
      </c>
      <c r="B71" s="2">
        <v>1</v>
      </c>
      <c r="C71" s="61">
        <v>10</v>
      </c>
    </row>
    <row r="72" spans="1:3" ht="17.399999999999999">
      <c r="A72" s="4">
        <v>71</v>
      </c>
      <c r="B72" s="2">
        <v>1</v>
      </c>
      <c r="C72" s="61">
        <v>10</v>
      </c>
    </row>
    <row r="73" spans="1:3" ht="17.399999999999999">
      <c r="A73" s="4">
        <v>72</v>
      </c>
      <c r="B73" s="2">
        <v>1</v>
      </c>
      <c r="C73" s="61">
        <v>10</v>
      </c>
    </row>
    <row r="74" spans="1:3" ht="17.399999999999999">
      <c r="A74" s="4">
        <v>73</v>
      </c>
      <c r="B74" s="2">
        <v>1</v>
      </c>
      <c r="C74" s="61">
        <v>10</v>
      </c>
    </row>
    <row r="75" spans="1:3" ht="17.399999999999999">
      <c r="A75" s="4">
        <v>74</v>
      </c>
      <c r="B75" s="2">
        <v>1</v>
      </c>
      <c r="C75" s="61">
        <v>10</v>
      </c>
    </row>
    <row r="76" spans="1:3" ht="17.399999999999999">
      <c r="A76" s="4">
        <v>75</v>
      </c>
      <c r="B76" s="2">
        <v>1</v>
      </c>
      <c r="C76" s="61">
        <v>10</v>
      </c>
    </row>
    <row r="77" spans="1:3" ht="17.399999999999999">
      <c r="A77" s="4">
        <v>76</v>
      </c>
      <c r="B77" s="2">
        <v>1</v>
      </c>
      <c r="C77" s="61">
        <v>10</v>
      </c>
    </row>
    <row r="78" spans="1:3" ht="17.399999999999999">
      <c r="A78" s="4">
        <v>77</v>
      </c>
      <c r="B78" s="2">
        <v>1</v>
      </c>
      <c r="C78" s="61">
        <v>10</v>
      </c>
    </row>
    <row r="79" spans="1:3" ht="17.399999999999999">
      <c r="A79" s="4">
        <v>78</v>
      </c>
      <c r="B79" s="2">
        <v>1</v>
      </c>
      <c r="C79" s="61">
        <v>10</v>
      </c>
    </row>
    <row r="80" spans="1:3" ht="17.399999999999999">
      <c r="A80" s="4">
        <v>79</v>
      </c>
      <c r="B80" s="2">
        <v>1</v>
      </c>
      <c r="C80" s="61">
        <v>10</v>
      </c>
    </row>
    <row r="81" spans="1:3" ht="17.399999999999999">
      <c r="A81" s="4">
        <v>80</v>
      </c>
      <c r="B81" s="2">
        <v>1</v>
      </c>
      <c r="C81" s="61">
        <v>10</v>
      </c>
    </row>
    <row r="82" spans="1:3" ht="17.399999999999999">
      <c r="A82" s="4">
        <v>81</v>
      </c>
      <c r="B82" s="2">
        <v>1</v>
      </c>
      <c r="C82" s="61">
        <v>10</v>
      </c>
    </row>
    <row r="83" spans="1:3" ht="17.399999999999999">
      <c r="A83" s="4">
        <v>82</v>
      </c>
      <c r="B83" s="2">
        <v>1</v>
      </c>
      <c r="C83" s="61">
        <v>10</v>
      </c>
    </row>
    <row r="84" spans="1:3" ht="17.399999999999999">
      <c r="A84" s="4">
        <v>83</v>
      </c>
      <c r="B84" s="2">
        <v>1</v>
      </c>
      <c r="C84" s="61">
        <v>10</v>
      </c>
    </row>
    <row r="85" spans="1:3" ht="17.399999999999999">
      <c r="A85" s="4">
        <v>84</v>
      </c>
      <c r="B85" s="2">
        <v>1</v>
      </c>
      <c r="C85" s="61">
        <v>10</v>
      </c>
    </row>
    <row r="86" spans="1:3" ht="17.399999999999999">
      <c r="A86" s="4">
        <v>85</v>
      </c>
      <c r="B86" s="2">
        <v>1</v>
      </c>
      <c r="C86" s="61">
        <v>10</v>
      </c>
    </row>
    <row r="87" spans="1:3" ht="17.399999999999999">
      <c r="A87" s="4">
        <v>86</v>
      </c>
      <c r="B87" s="2">
        <v>1</v>
      </c>
      <c r="C87" s="61">
        <v>10</v>
      </c>
    </row>
    <row r="88" spans="1:3" ht="17.399999999999999">
      <c r="A88" s="4">
        <v>87</v>
      </c>
      <c r="B88" s="2">
        <v>1</v>
      </c>
      <c r="C88" s="61">
        <v>10</v>
      </c>
    </row>
    <row r="89" spans="1:3" ht="17.399999999999999">
      <c r="A89" s="4">
        <v>88</v>
      </c>
      <c r="B89" s="2">
        <v>1</v>
      </c>
      <c r="C89" s="61">
        <v>10</v>
      </c>
    </row>
    <row r="90" spans="1:3" ht="17.399999999999999">
      <c r="A90" s="4">
        <v>89</v>
      </c>
      <c r="B90" s="2">
        <v>1</v>
      </c>
      <c r="C90" s="61">
        <v>10</v>
      </c>
    </row>
    <row r="91" spans="1:3" ht="17.399999999999999">
      <c r="A91" s="4">
        <v>90</v>
      </c>
      <c r="B91" s="2">
        <v>1</v>
      </c>
      <c r="C91" s="61">
        <v>10</v>
      </c>
    </row>
    <row r="92" spans="1:3" ht="17.399999999999999">
      <c r="A92" s="4">
        <v>91</v>
      </c>
      <c r="B92" s="2">
        <v>1</v>
      </c>
      <c r="C92" s="61">
        <v>10</v>
      </c>
    </row>
    <row r="93" spans="1:3" ht="17.399999999999999">
      <c r="A93" s="4">
        <v>92</v>
      </c>
      <c r="B93" s="2">
        <v>1</v>
      </c>
      <c r="C93" s="61">
        <v>10</v>
      </c>
    </row>
    <row r="94" spans="1:3" ht="17.399999999999999">
      <c r="A94" s="4">
        <v>93</v>
      </c>
      <c r="B94" s="2">
        <v>1</v>
      </c>
      <c r="C94" s="61">
        <v>10</v>
      </c>
    </row>
    <row r="95" spans="1:3" ht="17.399999999999999">
      <c r="A95" s="4">
        <v>94</v>
      </c>
      <c r="B95" s="2">
        <v>1</v>
      </c>
      <c r="C95" s="61">
        <v>10</v>
      </c>
    </row>
    <row r="96" spans="1:3" ht="17.399999999999999">
      <c r="A96" s="4">
        <v>95</v>
      </c>
      <c r="B96" s="2">
        <v>1</v>
      </c>
      <c r="C96" s="61">
        <v>10</v>
      </c>
    </row>
    <row r="97" spans="1:3" ht="17.399999999999999">
      <c r="A97" s="4">
        <v>96</v>
      </c>
      <c r="B97" s="2">
        <v>1</v>
      </c>
      <c r="C97" s="61">
        <v>10</v>
      </c>
    </row>
    <row r="98" spans="1:3" ht="17.399999999999999">
      <c r="A98" s="4">
        <v>97</v>
      </c>
      <c r="B98" s="2">
        <v>1</v>
      </c>
      <c r="C98" s="61">
        <v>10</v>
      </c>
    </row>
    <row r="99" spans="1:3" ht="17.399999999999999">
      <c r="A99" s="4">
        <v>98</v>
      </c>
      <c r="B99" s="2">
        <v>1</v>
      </c>
      <c r="C99" s="61">
        <v>10</v>
      </c>
    </row>
    <row r="100" spans="1:3" ht="17.399999999999999">
      <c r="A100" s="4">
        <v>99</v>
      </c>
      <c r="B100" s="2">
        <v>1</v>
      </c>
      <c r="C100" s="61">
        <v>10</v>
      </c>
    </row>
    <row r="101" spans="1:3" ht="17.399999999999999">
      <c r="A101" s="4">
        <v>100</v>
      </c>
      <c r="B101" s="2">
        <v>1</v>
      </c>
      <c r="C101" s="61">
        <v>10</v>
      </c>
    </row>
    <row r="102" spans="1:3" ht="17.399999999999999">
      <c r="A102" s="4">
        <v>101</v>
      </c>
      <c r="B102" s="2">
        <v>1</v>
      </c>
      <c r="C102" s="61">
        <v>10</v>
      </c>
    </row>
    <row r="103" spans="1:3" ht="17.399999999999999">
      <c r="A103" s="4">
        <v>102</v>
      </c>
      <c r="B103" s="2">
        <v>1</v>
      </c>
      <c r="C103" s="61">
        <v>10</v>
      </c>
    </row>
    <row r="104" spans="1:3" ht="17.399999999999999">
      <c r="A104" s="4">
        <v>103</v>
      </c>
      <c r="B104" s="2">
        <v>1</v>
      </c>
      <c r="C104" s="61">
        <v>10</v>
      </c>
    </row>
    <row r="105" spans="1:3" ht="17.399999999999999">
      <c r="A105" s="4">
        <v>104</v>
      </c>
      <c r="B105" s="2">
        <v>1</v>
      </c>
      <c r="C105" s="61">
        <v>10</v>
      </c>
    </row>
    <row r="106" spans="1:3" ht="17.399999999999999">
      <c r="A106" s="4">
        <v>105</v>
      </c>
      <c r="B106" s="2">
        <v>1</v>
      </c>
      <c r="C106" s="61">
        <v>10</v>
      </c>
    </row>
    <row r="107" spans="1:3" ht="17.399999999999999">
      <c r="A107" s="4">
        <v>106</v>
      </c>
      <c r="B107" s="2">
        <v>1</v>
      </c>
      <c r="C107" s="61">
        <v>10</v>
      </c>
    </row>
    <row r="108" spans="1:3" ht="17.399999999999999">
      <c r="A108" s="4">
        <v>107</v>
      </c>
      <c r="B108" s="2">
        <v>1</v>
      </c>
      <c r="C108" s="61">
        <v>10</v>
      </c>
    </row>
    <row r="109" spans="1:3" ht="17.399999999999999">
      <c r="A109" s="4">
        <v>108</v>
      </c>
      <c r="B109" s="2">
        <v>1</v>
      </c>
      <c r="C109" s="61">
        <v>10</v>
      </c>
    </row>
    <row r="110" spans="1:3" ht="17.399999999999999">
      <c r="A110" s="4">
        <v>109</v>
      </c>
      <c r="B110" s="2">
        <v>1</v>
      </c>
      <c r="C110" s="61">
        <v>10</v>
      </c>
    </row>
    <row r="111" spans="1:3" ht="17.399999999999999">
      <c r="A111" s="4">
        <v>110</v>
      </c>
      <c r="B111" s="2">
        <v>1</v>
      </c>
      <c r="C111" s="61">
        <v>10</v>
      </c>
    </row>
    <row r="112" spans="1:3" ht="17.399999999999999">
      <c r="A112" s="4">
        <v>111</v>
      </c>
      <c r="B112" s="2">
        <v>1</v>
      </c>
      <c r="C112" s="61">
        <v>10</v>
      </c>
    </row>
    <row r="113" spans="1:3" ht="17.399999999999999">
      <c r="A113" s="4">
        <v>112</v>
      </c>
      <c r="B113" s="2">
        <v>1</v>
      </c>
      <c r="C113" s="61">
        <v>10</v>
      </c>
    </row>
    <row r="114" spans="1:3" ht="17.399999999999999">
      <c r="A114" s="4">
        <v>113</v>
      </c>
      <c r="B114" s="2">
        <v>1</v>
      </c>
      <c r="C114" s="61">
        <v>10</v>
      </c>
    </row>
    <row r="115" spans="1:3" ht="17.399999999999999">
      <c r="A115" s="4">
        <v>114</v>
      </c>
      <c r="B115" s="2">
        <v>1</v>
      </c>
      <c r="C115" s="61">
        <v>10</v>
      </c>
    </row>
    <row r="116" spans="1:3" ht="17.399999999999999">
      <c r="A116" s="4">
        <v>115</v>
      </c>
      <c r="B116" s="2">
        <v>1</v>
      </c>
      <c r="C116" s="61">
        <v>10</v>
      </c>
    </row>
    <row r="117" spans="1:3" ht="17.399999999999999">
      <c r="A117" s="4">
        <v>116</v>
      </c>
      <c r="B117" s="2">
        <v>1</v>
      </c>
      <c r="C117" s="61">
        <v>10</v>
      </c>
    </row>
    <row r="118" spans="1:3" ht="17.399999999999999">
      <c r="A118" s="4">
        <v>117</v>
      </c>
      <c r="B118" s="2">
        <v>1</v>
      </c>
      <c r="C118" s="61">
        <v>10</v>
      </c>
    </row>
    <row r="119" spans="1:3" ht="17.399999999999999">
      <c r="A119" s="4">
        <v>118</v>
      </c>
      <c r="B119" s="2">
        <v>1</v>
      </c>
      <c r="C119" s="61">
        <v>10</v>
      </c>
    </row>
    <row r="120" spans="1:3" ht="17.399999999999999">
      <c r="A120" s="4">
        <v>119</v>
      </c>
      <c r="B120" s="2">
        <v>1</v>
      </c>
      <c r="C120" s="61">
        <v>10</v>
      </c>
    </row>
    <row r="121" spans="1:3" ht="17.399999999999999">
      <c r="A121" s="4">
        <v>120</v>
      </c>
      <c r="B121" s="2">
        <v>1</v>
      </c>
      <c r="C121" s="61">
        <v>10</v>
      </c>
    </row>
    <row r="122" spans="1:3" ht="17.399999999999999">
      <c r="A122" s="4">
        <v>121</v>
      </c>
      <c r="B122" s="2">
        <v>1</v>
      </c>
      <c r="C122" s="61">
        <v>10</v>
      </c>
    </row>
    <row r="123" spans="1:3" ht="17.399999999999999">
      <c r="A123" s="4">
        <v>122</v>
      </c>
      <c r="B123" s="2">
        <v>1</v>
      </c>
      <c r="C123" s="61">
        <v>10</v>
      </c>
    </row>
    <row r="124" spans="1:3" ht="17.399999999999999">
      <c r="A124" s="4">
        <v>123</v>
      </c>
      <c r="B124" s="2">
        <v>1</v>
      </c>
      <c r="C124" s="61">
        <v>10</v>
      </c>
    </row>
    <row r="125" spans="1:3" ht="17.399999999999999">
      <c r="A125" s="4">
        <v>124</v>
      </c>
      <c r="B125" s="2">
        <v>1</v>
      </c>
      <c r="C125" s="61">
        <v>10</v>
      </c>
    </row>
    <row r="126" spans="1:3" ht="17.399999999999999">
      <c r="A126" s="4">
        <v>125</v>
      </c>
      <c r="B126" s="2">
        <v>1</v>
      </c>
      <c r="C126" s="61">
        <v>10</v>
      </c>
    </row>
    <row r="127" spans="1:3" ht="17.399999999999999">
      <c r="A127" s="4">
        <v>126</v>
      </c>
      <c r="B127" s="2">
        <v>1</v>
      </c>
      <c r="C127" s="61">
        <v>10</v>
      </c>
    </row>
    <row r="128" spans="1:3" ht="17.399999999999999">
      <c r="A128" s="4">
        <v>127</v>
      </c>
      <c r="B128" s="2">
        <v>1</v>
      </c>
      <c r="C128" s="61">
        <v>10</v>
      </c>
    </row>
    <row r="129" spans="1:3" ht="17.399999999999999">
      <c r="A129" s="4">
        <v>128</v>
      </c>
      <c r="B129" s="2">
        <v>1</v>
      </c>
      <c r="C129" s="61">
        <v>10</v>
      </c>
    </row>
    <row r="130" spans="1:3" ht="17.399999999999999">
      <c r="A130" s="4">
        <v>129</v>
      </c>
      <c r="B130" s="2">
        <v>1</v>
      </c>
      <c r="C130" s="61">
        <v>10</v>
      </c>
    </row>
    <row r="131" spans="1:3" ht="17.399999999999999">
      <c r="A131" s="4">
        <v>130</v>
      </c>
      <c r="B131" s="2">
        <v>1</v>
      </c>
      <c r="C131" s="61">
        <v>10</v>
      </c>
    </row>
    <row r="132" spans="1:3" ht="17.399999999999999">
      <c r="A132" s="4">
        <v>131</v>
      </c>
      <c r="B132" s="2">
        <v>1</v>
      </c>
      <c r="C132" s="61">
        <v>10</v>
      </c>
    </row>
    <row r="133" spans="1:3" ht="17.399999999999999">
      <c r="A133" s="4">
        <v>132</v>
      </c>
      <c r="B133" s="2">
        <v>1</v>
      </c>
      <c r="C133" s="61">
        <v>10</v>
      </c>
    </row>
    <row r="134" spans="1:3" ht="17.399999999999999">
      <c r="A134" s="4">
        <v>133</v>
      </c>
      <c r="B134" s="2">
        <v>1</v>
      </c>
      <c r="C134" s="61">
        <v>10</v>
      </c>
    </row>
    <row r="135" spans="1:3" ht="17.399999999999999">
      <c r="A135" s="4">
        <v>134</v>
      </c>
      <c r="B135" s="2">
        <v>1</v>
      </c>
      <c r="C135" s="61">
        <v>10</v>
      </c>
    </row>
    <row r="136" spans="1:3" ht="17.399999999999999">
      <c r="A136" s="4">
        <v>135</v>
      </c>
      <c r="B136" s="2">
        <v>1</v>
      </c>
      <c r="C136" s="61">
        <v>10</v>
      </c>
    </row>
    <row r="137" spans="1:3" ht="17.399999999999999">
      <c r="A137" s="4">
        <v>136</v>
      </c>
      <c r="B137" s="2">
        <v>1</v>
      </c>
      <c r="C137" s="61">
        <v>10</v>
      </c>
    </row>
    <row r="138" spans="1:3" ht="17.399999999999999">
      <c r="A138" s="4">
        <v>137</v>
      </c>
      <c r="B138" s="2">
        <v>1</v>
      </c>
      <c r="C138" s="61">
        <v>10</v>
      </c>
    </row>
    <row r="139" spans="1:3" ht="17.399999999999999">
      <c r="A139" s="4">
        <v>138</v>
      </c>
      <c r="B139" s="2">
        <v>1</v>
      </c>
      <c r="C139" s="61">
        <v>10</v>
      </c>
    </row>
    <row r="140" spans="1:3" ht="17.399999999999999">
      <c r="A140" s="4">
        <v>139</v>
      </c>
      <c r="B140" s="2">
        <v>1</v>
      </c>
      <c r="C140" s="61">
        <v>10</v>
      </c>
    </row>
    <row r="141" spans="1:3" ht="17.399999999999999">
      <c r="A141" s="4">
        <v>140</v>
      </c>
      <c r="B141" s="2">
        <v>1</v>
      </c>
      <c r="C141" s="61">
        <v>10</v>
      </c>
    </row>
    <row r="142" spans="1:3" ht="17.399999999999999">
      <c r="A142" s="4">
        <v>141</v>
      </c>
      <c r="B142" s="2">
        <v>1</v>
      </c>
      <c r="C142" s="61">
        <v>10</v>
      </c>
    </row>
    <row r="143" spans="1:3" ht="17.399999999999999">
      <c r="A143" s="4">
        <v>142</v>
      </c>
      <c r="B143" s="2">
        <v>1</v>
      </c>
      <c r="C143" s="61">
        <v>10</v>
      </c>
    </row>
    <row r="144" spans="1:3" ht="17.399999999999999">
      <c r="A144" s="4">
        <v>143</v>
      </c>
      <c r="B144" s="2">
        <v>1</v>
      </c>
      <c r="C144" s="61">
        <v>10</v>
      </c>
    </row>
    <row r="145" spans="1:3" ht="17.399999999999999">
      <c r="A145" s="4">
        <v>144</v>
      </c>
      <c r="B145" s="2">
        <v>1</v>
      </c>
      <c r="C145" s="61">
        <v>10</v>
      </c>
    </row>
    <row r="146" spans="1:3" ht="17.399999999999999">
      <c r="A146" s="4">
        <v>145</v>
      </c>
      <c r="B146" s="2">
        <v>1</v>
      </c>
      <c r="C146" s="61">
        <v>10</v>
      </c>
    </row>
    <row r="147" spans="1:3" ht="17.399999999999999">
      <c r="A147" s="4">
        <v>146</v>
      </c>
      <c r="B147" s="2">
        <v>1</v>
      </c>
      <c r="C147" s="61">
        <v>10</v>
      </c>
    </row>
    <row r="148" spans="1:3" ht="17.399999999999999">
      <c r="A148" s="4">
        <v>147</v>
      </c>
      <c r="B148" s="2">
        <v>1</v>
      </c>
      <c r="C148" s="61">
        <v>10</v>
      </c>
    </row>
    <row r="149" spans="1:3" ht="17.399999999999999">
      <c r="A149" s="4">
        <v>148</v>
      </c>
      <c r="B149" s="2">
        <v>1</v>
      </c>
      <c r="C149" s="61">
        <v>10</v>
      </c>
    </row>
    <row r="150" spans="1:3" ht="17.399999999999999">
      <c r="A150" s="4">
        <v>149</v>
      </c>
      <c r="B150" s="2">
        <v>1</v>
      </c>
      <c r="C150" s="61">
        <v>10</v>
      </c>
    </row>
    <row r="151" spans="1:3" ht="17.399999999999999">
      <c r="A151" s="4">
        <v>150</v>
      </c>
      <c r="B151" s="2">
        <v>1</v>
      </c>
      <c r="C151" s="61">
        <v>10</v>
      </c>
    </row>
    <row r="152" spans="1:3" ht="17.399999999999999">
      <c r="A152" s="4">
        <v>151</v>
      </c>
      <c r="B152" s="2">
        <v>1</v>
      </c>
      <c r="C152" s="61">
        <v>10</v>
      </c>
    </row>
    <row r="153" spans="1:3" ht="17.399999999999999">
      <c r="A153" s="4">
        <v>152</v>
      </c>
      <c r="B153" s="2">
        <v>1</v>
      </c>
      <c r="C153" s="61">
        <v>10</v>
      </c>
    </row>
    <row r="154" spans="1:3" ht="17.399999999999999">
      <c r="A154" s="4">
        <v>153</v>
      </c>
      <c r="B154" s="2">
        <v>1</v>
      </c>
      <c r="C154" s="61">
        <v>10</v>
      </c>
    </row>
    <row r="155" spans="1:3" ht="17.399999999999999">
      <c r="A155" s="4">
        <v>154</v>
      </c>
      <c r="B155" s="2">
        <v>1</v>
      </c>
      <c r="C155" s="61">
        <v>10</v>
      </c>
    </row>
    <row r="156" spans="1:3" ht="17.399999999999999">
      <c r="A156" s="4">
        <v>155</v>
      </c>
      <c r="B156" s="2">
        <v>1</v>
      </c>
      <c r="C156" s="61">
        <v>10</v>
      </c>
    </row>
    <row r="157" spans="1:3" ht="17.399999999999999">
      <c r="A157" s="4">
        <v>156</v>
      </c>
      <c r="B157" s="2">
        <v>1</v>
      </c>
      <c r="C157" s="61">
        <v>10</v>
      </c>
    </row>
    <row r="158" spans="1:3" ht="17.399999999999999">
      <c r="A158" s="4">
        <v>157</v>
      </c>
      <c r="B158" s="2">
        <v>1</v>
      </c>
      <c r="C158" s="61">
        <v>10</v>
      </c>
    </row>
    <row r="159" spans="1:3" ht="17.399999999999999">
      <c r="A159" s="4">
        <v>158</v>
      </c>
      <c r="B159" s="2">
        <v>1</v>
      </c>
      <c r="C159" s="61">
        <v>10</v>
      </c>
    </row>
    <row r="160" spans="1:3" ht="17.399999999999999">
      <c r="A160" s="4">
        <v>159</v>
      </c>
      <c r="B160" s="2">
        <v>0.4</v>
      </c>
      <c r="C160" s="61">
        <v>10</v>
      </c>
    </row>
    <row r="161" spans="1:3" ht="17.399999999999999">
      <c r="A161" s="4">
        <v>160</v>
      </c>
      <c r="B161" s="2">
        <v>0.4</v>
      </c>
      <c r="C161" s="61">
        <v>10</v>
      </c>
    </row>
    <row r="162" spans="1:3" ht="17.399999999999999">
      <c r="A162" s="4">
        <v>161</v>
      </c>
      <c r="B162" s="2">
        <v>0.4</v>
      </c>
      <c r="C162" s="61">
        <v>10</v>
      </c>
    </row>
    <row r="163" spans="1:3" ht="17.399999999999999">
      <c r="A163" s="4">
        <v>162</v>
      </c>
      <c r="B163" s="2">
        <v>0.4</v>
      </c>
      <c r="C163" s="61">
        <v>10</v>
      </c>
    </row>
    <row r="164" spans="1:3" ht="17.399999999999999">
      <c r="A164" s="4">
        <v>163</v>
      </c>
      <c r="B164" s="2">
        <v>0.4</v>
      </c>
      <c r="C164" s="61">
        <v>10</v>
      </c>
    </row>
    <row r="165" spans="1:3" ht="17.399999999999999">
      <c r="A165" s="4">
        <v>164</v>
      </c>
      <c r="B165" s="2">
        <v>0.4</v>
      </c>
      <c r="C165" s="61">
        <v>10</v>
      </c>
    </row>
    <row r="166" spans="1:3" ht="17.399999999999999">
      <c r="A166" s="4">
        <v>165</v>
      </c>
      <c r="B166" s="2">
        <v>0.4</v>
      </c>
      <c r="C166" s="61">
        <v>10</v>
      </c>
    </row>
    <row r="167" spans="1:3" ht="17.399999999999999">
      <c r="A167" s="4">
        <v>166</v>
      </c>
      <c r="B167" s="2">
        <v>0.4</v>
      </c>
      <c r="C167" s="61">
        <v>10</v>
      </c>
    </row>
    <row r="168" spans="1:3" ht="17.399999999999999">
      <c r="A168" s="4">
        <v>167</v>
      </c>
      <c r="B168" s="2">
        <v>0.4</v>
      </c>
      <c r="C168" s="61">
        <v>10</v>
      </c>
    </row>
    <row r="169" spans="1:3" ht="17.399999999999999">
      <c r="A169" s="4">
        <v>168</v>
      </c>
      <c r="B169" s="2">
        <v>0.4</v>
      </c>
      <c r="C169" s="61">
        <v>10</v>
      </c>
    </row>
    <row r="170" spans="1:3" ht="17.399999999999999">
      <c r="A170" s="4">
        <v>169</v>
      </c>
      <c r="B170" s="2">
        <v>0.4</v>
      </c>
      <c r="C170" s="61">
        <v>10</v>
      </c>
    </row>
    <row r="171" spans="1:3" ht="17.399999999999999">
      <c r="A171" s="4">
        <v>170</v>
      </c>
      <c r="B171" s="2">
        <v>0.4</v>
      </c>
      <c r="C171" s="61">
        <v>10</v>
      </c>
    </row>
    <row r="172" spans="1:3" ht="17.399999999999999">
      <c r="A172" s="4">
        <v>171</v>
      </c>
      <c r="B172" s="2">
        <v>0.4</v>
      </c>
      <c r="C172" s="61">
        <v>10</v>
      </c>
    </row>
    <row r="173" spans="1:3" ht="17.399999999999999">
      <c r="A173" s="4">
        <v>172</v>
      </c>
      <c r="B173" s="2">
        <v>0.4</v>
      </c>
      <c r="C173" s="61">
        <v>10</v>
      </c>
    </row>
    <row r="174" spans="1:3" ht="17.399999999999999">
      <c r="A174" s="4">
        <v>173</v>
      </c>
      <c r="B174" s="2">
        <v>0.4</v>
      </c>
      <c r="C174" s="61">
        <v>10</v>
      </c>
    </row>
    <row r="175" spans="1:3" ht="17.399999999999999">
      <c r="A175" s="4">
        <v>174</v>
      </c>
      <c r="B175" s="2">
        <v>0.4</v>
      </c>
      <c r="C175" s="61">
        <v>10</v>
      </c>
    </row>
    <row r="176" spans="1:3" ht="17.399999999999999">
      <c r="A176" s="4">
        <v>175</v>
      </c>
      <c r="B176" s="2">
        <v>0.4</v>
      </c>
      <c r="C176" s="61">
        <v>10</v>
      </c>
    </row>
    <row r="177" spans="1:3" ht="17.399999999999999">
      <c r="A177" s="4">
        <v>176</v>
      </c>
      <c r="B177" s="2">
        <v>0.4</v>
      </c>
      <c r="C177" s="61">
        <v>10</v>
      </c>
    </row>
    <row r="178" spans="1:3" ht="17.399999999999999">
      <c r="A178" s="4">
        <v>177</v>
      </c>
      <c r="B178" s="2">
        <v>0.4</v>
      </c>
      <c r="C178" s="61">
        <v>10</v>
      </c>
    </row>
    <row r="179" spans="1:3" ht="17.399999999999999">
      <c r="A179" s="4">
        <v>178</v>
      </c>
      <c r="B179" s="2">
        <v>0.4</v>
      </c>
      <c r="C179" s="61">
        <v>10</v>
      </c>
    </row>
    <row r="180" spans="1:3" ht="17.399999999999999">
      <c r="A180" s="4">
        <v>179</v>
      </c>
      <c r="B180" s="2">
        <v>0.4</v>
      </c>
      <c r="C180" s="61">
        <v>10</v>
      </c>
    </row>
    <row r="181" spans="1:3" ht="17.399999999999999">
      <c r="A181" s="4">
        <v>180</v>
      </c>
      <c r="B181" s="2">
        <v>0.4</v>
      </c>
      <c r="C181" s="61">
        <v>10</v>
      </c>
    </row>
    <row r="182" spans="1:3" ht="17.399999999999999">
      <c r="A182" s="4">
        <v>181</v>
      </c>
      <c r="B182" s="2">
        <v>0.4</v>
      </c>
      <c r="C182" s="61">
        <v>10</v>
      </c>
    </row>
    <row r="183" spans="1:3" ht="17.399999999999999">
      <c r="A183" s="4">
        <v>182</v>
      </c>
      <c r="B183" s="2">
        <v>0.4</v>
      </c>
      <c r="C183" s="61">
        <v>10</v>
      </c>
    </row>
    <row r="184" spans="1:3" ht="17.399999999999999">
      <c r="A184" s="4">
        <v>183</v>
      </c>
      <c r="B184" s="2">
        <v>0.4</v>
      </c>
      <c r="C184" s="61">
        <v>10</v>
      </c>
    </row>
    <row r="185" spans="1:3" ht="17.399999999999999">
      <c r="A185" s="4">
        <v>184</v>
      </c>
      <c r="B185" s="2">
        <v>0.4</v>
      </c>
      <c r="C185" s="61">
        <v>10</v>
      </c>
    </row>
    <row r="186" spans="1:3" ht="17.399999999999999">
      <c r="A186" s="4">
        <v>185</v>
      </c>
      <c r="B186" s="2">
        <v>0.4</v>
      </c>
      <c r="C186" s="61">
        <v>10</v>
      </c>
    </row>
    <row r="187" spans="1:3" ht="17.399999999999999">
      <c r="A187" s="4">
        <v>186</v>
      </c>
      <c r="B187" s="2">
        <v>0.4</v>
      </c>
      <c r="C187" s="61">
        <v>10</v>
      </c>
    </row>
    <row r="188" spans="1:3" ht="17.399999999999999">
      <c r="A188" s="4">
        <v>187</v>
      </c>
      <c r="B188" s="2">
        <v>0.4</v>
      </c>
      <c r="C188" s="61">
        <v>10</v>
      </c>
    </row>
    <row r="189" spans="1:3" ht="17.399999999999999">
      <c r="A189" s="4">
        <v>188</v>
      </c>
      <c r="B189" s="2">
        <v>0.4</v>
      </c>
      <c r="C189" s="61">
        <v>10</v>
      </c>
    </row>
    <row r="190" spans="1:3" ht="17.399999999999999">
      <c r="A190" s="4">
        <v>189</v>
      </c>
      <c r="B190" s="2">
        <v>0.4</v>
      </c>
      <c r="C190" s="61">
        <v>10</v>
      </c>
    </row>
    <row r="191" spans="1:3" ht="17.399999999999999">
      <c r="A191" s="4">
        <v>190</v>
      </c>
      <c r="B191" s="2">
        <v>0.4</v>
      </c>
      <c r="C191" s="61">
        <v>10</v>
      </c>
    </row>
    <row r="192" spans="1:3" ht="17.399999999999999">
      <c r="A192" s="4">
        <v>191</v>
      </c>
      <c r="B192" s="2">
        <v>0.4</v>
      </c>
      <c r="C192" s="61">
        <v>10</v>
      </c>
    </row>
    <row r="193" spans="1:3" ht="17.399999999999999">
      <c r="A193" s="4">
        <v>192</v>
      </c>
      <c r="B193" s="2">
        <v>0.4</v>
      </c>
      <c r="C193" s="61">
        <v>10</v>
      </c>
    </row>
    <row r="194" spans="1:3" ht="17.399999999999999">
      <c r="A194" s="4">
        <v>193</v>
      </c>
      <c r="B194" s="2">
        <v>0.4</v>
      </c>
      <c r="C194" s="61">
        <v>10</v>
      </c>
    </row>
    <row r="195" spans="1:3" ht="17.399999999999999">
      <c r="A195" s="4">
        <v>194</v>
      </c>
      <c r="B195" s="2">
        <v>0.4</v>
      </c>
      <c r="C195" s="61">
        <v>10</v>
      </c>
    </row>
    <row r="196" spans="1:3" ht="17.399999999999999">
      <c r="A196" s="4">
        <v>195</v>
      </c>
      <c r="B196" s="2">
        <v>0.4</v>
      </c>
      <c r="C196" s="61">
        <v>10</v>
      </c>
    </row>
    <row r="197" spans="1:3" ht="17.399999999999999">
      <c r="A197" s="4">
        <v>196</v>
      </c>
      <c r="B197" s="2">
        <v>0.4</v>
      </c>
      <c r="C197" s="61">
        <v>10</v>
      </c>
    </row>
    <row r="198" spans="1:3" ht="17.399999999999999">
      <c r="A198" s="4">
        <v>197</v>
      </c>
      <c r="B198" s="2">
        <v>0.4</v>
      </c>
      <c r="C198" s="61">
        <v>10</v>
      </c>
    </row>
    <row r="199" spans="1:3" ht="17.399999999999999">
      <c r="A199" s="4">
        <v>198</v>
      </c>
      <c r="B199" s="2">
        <v>0.4</v>
      </c>
      <c r="C199" s="61">
        <v>10</v>
      </c>
    </row>
    <row r="200" spans="1:3" ht="17.399999999999999">
      <c r="A200" s="4">
        <v>199</v>
      </c>
      <c r="B200" s="2">
        <v>0.4</v>
      </c>
      <c r="C200" s="61">
        <v>10</v>
      </c>
    </row>
    <row r="201" spans="1:3" ht="17.399999999999999">
      <c r="A201" s="4">
        <v>200</v>
      </c>
      <c r="B201" s="2">
        <v>0.4</v>
      </c>
      <c r="C201" s="61">
        <v>10</v>
      </c>
    </row>
    <row r="202" spans="1:3" ht="17.399999999999999">
      <c r="A202" s="4">
        <v>201</v>
      </c>
      <c r="B202" s="2">
        <v>0.4</v>
      </c>
      <c r="C202" s="61">
        <v>10</v>
      </c>
    </row>
    <row r="203" spans="1:3" ht="17.399999999999999">
      <c r="A203" s="4">
        <v>202</v>
      </c>
      <c r="B203" s="2">
        <v>0.4</v>
      </c>
      <c r="C203" s="61">
        <v>10</v>
      </c>
    </row>
    <row r="204" spans="1:3" ht="17.399999999999999">
      <c r="A204" s="4">
        <v>203</v>
      </c>
      <c r="B204" s="2">
        <v>0.4</v>
      </c>
      <c r="C204" s="61">
        <v>10</v>
      </c>
    </row>
    <row r="205" spans="1:3" ht="17.399999999999999">
      <c r="A205" s="4">
        <v>204</v>
      </c>
      <c r="B205" s="2">
        <v>0.4</v>
      </c>
      <c r="C205" s="61">
        <v>10</v>
      </c>
    </row>
    <row r="206" spans="1:3" ht="17.399999999999999">
      <c r="A206" s="4">
        <v>205</v>
      </c>
      <c r="B206" s="2">
        <v>0.4</v>
      </c>
      <c r="C206" s="61">
        <v>10</v>
      </c>
    </row>
    <row r="207" spans="1:3" ht="17.399999999999999">
      <c r="A207" s="4">
        <v>206</v>
      </c>
      <c r="B207" s="2">
        <v>0.4</v>
      </c>
      <c r="C207" s="61">
        <v>10</v>
      </c>
    </row>
    <row r="208" spans="1:3" ht="17.399999999999999">
      <c r="A208" s="4">
        <v>207</v>
      </c>
      <c r="B208" s="2">
        <v>0.4</v>
      </c>
      <c r="C208" s="61">
        <v>10</v>
      </c>
    </row>
    <row r="209" spans="1:3" ht="17.399999999999999">
      <c r="A209" s="4">
        <v>208</v>
      </c>
      <c r="B209" s="2">
        <v>0.4</v>
      </c>
      <c r="C209" s="61">
        <v>10</v>
      </c>
    </row>
    <row r="210" spans="1:3" ht="17.399999999999999">
      <c r="A210" s="4">
        <v>209</v>
      </c>
      <c r="B210" s="2">
        <v>0.4</v>
      </c>
      <c r="C210" s="61">
        <v>10</v>
      </c>
    </row>
    <row r="211" spans="1:3" ht="17.399999999999999">
      <c r="A211" s="4">
        <v>210</v>
      </c>
      <c r="B211" s="2">
        <v>0.4</v>
      </c>
      <c r="C211" s="61">
        <v>10</v>
      </c>
    </row>
    <row r="212" spans="1:3" ht="17.399999999999999">
      <c r="A212" s="4">
        <v>211</v>
      </c>
      <c r="B212" s="2">
        <v>0.4</v>
      </c>
      <c r="C212" s="61">
        <v>10</v>
      </c>
    </row>
    <row r="213" spans="1:3" ht="17.399999999999999">
      <c r="A213" s="4">
        <v>212</v>
      </c>
      <c r="B213" s="2">
        <v>0.4</v>
      </c>
      <c r="C213" s="61">
        <v>10</v>
      </c>
    </row>
    <row r="214" spans="1:3" ht="17.399999999999999">
      <c r="A214" s="4">
        <v>213</v>
      </c>
      <c r="B214" s="2">
        <v>0.4</v>
      </c>
      <c r="C214" s="61">
        <v>10</v>
      </c>
    </row>
    <row r="215" spans="1:3" ht="17.399999999999999">
      <c r="A215" s="4">
        <v>214</v>
      </c>
      <c r="B215" s="2">
        <v>0.4</v>
      </c>
      <c r="C215" s="61">
        <v>10</v>
      </c>
    </row>
    <row r="216" spans="1:3" ht="17.399999999999999">
      <c r="A216" s="4">
        <v>215</v>
      </c>
      <c r="B216" s="2">
        <v>0.4</v>
      </c>
      <c r="C216" s="61">
        <v>10</v>
      </c>
    </row>
    <row r="217" spans="1:3" ht="17.399999999999999">
      <c r="A217" s="4">
        <v>216</v>
      </c>
      <c r="B217" s="2">
        <v>0.4</v>
      </c>
      <c r="C217" s="61">
        <v>10</v>
      </c>
    </row>
    <row r="218" spans="1:3" ht="17.399999999999999">
      <c r="A218" s="4">
        <v>217</v>
      </c>
      <c r="B218" s="2">
        <v>0.4</v>
      </c>
      <c r="C218" s="61">
        <v>10</v>
      </c>
    </row>
    <row r="219" spans="1:3" ht="17.399999999999999">
      <c r="A219" s="4">
        <v>218</v>
      </c>
      <c r="B219" s="2">
        <v>0.4</v>
      </c>
      <c r="C219" s="61">
        <v>10</v>
      </c>
    </row>
    <row r="220" spans="1:3" ht="17.399999999999999">
      <c r="A220" s="4">
        <v>219</v>
      </c>
      <c r="B220" s="2">
        <v>0.4</v>
      </c>
      <c r="C220" s="61">
        <v>10</v>
      </c>
    </row>
    <row r="221" spans="1:3" ht="17.399999999999999">
      <c r="A221" s="4">
        <v>220</v>
      </c>
      <c r="B221" s="2">
        <v>0.4</v>
      </c>
      <c r="C221" s="61">
        <v>10</v>
      </c>
    </row>
    <row r="222" spans="1:3" ht="17.399999999999999">
      <c r="A222" s="4">
        <v>221</v>
      </c>
      <c r="B222" s="2">
        <v>0.4</v>
      </c>
      <c r="C222" s="61">
        <v>10</v>
      </c>
    </row>
    <row r="223" spans="1:3" ht="17.399999999999999">
      <c r="A223" s="4">
        <v>222</v>
      </c>
      <c r="B223" s="2">
        <v>0.4</v>
      </c>
      <c r="C223" s="61">
        <v>10</v>
      </c>
    </row>
    <row r="224" spans="1:3" ht="17.399999999999999">
      <c r="A224" s="4">
        <v>223</v>
      </c>
      <c r="B224" s="2">
        <v>0.4</v>
      </c>
      <c r="C224" s="61">
        <v>10</v>
      </c>
    </row>
    <row r="225" spans="1:3" ht="17.399999999999999">
      <c r="A225" s="4">
        <v>224</v>
      </c>
      <c r="B225" s="2">
        <v>0.4</v>
      </c>
      <c r="C225" s="61">
        <v>10</v>
      </c>
    </row>
    <row r="226" spans="1:3" ht="17.399999999999999">
      <c r="A226" s="4">
        <v>225</v>
      </c>
      <c r="B226" s="2">
        <v>0.4</v>
      </c>
      <c r="C226" s="61">
        <v>10</v>
      </c>
    </row>
    <row r="227" spans="1:3" ht="17.399999999999999">
      <c r="A227" s="4">
        <v>226</v>
      </c>
      <c r="B227" s="2">
        <v>0.4</v>
      </c>
      <c r="C227" s="61">
        <v>10</v>
      </c>
    </row>
    <row r="228" spans="1:3" ht="17.399999999999999">
      <c r="A228" s="4">
        <v>227</v>
      </c>
      <c r="B228" s="2">
        <v>0.4</v>
      </c>
      <c r="C228" s="61">
        <v>10</v>
      </c>
    </row>
    <row r="229" spans="1:3" ht="17.399999999999999">
      <c r="A229" s="4">
        <v>228</v>
      </c>
      <c r="B229" s="2">
        <v>0.4</v>
      </c>
      <c r="C229" s="61">
        <v>10</v>
      </c>
    </row>
    <row r="230" spans="1:3" ht="17.399999999999999">
      <c r="A230" s="4">
        <v>229</v>
      </c>
      <c r="B230" s="2">
        <v>0.4</v>
      </c>
      <c r="C230" s="61">
        <v>10</v>
      </c>
    </row>
    <row r="231" spans="1:3" ht="17.399999999999999">
      <c r="A231" s="4">
        <v>230</v>
      </c>
      <c r="B231" s="2">
        <v>0.4</v>
      </c>
      <c r="C231" s="61">
        <v>10</v>
      </c>
    </row>
    <row r="232" spans="1:3" ht="17.399999999999999">
      <c r="A232" s="4">
        <v>231</v>
      </c>
      <c r="B232" s="2">
        <v>0.4</v>
      </c>
      <c r="C232" s="61">
        <v>10</v>
      </c>
    </row>
    <row r="233" spans="1:3" ht="17.399999999999999">
      <c r="A233" s="4">
        <v>232</v>
      </c>
      <c r="B233" s="2">
        <v>0.4</v>
      </c>
      <c r="C233" s="61">
        <v>10</v>
      </c>
    </row>
    <row r="234" spans="1:3" ht="17.399999999999999">
      <c r="A234" s="4">
        <v>233</v>
      </c>
      <c r="B234" s="2">
        <v>0.4</v>
      </c>
      <c r="C234" s="61">
        <v>10</v>
      </c>
    </row>
    <row r="235" spans="1:3" ht="17.399999999999999">
      <c r="A235" s="4">
        <v>234</v>
      </c>
      <c r="B235" s="2">
        <v>0.4</v>
      </c>
      <c r="C235" s="61">
        <v>10</v>
      </c>
    </row>
    <row r="236" spans="1:3" ht="17.399999999999999">
      <c r="A236" s="4">
        <v>235</v>
      </c>
      <c r="B236" s="2">
        <v>0.4</v>
      </c>
      <c r="C236" s="61">
        <v>10</v>
      </c>
    </row>
    <row r="237" spans="1:3" ht="17.399999999999999">
      <c r="A237" s="4">
        <v>236</v>
      </c>
      <c r="B237" s="2">
        <v>0.4</v>
      </c>
      <c r="C237" s="61">
        <v>10</v>
      </c>
    </row>
    <row r="238" spans="1:3" ht="17.399999999999999">
      <c r="A238" s="4">
        <v>237</v>
      </c>
      <c r="B238" s="2">
        <v>0.4</v>
      </c>
      <c r="C238" s="61">
        <v>10</v>
      </c>
    </row>
    <row r="239" spans="1:3" ht="17.399999999999999">
      <c r="A239" s="4">
        <v>238</v>
      </c>
      <c r="B239" s="2">
        <v>0.4</v>
      </c>
      <c r="C239" s="61">
        <v>10</v>
      </c>
    </row>
    <row r="240" spans="1:3" ht="17.399999999999999">
      <c r="A240" s="4">
        <v>239</v>
      </c>
      <c r="B240" s="2">
        <v>0.4</v>
      </c>
      <c r="C240" s="61">
        <v>10</v>
      </c>
    </row>
    <row r="241" spans="1:3" ht="17.399999999999999">
      <c r="A241" s="4">
        <v>240</v>
      </c>
      <c r="B241" s="2">
        <v>0.4</v>
      </c>
      <c r="C241" s="61">
        <v>10</v>
      </c>
    </row>
    <row r="242" spans="1:3" ht="17.399999999999999">
      <c r="A242" s="4">
        <v>241</v>
      </c>
      <c r="B242" s="2">
        <v>0.4</v>
      </c>
      <c r="C242" s="61">
        <v>10</v>
      </c>
    </row>
    <row r="243" spans="1:3" ht="17.399999999999999">
      <c r="A243" s="4">
        <v>242</v>
      </c>
      <c r="B243" s="2">
        <v>0.4</v>
      </c>
      <c r="C243" s="61">
        <v>10</v>
      </c>
    </row>
    <row r="244" spans="1:3" ht="17.399999999999999">
      <c r="A244" s="4">
        <v>243</v>
      </c>
      <c r="B244" s="2">
        <v>0.4</v>
      </c>
      <c r="C244" s="61">
        <v>10</v>
      </c>
    </row>
    <row r="245" spans="1:3" ht="17.399999999999999">
      <c r="A245" s="4">
        <v>244</v>
      </c>
      <c r="B245" s="2">
        <v>0.4</v>
      </c>
      <c r="C245" s="61">
        <v>10</v>
      </c>
    </row>
    <row r="246" spans="1:3" ht="17.399999999999999">
      <c r="A246" s="4">
        <v>245</v>
      </c>
      <c r="B246" s="2">
        <v>0.4</v>
      </c>
      <c r="C246" s="61">
        <v>10</v>
      </c>
    </row>
    <row r="247" spans="1:3" ht="17.399999999999999">
      <c r="A247" s="4">
        <v>246</v>
      </c>
      <c r="B247" s="2">
        <v>0.4</v>
      </c>
      <c r="C247" s="61">
        <v>10</v>
      </c>
    </row>
    <row r="248" spans="1:3" ht="17.399999999999999">
      <c r="A248" s="4">
        <v>247</v>
      </c>
      <c r="B248" s="2">
        <v>0.4</v>
      </c>
      <c r="C248" s="61">
        <v>10</v>
      </c>
    </row>
    <row r="249" spans="1:3" ht="17.399999999999999">
      <c r="A249" s="4">
        <v>248</v>
      </c>
      <c r="B249" s="2">
        <v>0.4</v>
      </c>
      <c r="C249" s="61">
        <v>10</v>
      </c>
    </row>
    <row r="250" spans="1:3" ht="17.399999999999999">
      <c r="A250" s="4">
        <v>249</v>
      </c>
      <c r="B250" s="2">
        <v>0.4</v>
      </c>
      <c r="C250" s="61">
        <v>10</v>
      </c>
    </row>
    <row r="251" spans="1:3" ht="17.399999999999999">
      <c r="A251" s="4">
        <v>250</v>
      </c>
      <c r="B251" s="2">
        <v>0.4</v>
      </c>
      <c r="C251" s="61">
        <v>10</v>
      </c>
    </row>
    <row r="252" spans="1:3" ht="17.399999999999999">
      <c r="A252" s="4">
        <v>251</v>
      </c>
      <c r="B252" s="2">
        <v>0.4</v>
      </c>
      <c r="C252" s="61">
        <v>10</v>
      </c>
    </row>
    <row r="253" spans="1:3" ht="17.399999999999999">
      <c r="A253" s="4">
        <v>252</v>
      </c>
      <c r="B253" s="2">
        <v>0.4</v>
      </c>
      <c r="C253" s="61">
        <v>10</v>
      </c>
    </row>
    <row r="254" spans="1:3" ht="17.399999999999999">
      <c r="A254" s="4">
        <v>253</v>
      </c>
      <c r="B254" s="2">
        <v>0.4</v>
      </c>
      <c r="C254" s="61">
        <v>10</v>
      </c>
    </row>
    <row r="255" spans="1:3" ht="17.399999999999999">
      <c r="A255" s="4">
        <v>254</v>
      </c>
      <c r="B255" s="2">
        <v>0.4</v>
      </c>
      <c r="C255" s="61">
        <v>10</v>
      </c>
    </row>
    <row r="256" spans="1:3" ht="17.399999999999999">
      <c r="A256" s="4">
        <v>255</v>
      </c>
      <c r="B256" s="2">
        <v>0.4</v>
      </c>
      <c r="C256" s="61">
        <v>10</v>
      </c>
    </row>
    <row r="257" spans="1:3" ht="17.399999999999999">
      <c r="A257" s="4">
        <v>256</v>
      </c>
      <c r="B257" s="2">
        <v>0.4</v>
      </c>
      <c r="C257" s="61">
        <v>10</v>
      </c>
    </row>
    <row r="258" spans="1:3" ht="17.399999999999999">
      <c r="A258" s="4">
        <v>257</v>
      </c>
      <c r="B258" s="2">
        <v>0.4</v>
      </c>
      <c r="C258" s="61">
        <v>10</v>
      </c>
    </row>
    <row r="259" spans="1:3" ht="17.399999999999999">
      <c r="A259" s="4">
        <v>258</v>
      </c>
      <c r="B259" s="2">
        <v>0.4</v>
      </c>
      <c r="C259" s="61">
        <v>10</v>
      </c>
    </row>
    <row r="260" spans="1:3" ht="17.399999999999999">
      <c r="A260" s="4">
        <v>259</v>
      </c>
      <c r="B260" s="2">
        <v>0.4</v>
      </c>
      <c r="C260" s="61">
        <v>10</v>
      </c>
    </row>
    <row r="261" spans="1:3" ht="17.399999999999999">
      <c r="A261" s="4">
        <v>260</v>
      </c>
      <c r="B261" s="2">
        <v>0.4</v>
      </c>
      <c r="C261" s="61">
        <v>10</v>
      </c>
    </row>
    <row r="262" spans="1:3" ht="17.399999999999999">
      <c r="A262" s="4">
        <v>261</v>
      </c>
      <c r="B262" s="2">
        <v>0.4</v>
      </c>
      <c r="C262" s="61">
        <v>10</v>
      </c>
    </row>
    <row r="263" spans="1:3" ht="17.399999999999999">
      <c r="A263" s="4">
        <v>262</v>
      </c>
      <c r="B263" s="2">
        <v>0.4</v>
      </c>
      <c r="C263" s="61">
        <v>10</v>
      </c>
    </row>
    <row r="264" spans="1:3" ht="17.399999999999999">
      <c r="A264" s="4">
        <v>263</v>
      </c>
      <c r="B264" s="2">
        <v>0.4</v>
      </c>
      <c r="C264" s="61">
        <v>10</v>
      </c>
    </row>
    <row r="265" spans="1:3" ht="17.399999999999999">
      <c r="A265" s="4">
        <v>264</v>
      </c>
      <c r="B265" s="2">
        <v>0.4</v>
      </c>
      <c r="C265" s="61">
        <v>10</v>
      </c>
    </row>
    <row r="266" spans="1:3" ht="17.399999999999999">
      <c r="A266" s="4">
        <v>265</v>
      </c>
      <c r="B266" s="2">
        <v>0.4</v>
      </c>
      <c r="C266" s="61">
        <v>10</v>
      </c>
    </row>
    <row r="267" spans="1:3" ht="17.399999999999999">
      <c r="A267" s="4">
        <v>266</v>
      </c>
      <c r="B267" s="2">
        <v>0.4</v>
      </c>
      <c r="C267" s="61">
        <v>10</v>
      </c>
    </row>
    <row r="268" spans="1:3" ht="17.399999999999999">
      <c r="A268" s="4">
        <v>267</v>
      </c>
      <c r="B268" s="2">
        <v>0.4</v>
      </c>
      <c r="C268" s="61">
        <v>10</v>
      </c>
    </row>
    <row r="269" spans="1:3" ht="17.399999999999999">
      <c r="A269" s="4">
        <v>268</v>
      </c>
      <c r="B269" s="2">
        <v>0.4</v>
      </c>
      <c r="C269" s="61">
        <v>10</v>
      </c>
    </row>
    <row r="270" spans="1:3" ht="17.399999999999999">
      <c r="A270" s="4">
        <v>269</v>
      </c>
      <c r="B270" s="2">
        <v>0.4</v>
      </c>
      <c r="C270" s="61">
        <v>10</v>
      </c>
    </row>
    <row r="271" spans="1:3" ht="17.399999999999999">
      <c r="A271" s="4">
        <v>270</v>
      </c>
      <c r="B271" s="2">
        <v>0.4</v>
      </c>
      <c r="C271" s="61">
        <v>10</v>
      </c>
    </row>
    <row r="272" spans="1:3" ht="17.399999999999999">
      <c r="A272" s="4">
        <v>271</v>
      </c>
      <c r="B272" s="2">
        <v>0.4</v>
      </c>
      <c r="C272" s="61">
        <v>10</v>
      </c>
    </row>
    <row r="273" spans="1:3" ht="17.399999999999999">
      <c r="A273" s="4">
        <v>272</v>
      </c>
      <c r="B273" s="2">
        <v>0.4</v>
      </c>
      <c r="C273" s="61">
        <v>10</v>
      </c>
    </row>
    <row r="274" spans="1:3" ht="17.399999999999999">
      <c r="A274" s="4">
        <v>273</v>
      </c>
      <c r="B274" s="2">
        <v>0.4</v>
      </c>
      <c r="C274" s="61">
        <v>10</v>
      </c>
    </row>
    <row r="275" spans="1:3" ht="17.399999999999999">
      <c r="A275" s="4">
        <v>274</v>
      </c>
      <c r="B275" s="2">
        <v>0.4</v>
      </c>
      <c r="C275" s="61">
        <v>10</v>
      </c>
    </row>
    <row r="276" spans="1:3" ht="17.399999999999999">
      <c r="A276" s="4">
        <v>275</v>
      </c>
      <c r="B276" s="2">
        <v>0.4</v>
      </c>
      <c r="C276" s="61">
        <v>10</v>
      </c>
    </row>
    <row r="277" spans="1:3" ht="17.399999999999999">
      <c r="A277" s="4">
        <v>276</v>
      </c>
      <c r="B277" s="2">
        <v>0.4</v>
      </c>
      <c r="C277" s="61">
        <v>10</v>
      </c>
    </row>
    <row r="278" spans="1:3" ht="17.399999999999999">
      <c r="A278" s="4">
        <v>277</v>
      </c>
      <c r="B278" s="2">
        <v>0.4</v>
      </c>
      <c r="C278" s="61">
        <v>10</v>
      </c>
    </row>
    <row r="279" spans="1:3" ht="17.399999999999999">
      <c r="A279" s="4">
        <v>278</v>
      </c>
      <c r="B279" s="2">
        <v>0.4</v>
      </c>
      <c r="C279" s="61">
        <v>10</v>
      </c>
    </row>
    <row r="280" spans="1:3" ht="17.399999999999999">
      <c r="A280" s="4">
        <v>279</v>
      </c>
      <c r="B280" s="2">
        <v>0.4</v>
      </c>
      <c r="C280" s="61">
        <v>10</v>
      </c>
    </row>
    <row r="281" spans="1:3" ht="17.399999999999999">
      <c r="A281" s="4">
        <v>280</v>
      </c>
      <c r="B281" s="2">
        <v>0.4</v>
      </c>
      <c r="C281" s="61">
        <v>10</v>
      </c>
    </row>
    <row r="282" spans="1:3" ht="17.399999999999999">
      <c r="A282" s="4">
        <v>281</v>
      </c>
      <c r="B282" s="2">
        <v>0.4</v>
      </c>
      <c r="C282" s="61">
        <v>10</v>
      </c>
    </row>
    <row r="283" spans="1:3" ht="17.399999999999999">
      <c r="A283" s="4">
        <v>282</v>
      </c>
      <c r="B283" s="2">
        <v>0.4</v>
      </c>
      <c r="C283" s="61">
        <v>10</v>
      </c>
    </row>
    <row r="284" spans="1:3" ht="17.399999999999999">
      <c r="A284" s="4">
        <v>283</v>
      </c>
      <c r="B284" s="2">
        <v>0.4</v>
      </c>
      <c r="C284" s="61">
        <v>10</v>
      </c>
    </row>
    <row r="285" spans="1:3" ht="17.399999999999999">
      <c r="A285" s="4">
        <v>284</v>
      </c>
      <c r="B285" s="2">
        <v>0.4</v>
      </c>
      <c r="C285" s="61">
        <v>10</v>
      </c>
    </row>
    <row r="286" spans="1:3" ht="17.399999999999999">
      <c r="A286" s="4">
        <v>285</v>
      </c>
      <c r="B286" s="2">
        <v>0.4</v>
      </c>
      <c r="C286" s="61">
        <v>10</v>
      </c>
    </row>
    <row r="287" spans="1:3" ht="17.399999999999999">
      <c r="A287" s="4">
        <v>286</v>
      </c>
      <c r="B287" s="2">
        <v>0.4</v>
      </c>
      <c r="C287" s="61">
        <v>10</v>
      </c>
    </row>
    <row r="288" spans="1:3" ht="17.399999999999999">
      <c r="A288" s="4">
        <v>287</v>
      </c>
      <c r="B288" s="2">
        <v>0.4</v>
      </c>
      <c r="C288" s="61">
        <v>10</v>
      </c>
    </row>
    <row r="289" spans="1:3" ht="17.399999999999999">
      <c r="A289" s="4">
        <v>288</v>
      </c>
      <c r="B289" s="2">
        <v>0.4</v>
      </c>
      <c r="C289" s="61">
        <v>10</v>
      </c>
    </row>
    <row r="290" spans="1:3" ht="17.399999999999999">
      <c r="A290" s="4">
        <v>289</v>
      </c>
      <c r="B290" s="2">
        <v>0.4</v>
      </c>
      <c r="C290" s="61">
        <v>10</v>
      </c>
    </row>
    <row r="291" spans="1:3" ht="17.399999999999999">
      <c r="A291" s="4">
        <v>290</v>
      </c>
      <c r="B291" s="2">
        <v>0.4</v>
      </c>
      <c r="C291" s="61">
        <v>10</v>
      </c>
    </row>
    <row r="292" spans="1:3" ht="17.399999999999999">
      <c r="A292" s="4">
        <v>291</v>
      </c>
      <c r="B292" s="2">
        <v>0.4</v>
      </c>
      <c r="C292" s="61">
        <v>10</v>
      </c>
    </row>
    <row r="293" spans="1:3" ht="17.399999999999999">
      <c r="A293" s="4">
        <v>292</v>
      </c>
      <c r="B293" s="2">
        <v>0.4</v>
      </c>
      <c r="C293" s="61">
        <v>10</v>
      </c>
    </row>
    <row r="294" spans="1:3" ht="17.399999999999999">
      <c r="A294" s="4">
        <v>293</v>
      </c>
      <c r="B294" s="2">
        <v>0.4</v>
      </c>
      <c r="C294" s="61">
        <v>10</v>
      </c>
    </row>
    <row r="295" spans="1:3" ht="17.399999999999999">
      <c r="A295" s="4">
        <v>294</v>
      </c>
      <c r="B295" s="2">
        <v>0.4</v>
      </c>
      <c r="C295" s="61">
        <v>10</v>
      </c>
    </row>
    <row r="296" spans="1:3" ht="17.399999999999999">
      <c r="A296" s="4">
        <v>295</v>
      </c>
      <c r="B296" s="2">
        <v>0.4</v>
      </c>
      <c r="C296" s="61">
        <v>10</v>
      </c>
    </row>
    <row r="297" spans="1:3" ht="17.399999999999999">
      <c r="A297" s="4">
        <v>296</v>
      </c>
      <c r="B297" s="2">
        <v>0.4</v>
      </c>
      <c r="C297" s="61">
        <v>10</v>
      </c>
    </row>
    <row r="298" spans="1:3" ht="17.399999999999999">
      <c r="A298" s="4">
        <v>297</v>
      </c>
      <c r="B298" s="2">
        <v>0.4</v>
      </c>
      <c r="C298" s="61">
        <v>10</v>
      </c>
    </row>
    <row r="299" spans="1:3" ht="17.399999999999999">
      <c r="A299" s="4">
        <v>298</v>
      </c>
      <c r="B299" s="2">
        <v>0.4</v>
      </c>
      <c r="C299" s="61">
        <v>10</v>
      </c>
    </row>
    <row r="300" spans="1:3" ht="17.399999999999999">
      <c r="A300" s="4">
        <v>299</v>
      </c>
      <c r="B300" s="2">
        <v>0.4</v>
      </c>
      <c r="C300" s="61">
        <v>10</v>
      </c>
    </row>
    <row r="301" spans="1:3" ht="17.399999999999999">
      <c r="A301" s="4">
        <v>300</v>
      </c>
      <c r="B301" s="2">
        <v>0.4</v>
      </c>
      <c r="C301" s="61">
        <v>10</v>
      </c>
    </row>
    <row r="302" spans="1:3" ht="17.399999999999999">
      <c r="A302" s="4">
        <v>301</v>
      </c>
      <c r="B302" s="2">
        <v>0.4</v>
      </c>
      <c r="C302" s="61">
        <v>10</v>
      </c>
    </row>
    <row r="303" spans="1:3" ht="17.399999999999999">
      <c r="A303" s="4">
        <v>302</v>
      </c>
      <c r="B303" s="2">
        <v>0.4</v>
      </c>
      <c r="C303" s="61">
        <v>10</v>
      </c>
    </row>
    <row r="304" spans="1:3" ht="17.399999999999999">
      <c r="A304" s="4">
        <v>303</v>
      </c>
      <c r="B304" s="2">
        <v>0.4</v>
      </c>
      <c r="C304" s="61">
        <v>10</v>
      </c>
    </row>
    <row r="305" spans="1:3" ht="17.399999999999999">
      <c r="A305" s="4">
        <v>304</v>
      </c>
      <c r="B305" s="2">
        <v>0.4</v>
      </c>
      <c r="C305" s="61">
        <v>10</v>
      </c>
    </row>
    <row r="306" spans="1:3" ht="17.399999999999999">
      <c r="A306" s="4">
        <v>305</v>
      </c>
      <c r="B306" s="2">
        <v>0.4</v>
      </c>
      <c r="C306" s="61">
        <v>10</v>
      </c>
    </row>
    <row r="307" spans="1:3" ht="17.399999999999999">
      <c r="A307" s="4">
        <v>306</v>
      </c>
      <c r="B307" s="2">
        <v>0.4</v>
      </c>
      <c r="C307" s="61">
        <v>10</v>
      </c>
    </row>
    <row r="308" spans="1:3" ht="17.399999999999999">
      <c r="A308" s="4">
        <v>307</v>
      </c>
      <c r="B308" s="2">
        <v>0.4</v>
      </c>
      <c r="C308" s="61">
        <v>10</v>
      </c>
    </row>
    <row r="309" spans="1:3" ht="17.399999999999999">
      <c r="A309" s="4">
        <v>308</v>
      </c>
      <c r="B309" s="2">
        <v>0.4</v>
      </c>
      <c r="C309" s="61">
        <v>10</v>
      </c>
    </row>
    <row r="310" spans="1:3" ht="17.399999999999999">
      <c r="A310" s="4">
        <v>309</v>
      </c>
      <c r="B310" s="2">
        <v>0.4</v>
      </c>
      <c r="C310" s="61">
        <v>10</v>
      </c>
    </row>
    <row r="311" spans="1:3" ht="17.399999999999999">
      <c r="A311" s="4">
        <v>310</v>
      </c>
      <c r="B311" s="2">
        <v>0.4</v>
      </c>
      <c r="C311" s="61">
        <v>10</v>
      </c>
    </row>
    <row r="312" spans="1:3" ht="17.399999999999999">
      <c r="A312" s="4">
        <v>311</v>
      </c>
      <c r="B312" s="2">
        <v>0.4</v>
      </c>
      <c r="C312" s="61">
        <v>10</v>
      </c>
    </row>
    <row r="313" spans="1:3" ht="17.399999999999999">
      <c r="A313" s="4">
        <v>312</v>
      </c>
      <c r="B313" s="2">
        <v>0.4</v>
      </c>
      <c r="C313" s="61">
        <v>10</v>
      </c>
    </row>
    <row r="314" spans="1:3" ht="17.399999999999999">
      <c r="A314" s="4">
        <v>313</v>
      </c>
      <c r="B314" s="2">
        <v>0.4</v>
      </c>
      <c r="C314" s="61">
        <v>10</v>
      </c>
    </row>
    <row r="315" spans="1:3" ht="17.399999999999999">
      <c r="A315" s="4">
        <v>314</v>
      </c>
      <c r="B315" s="2">
        <v>0.4</v>
      </c>
      <c r="C315" s="61">
        <v>10</v>
      </c>
    </row>
    <row r="316" spans="1:3" ht="17.399999999999999">
      <c r="A316" s="4">
        <v>315</v>
      </c>
      <c r="B316" s="2">
        <v>0.4</v>
      </c>
      <c r="C316" s="61">
        <v>10</v>
      </c>
    </row>
    <row r="317" spans="1:3" ht="17.399999999999999">
      <c r="A317" s="4">
        <v>316</v>
      </c>
      <c r="B317" s="2">
        <v>0.4</v>
      </c>
      <c r="C317" s="61">
        <v>10</v>
      </c>
    </row>
    <row r="318" spans="1:3" ht="17.399999999999999">
      <c r="A318" s="4">
        <v>317</v>
      </c>
      <c r="B318" s="2">
        <v>0.4</v>
      </c>
      <c r="C318" s="61">
        <v>10</v>
      </c>
    </row>
    <row r="319" spans="1:3" ht="17.399999999999999">
      <c r="A319" s="4">
        <v>318</v>
      </c>
      <c r="B319" s="2">
        <v>0.4</v>
      </c>
      <c r="C319" s="61">
        <v>10</v>
      </c>
    </row>
    <row r="320" spans="1:3" ht="17.399999999999999">
      <c r="A320" s="4">
        <v>319</v>
      </c>
      <c r="B320" s="2">
        <v>0.4</v>
      </c>
      <c r="C320" s="61">
        <v>10</v>
      </c>
    </row>
    <row r="321" spans="1:3" ht="17.399999999999999">
      <c r="A321" s="4">
        <v>320</v>
      </c>
      <c r="B321" s="2">
        <v>0.4</v>
      </c>
      <c r="C321" s="61">
        <v>10</v>
      </c>
    </row>
    <row r="322" spans="1:3" ht="17.399999999999999">
      <c r="A322" s="4">
        <v>321</v>
      </c>
      <c r="B322" s="2">
        <v>0.4</v>
      </c>
      <c r="C322" s="61">
        <v>10</v>
      </c>
    </row>
    <row r="323" spans="1:3" ht="17.399999999999999">
      <c r="A323" s="4">
        <v>322</v>
      </c>
      <c r="B323" s="2">
        <v>0.4</v>
      </c>
      <c r="C323" s="61">
        <v>10</v>
      </c>
    </row>
    <row r="324" spans="1:3" ht="17.399999999999999">
      <c r="A324" s="4">
        <v>323</v>
      </c>
      <c r="B324" s="2">
        <v>0.4</v>
      </c>
      <c r="C324" s="61">
        <v>10</v>
      </c>
    </row>
    <row r="325" spans="1:3" ht="17.399999999999999">
      <c r="A325" s="4">
        <v>324</v>
      </c>
      <c r="B325" s="2">
        <v>0.4</v>
      </c>
      <c r="C325" s="61">
        <v>10</v>
      </c>
    </row>
    <row r="326" spans="1:3" ht="17.399999999999999">
      <c r="A326" s="4">
        <v>325</v>
      </c>
      <c r="B326" s="2">
        <v>0.4</v>
      </c>
      <c r="C326" s="61">
        <v>10</v>
      </c>
    </row>
    <row r="327" spans="1:3" ht="17.399999999999999">
      <c r="A327" s="4">
        <v>326</v>
      </c>
      <c r="B327" s="2">
        <v>0.4</v>
      </c>
      <c r="C327" s="61">
        <v>10</v>
      </c>
    </row>
    <row r="328" spans="1:3" ht="17.399999999999999">
      <c r="A328" s="4">
        <v>327</v>
      </c>
      <c r="B328" s="2">
        <v>0.4</v>
      </c>
      <c r="C328" s="61">
        <v>10</v>
      </c>
    </row>
    <row r="329" spans="1:3" ht="17.399999999999999">
      <c r="A329" s="4">
        <v>328</v>
      </c>
      <c r="B329" s="2">
        <v>0.4</v>
      </c>
      <c r="C329" s="61">
        <v>10</v>
      </c>
    </row>
    <row r="330" spans="1:3" ht="17.399999999999999">
      <c r="A330" s="4">
        <v>329</v>
      </c>
      <c r="B330" s="2">
        <v>0.4</v>
      </c>
      <c r="C330" s="61">
        <v>10</v>
      </c>
    </row>
    <row r="331" spans="1:3" ht="17.399999999999999">
      <c r="A331" s="4">
        <v>330</v>
      </c>
      <c r="B331" s="2">
        <v>0.4</v>
      </c>
      <c r="C331" s="61">
        <v>10</v>
      </c>
    </row>
    <row r="332" spans="1:3" ht="17.399999999999999">
      <c r="A332" s="4">
        <v>331</v>
      </c>
      <c r="B332" s="2">
        <v>0.4</v>
      </c>
      <c r="C332" s="61">
        <v>10</v>
      </c>
    </row>
    <row r="333" spans="1:3" ht="17.399999999999999">
      <c r="A333" s="4">
        <v>332</v>
      </c>
      <c r="B333" s="2">
        <v>0.4</v>
      </c>
      <c r="C333" s="61">
        <v>10</v>
      </c>
    </row>
    <row r="334" spans="1:3" ht="17.399999999999999">
      <c r="A334" s="4">
        <v>333</v>
      </c>
      <c r="B334" s="2">
        <v>0.4</v>
      </c>
      <c r="C334" s="61">
        <v>10</v>
      </c>
    </row>
    <row r="335" spans="1:3" ht="17.399999999999999">
      <c r="A335" s="4">
        <v>334</v>
      </c>
      <c r="B335" s="2">
        <v>0.4</v>
      </c>
      <c r="C335" s="61">
        <v>10</v>
      </c>
    </row>
    <row r="336" spans="1:3" ht="17.399999999999999">
      <c r="A336" s="4">
        <v>335</v>
      </c>
      <c r="B336" s="2">
        <v>0.4</v>
      </c>
      <c r="C336" s="61">
        <v>10</v>
      </c>
    </row>
    <row r="337" spans="1:3" ht="17.399999999999999">
      <c r="A337" s="4">
        <v>336</v>
      </c>
      <c r="B337" s="2">
        <v>0.4</v>
      </c>
      <c r="C337" s="61">
        <v>10</v>
      </c>
    </row>
    <row r="338" spans="1:3" ht="17.399999999999999">
      <c r="A338" s="4">
        <v>337</v>
      </c>
      <c r="B338" s="2">
        <v>0.4</v>
      </c>
      <c r="C338" s="61">
        <v>10</v>
      </c>
    </row>
    <row r="339" spans="1:3" ht="17.399999999999999">
      <c r="A339" s="4">
        <v>338</v>
      </c>
      <c r="B339" s="2">
        <v>0.4</v>
      </c>
      <c r="C339" s="61">
        <v>10</v>
      </c>
    </row>
    <row r="340" spans="1:3" ht="17.399999999999999">
      <c r="A340" s="4">
        <v>339</v>
      </c>
      <c r="B340" s="2">
        <v>0.4</v>
      </c>
      <c r="C340" s="61">
        <v>10</v>
      </c>
    </row>
    <row r="341" spans="1:3" ht="17.399999999999999">
      <c r="A341" s="4">
        <v>340</v>
      </c>
      <c r="B341" s="2">
        <v>0.4</v>
      </c>
      <c r="C341" s="61">
        <v>10</v>
      </c>
    </row>
    <row r="342" spans="1:3" ht="17.399999999999999">
      <c r="A342" s="4">
        <v>341</v>
      </c>
      <c r="B342" s="2">
        <v>0.4</v>
      </c>
      <c r="C342" s="61">
        <v>10</v>
      </c>
    </row>
    <row r="343" spans="1:3" ht="17.399999999999999">
      <c r="A343" s="4">
        <v>342</v>
      </c>
      <c r="B343" s="2">
        <v>0.4</v>
      </c>
      <c r="C343" s="61">
        <v>10</v>
      </c>
    </row>
    <row r="344" spans="1:3" ht="17.399999999999999">
      <c r="A344" s="4">
        <v>343</v>
      </c>
      <c r="B344" s="2">
        <v>0.4</v>
      </c>
      <c r="C344" s="61">
        <v>10</v>
      </c>
    </row>
    <row r="345" spans="1:3" ht="17.399999999999999">
      <c r="A345" s="4">
        <v>344</v>
      </c>
      <c r="B345" s="2">
        <v>0.4</v>
      </c>
      <c r="C345" s="61">
        <v>10</v>
      </c>
    </row>
    <row r="346" spans="1:3" ht="17.399999999999999">
      <c r="A346" s="4">
        <v>345</v>
      </c>
      <c r="B346" s="2">
        <v>0.4</v>
      </c>
      <c r="C346" s="61">
        <v>10</v>
      </c>
    </row>
    <row r="347" spans="1:3" ht="17.399999999999999">
      <c r="A347" s="4">
        <v>346</v>
      </c>
      <c r="B347" s="2">
        <v>0.4</v>
      </c>
      <c r="C347" s="61">
        <v>10</v>
      </c>
    </row>
    <row r="348" spans="1:3" ht="17.399999999999999">
      <c r="A348" s="4">
        <v>347</v>
      </c>
      <c r="B348" s="2">
        <v>0.4</v>
      </c>
      <c r="C348" s="61">
        <v>10</v>
      </c>
    </row>
    <row r="349" spans="1:3" ht="17.399999999999999">
      <c r="A349" s="4">
        <v>348</v>
      </c>
      <c r="B349" s="2">
        <v>0.4</v>
      </c>
      <c r="C349" s="61">
        <v>10</v>
      </c>
    </row>
    <row r="350" spans="1:3" ht="17.399999999999999">
      <c r="A350" s="4">
        <v>349</v>
      </c>
      <c r="B350" s="2">
        <v>0.4</v>
      </c>
      <c r="C350" s="61">
        <v>10</v>
      </c>
    </row>
    <row r="351" spans="1:3" ht="17.399999999999999">
      <c r="A351" s="4">
        <v>350</v>
      </c>
      <c r="B351" s="2">
        <v>0.4</v>
      </c>
      <c r="C351" s="61">
        <v>10</v>
      </c>
    </row>
    <row r="352" spans="1:3" ht="17.399999999999999">
      <c r="A352" s="4">
        <v>351</v>
      </c>
      <c r="B352" s="2">
        <v>0.4</v>
      </c>
      <c r="C352" s="61">
        <v>10</v>
      </c>
    </row>
    <row r="353" spans="1:3" ht="17.399999999999999">
      <c r="A353" s="4">
        <v>352</v>
      </c>
      <c r="B353" s="2">
        <v>0.4</v>
      </c>
      <c r="C353" s="61">
        <v>10</v>
      </c>
    </row>
    <row r="354" spans="1:3" ht="17.399999999999999">
      <c r="A354" s="4">
        <v>353</v>
      </c>
      <c r="B354" s="2">
        <v>0.4</v>
      </c>
      <c r="C354" s="61">
        <v>10</v>
      </c>
    </row>
    <row r="355" spans="1:3" ht="17.399999999999999">
      <c r="A355" s="4">
        <v>354</v>
      </c>
      <c r="B355" s="2">
        <v>0.4</v>
      </c>
      <c r="C355" s="61">
        <v>10</v>
      </c>
    </row>
    <row r="356" spans="1:3" ht="17.399999999999999">
      <c r="A356" s="4">
        <v>355</v>
      </c>
      <c r="B356" s="2">
        <v>0.4</v>
      </c>
      <c r="C356" s="61">
        <v>10</v>
      </c>
    </row>
    <row r="357" spans="1:3" ht="17.399999999999999">
      <c r="A357" s="4">
        <v>356</v>
      </c>
      <c r="B357" s="2">
        <v>0.4</v>
      </c>
      <c r="C357" s="61">
        <v>10</v>
      </c>
    </row>
    <row r="358" spans="1:3" ht="17.399999999999999">
      <c r="A358" s="4">
        <v>357</v>
      </c>
      <c r="B358" s="2">
        <v>0.4</v>
      </c>
      <c r="C358" s="61">
        <v>10</v>
      </c>
    </row>
    <row r="359" spans="1:3" ht="17.399999999999999">
      <c r="A359" s="4">
        <v>358</v>
      </c>
      <c r="B359" s="2">
        <v>0.4</v>
      </c>
      <c r="C359" s="61">
        <v>10</v>
      </c>
    </row>
    <row r="360" spans="1:3" ht="17.399999999999999">
      <c r="A360" s="4">
        <v>359</v>
      </c>
      <c r="B360" s="2">
        <v>0.4</v>
      </c>
      <c r="C360" s="61">
        <v>10</v>
      </c>
    </row>
    <row r="361" spans="1:3" ht="17.399999999999999">
      <c r="A361" s="4">
        <v>360</v>
      </c>
      <c r="B361" s="2">
        <v>0.4</v>
      </c>
      <c r="C361" s="61">
        <v>10</v>
      </c>
    </row>
    <row r="362" spans="1:3" ht="17.399999999999999">
      <c r="A362" s="4">
        <v>361</v>
      </c>
      <c r="B362" s="2">
        <v>0.4</v>
      </c>
      <c r="C362" s="61">
        <v>10</v>
      </c>
    </row>
    <row r="363" spans="1:3" ht="17.399999999999999">
      <c r="A363" s="4">
        <v>362</v>
      </c>
      <c r="B363" s="2">
        <v>0.4</v>
      </c>
      <c r="C363" s="61">
        <v>10</v>
      </c>
    </row>
    <row r="364" spans="1:3" ht="17.399999999999999">
      <c r="A364" s="4">
        <v>363</v>
      </c>
      <c r="B364" s="2">
        <v>0.4</v>
      </c>
      <c r="C364" s="61">
        <v>10</v>
      </c>
    </row>
    <row r="365" spans="1:3" ht="17.399999999999999">
      <c r="A365" s="4">
        <v>364</v>
      </c>
      <c r="B365" s="2">
        <v>0.4</v>
      </c>
      <c r="C365" s="61">
        <v>10</v>
      </c>
    </row>
    <row r="366" spans="1:3" ht="17.399999999999999">
      <c r="A366" s="4">
        <v>365</v>
      </c>
      <c r="B366" s="2">
        <v>0.4</v>
      </c>
      <c r="C366" s="6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N188"/>
  <sheetViews>
    <sheetView zoomScaleNormal="100" workbookViewId="0">
      <selection activeCell="D31" sqref="D31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84" t="s">
        <v>5</v>
      </c>
      <c r="B1" s="85" t="s">
        <v>67</v>
      </c>
      <c r="C1" s="81">
        <v>2003</v>
      </c>
      <c r="D1" s="82">
        <v>2018</v>
      </c>
      <c r="E1" s="90">
        <f t="shared" ref="E1:E6" si="0">H1+I1/60+J1/3600</f>
        <v>33.946666666666665</v>
      </c>
      <c r="F1" s="90">
        <f>K1+L1/60+M1/3600</f>
        <v>113.1888888888889</v>
      </c>
      <c r="G1" s="93">
        <v>655</v>
      </c>
      <c r="H1" s="93">
        <v>33</v>
      </c>
      <c r="I1" s="93">
        <v>56</v>
      </c>
      <c r="J1" s="93">
        <v>48</v>
      </c>
      <c r="K1" s="93">
        <v>113</v>
      </c>
      <c r="L1" s="93">
        <v>11</v>
      </c>
      <c r="M1" s="94">
        <v>20</v>
      </c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</row>
    <row r="2" spans="1:40" ht="13.8" thickBot="1">
      <c r="A2" s="86" t="s">
        <v>6</v>
      </c>
      <c r="B2" s="87" t="s">
        <v>72</v>
      </c>
      <c r="C2" s="83">
        <v>2003</v>
      </c>
      <c r="D2" s="82">
        <v>2018</v>
      </c>
      <c r="E2" s="91">
        <f t="shared" si="0"/>
        <v>32.712500000000006</v>
      </c>
      <c r="F2" s="91">
        <f t="shared" ref="F2:F28" si="1">K2+L2/60+M2/3600</f>
        <v>114.70444444444445</v>
      </c>
      <c r="G2" s="95">
        <v>32</v>
      </c>
      <c r="H2" s="95">
        <v>32</v>
      </c>
      <c r="I2" s="95">
        <v>42</v>
      </c>
      <c r="J2" s="95">
        <v>45</v>
      </c>
      <c r="K2" s="95">
        <v>114</v>
      </c>
      <c r="L2" s="95">
        <v>42</v>
      </c>
      <c r="M2" s="65">
        <v>16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</row>
    <row r="3" spans="1:40" ht="13.8" thickBot="1">
      <c r="A3" s="86" t="s">
        <v>7</v>
      </c>
      <c r="B3" s="87" t="s">
        <v>71</v>
      </c>
      <c r="C3" s="81">
        <v>2003</v>
      </c>
      <c r="D3" s="82">
        <v>2018</v>
      </c>
      <c r="E3" s="91">
        <v>180</v>
      </c>
      <c r="F3" s="91">
        <f t="shared" si="1"/>
        <v>114.63388888888889</v>
      </c>
      <c r="G3" s="95">
        <v>58</v>
      </c>
      <c r="H3" s="95">
        <v>32</v>
      </c>
      <c r="I3" s="95">
        <v>36</v>
      </c>
      <c r="J3" s="95">
        <v>43</v>
      </c>
      <c r="K3" s="95">
        <v>114</v>
      </c>
      <c r="L3" s="95">
        <v>38</v>
      </c>
      <c r="M3" s="65">
        <v>2</v>
      </c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</row>
    <row r="4" spans="1:40" ht="13.8" thickBot="1">
      <c r="A4" s="86" t="s">
        <v>8</v>
      </c>
      <c r="B4" s="87" t="s">
        <v>66</v>
      </c>
      <c r="C4" s="83">
        <v>2003</v>
      </c>
      <c r="D4" s="82">
        <v>2018</v>
      </c>
      <c r="E4" s="91">
        <f t="shared" si="0"/>
        <v>32.813333333333333</v>
      </c>
      <c r="F4" s="91">
        <f t="shared" si="1"/>
        <v>109.67833333333334</v>
      </c>
      <c r="G4" s="95">
        <v>901</v>
      </c>
      <c r="H4" s="95">
        <v>32</v>
      </c>
      <c r="I4" s="95">
        <v>48</v>
      </c>
      <c r="J4" s="95">
        <v>48</v>
      </c>
      <c r="K4" s="95">
        <v>109</v>
      </c>
      <c r="L4" s="95">
        <v>40</v>
      </c>
      <c r="M4" s="65">
        <v>42</v>
      </c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</row>
    <row r="5" spans="1:40" ht="13.8" thickBot="1">
      <c r="A5" s="86" t="s">
        <v>9</v>
      </c>
      <c r="B5" s="87" t="s">
        <v>50</v>
      </c>
      <c r="C5" s="81">
        <v>2003</v>
      </c>
      <c r="D5" s="82">
        <v>2018</v>
      </c>
      <c r="E5" s="91">
        <f t="shared" si="0"/>
        <v>32.980000000000004</v>
      </c>
      <c r="F5" s="91">
        <f t="shared" si="1"/>
        <v>111.60472222222222</v>
      </c>
      <c r="G5" s="95">
        <v>422</v>
      </c>
      <c r="H5" s="95">
        <v>32</v>
      </c>
      <c r="I5" s="95">
        <v>58</v>
      </c>
      <c r="J5" s="95">
        <v>48</v>
      </c>
      <c r="K5" s="95">
        <v>111</v>
      </c>
      <c r="L5" s="95">
        <v>36</v>
      </c>
      <c r="M5" s="65">
        <v>17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</row>
    <row r="6" spans="1:40" ht="13.8" thickBot="1">
      <c r="A6" s="86" t="s">
        <v>41</v>
      </c>
      <c r="B6" s="110" t="s">
        <v>325</v>
      </c>
      <c r="C6" s="83">
        <v>2003</v>
      </c>
      <c r="D6" s="82">
        <v>2018</v>
      </c>
      <c r="E6" s="91">
        <f t="shared" si="0"/>
        <v>33.068611111111117</v>
      </c>
      <c r="F6" s="91">
        <f t="shared" si="1"/>
        <v>111.97166666666666</v>
      </c>
      <c r="G6" s="95">
        <v>361</v>
      </c>
      <c r="H6" s="95">
        <v>33</v>
      </c>
      <c r="I6" s="95">
        <v>4</v>
      </c>
      <c r="J6" s="95">
        <v>7</v>
      </c>
      <c r="K6" s="95">
        <v>111</v>
      </c>
      <c r="L6" s="95">
        <v>58</v>
      </c>
      <c r="M6" s="65">
        <v>18</v>
      </c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</row>
    <row r="7" spans="1:40" ht="13.8" thickBot="1">
      <c r="A7" s="86" t="s">
        <v>10</v>
      </c>
      <c r="B7" s="87" t="s">
        <v>46</v>
      </c>
      <c r="C7" s="81">
        <v>2003</v>
      </c>
      <c r="D7" s="82">
        <v>2018</v>
      </c>
      <c r="E7" s="91">
        <f>H7+I7/60+J7/3600</f>
        <v>33.882777777777775</v>
      </c>
      <c r="F7" s="91">
        <f t="shared" si="1"/>
        <v>114.44777777777779</v>
      </c>
      <c r="G7" s="95">
        <v>94</v>
      </c>
      <c r="H7" s="95">
        <v>33</v>
      </c>
      <c r="I7" s="95">
        <v>52</v>
      </c>
      <c r="J7" s="95">
        <v>58</v>
      </c>
      <c r="K7" s="95">
        <v>114</v>
      </c>
      <c r="L7" s="95">
        <v>26</v>
      </c>
      <c r="M7" s="65">
        <v>52</v>
      </c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</row>
    <row r="8" spans="1:40" ht="13.8" thickBot="1">
      <c r="A8" s="86" t="s">
        <v>11</v>
      </c>
      <c r="B8" s="87" t="s">
        <v>60</v>
      </c>
      <c r="C8" s="83">
        <v>2003</v>
      </c>
      <c r="D8" s="82">
        <v>2018</v>
      </c>
      <c r="E8" s="91">
        <f t="shared" ref="E8:E18" si="2">H8+I8/60+J8/3600</f>
        <v>33.946666666666665</v>
      </c>
      <c r="F8" s="91">
        <f t="shared" si="1"/>
        <v>113.1888888888889</v>
      </c>
      <c r="G8" s="95">
        <v>655</v>
      </c>
      <c r="H8" s="95">
        <v>33</v>
      </c>
      <c r="I8" s="95">
        <v>56</v>
      </c>
      <c r="J8" s="95">
        <v>48</v>
      </c>
      <c r="K8" s="95">
        <v>113</v>
      </c>
      <c r="L8" s="95">
        <v>11</v>
      </c>
      <c r="M8" s="65">
        <v>20</v>
      </c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</row>
    <row r="9" spans="1:40" ht="13.8" thickBot="1">
      <c r="A9" s="86" t="s">
        <v>12</v>
      </c>
      <c r="B9" s="87" t="s">
        <v>47</v>
      </c>
      <c r="C9" s="81">
        <v>2003</v>
      </c>
      <c r="D9" s="82">
        <v>2018</v>
      </c>
      <c r="E9" s="91">
        <f t="shared" si="2"/>
        <v>32.463611111111113</v>
      </c>
      <c r="F9" s="91">
        <f t="shared" si="1"/>
        <v>109.92944444444444</v>
      </c>
      <c r="G9" s="95">
        <v>1346</v>
      </c>
      <c r="H9" s="95">
        <v>32</v>
      </c>
      <c r="I9" s="95">
        <v>27</v>
      </c>
      <c r="J9" s="95">
        <v>49</v>
      </c>
      <c r="K9" s="95">
        <v>109</v>
      </c>
      <c r="L9" s="95">
        <v>55</v>
      </c>
      <c r="M9" s="65">
        <v>46</v>
      </c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</row>
    <row r="10" spans="1:40" ht="13.8" thickBot="1">
      <c r="A10" s="86" t="s">
        <v>13</v>
      </c>
      <c r="B10" s="87" t="s">
        <v>68</v>
      </c>
      <c r="C10" s="83">
        <v>2003</v>
      </c>
      <c r="D10" s="82">
        <v>2018</v>
      </c>
      <c r="E10" s="91">
        <f t="shared" si="2"/>
        <v>33.618055555555557</v>
      </c>
      <c r="F10" s="91">
        <f t="shared" si="1"/>
        <v>112.45972222222223</v>
      </c>
      <c r="G10" s="95">
        <v>407</v>
      </c>
      <c r="H10" s="95">
        <v>33</v>
      </c>
      <c r="I10" s="95">
        <v>37</v>
      </c>
      <c r="J10" s="95">
        <v>5</v>
      </c>
      <c r="K10" s="95">
        <v>112</v>
      </c>
      <c r="L10" s="95">
        <v>27</v>
      </c>
      <c r="M10" s="65">
        <v>35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</row>
    <row r="11" spans="1:40" ht="13.8" thickBot="1">
      <c r="A11" s="86" t="s">
        <v>14</v>
      </c>
      <c r="B11" s="87" t="s">
        <v>63</v>
      </c>
      <c r="C11" s="81">
        <v>2003</v>
      </c>
      <c r="D11" s="82">
        <v>2018</v>
      </c>
      <c r="E11" s="91">
        <f t="shared" si="2"/>
        <v>33.621388888888887</v>
      </c>
      <c r="F11" s="91">
        <f t="shared" si="1"/>
        <v>112.10833333333333</v>
      </c>
      <c r="G11" s="95">
        <v>401</v>
      </c>
      <c r="H11" s="95">
        <v>33</v>
      </c>
      <c r="I11" s="95">
        <v>37</v>
      </c>
      <c r="J11" s="95">
        <v>17</v>
      </c>
      <c r="K11" s="95">
        <v>112</v>
      </c>
      <c r="L11" s="95">
        <v>6</v>
      </c>
      <c r="M11" s="65">
        <v>30</v>
      </c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</row>
    <row r="12" spans="1:40" ht="13.8" thickBot="1">
      <c r="A12" s="86" t="s">
        <v>15</v>
      </c>
      <c r="B12" s="87" t="s">
        <v>55</v>
      </c>
      <c r="C12" s="83">
        <v>2003</v>
      </c>
      <c r="D12" s="82">
        <v>2018</v>
      </c>
      <c r="E12" s="91">
        <f t="shared" si="2"/>
        <v>32.461111111111116</v>
      </c>
      <c r="F12" s="91">
        <f t="shared" si="1"/>
        <v>111.23333333333333</v>
      </c>
      <c r="G12" s="95">
        <v>601</v>
      </c>
      <c r="H12" s="95">
        <v>32</v>
      </c>
      <c r="I12" s="95">
        <v>27</v>
      </c>
      <c r="J12" s="95">
        <v>40</v>
      </c>
      <c r="K12" s="95">
        <v>111</v>
      </c>
      <c r="L12" s="95">
        <v>14</v>
      </c>
      <c r="M12" s="65">
        <v>0</v>
      </c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</row>
    <row r="13" spans="1:40" ht="13.8" thickBot="1">
      <c r="A13" s="86" t="s">
        <v>69</v>
      </c>
      <c r="B13" s="87" t="s">
        <v>70</v>
      </c>
      <c r="C13" s="81">
        <v>2003</v>
      </c>
      <c r="D13" s="82">
        <v>2018</v>
      </c>
      <c r="E13" s="91">
        <f t="shared" si="2"/>
        <v>32.551944444444445</v>
      </c>
      <c r="F13" s="91">
        <f t="shared" si="1"/>
        <v>114.52944444444444</v>
      </c>
      <c r="G13" s="95">
        <v>44</v>
      </c>
      <c r="H13" s="95">
        <v>32</v>
      </c>
      <c r="I13" s="95">
        <v>33</v>
      </c>
      <c r="J13" s="95">
        <v>7</v>
      </c>
      <c r="K13" s="95">
        <v>114</v>
      </c>
      <c r="L13" s="95">
        <v>31</v>
      </c>
      <c r="M13" s="65">
        <v>46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</row>
    <row r="14" spans="1:40" ht="13.8" thickBot="1">
      <c r="A14" s="86" t="s">
        <v>16</v>
      </c>
      <c r="B14" s="87" t="s">
        <v>62</v>
      </c>
      <c r="C14" s="83">
        <v>2003</v>
      </c>
      <c r="D14" s="82">
        <v>2018</v>
      </c>
      <c r="E14" s="91">
        <f t="shared" si="2"/>
        <v>33.479166666666671</v>
      </c>
      <c r="F14" s="91">
        <f t="shared" si="1"/>
        <v>112.09638888888888</v>
      </c>
      <c r="G14" s="95">
        <v>335</v>
      </c>
      <c r="H14" s="95">
        <v>33</v>
      </c>
      <c r="I14" s="95">
        <v>28</v>
      </c>
      <c r="J14" s="95">
        <v>45</v>
      </c>
      <c r="K14" s="95">
        <v>112</v>
      </c>
      <c r="L14" s="95">
        <v>5</v>
      </c>
      <c r="M14" s="65">
        <v>47</v>
      </c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</row>
    <row r="15" spans="1:40" ht="13.8" thickBot="1">
      <c r="A15" s="86" t="s">
        <v>17</v>
      </c>
      <c r="B15" s="87" t="s">
        <v>59</v>
      </c>
      <c r="C15" s="81">
        <v>2003</v>
      </c>
      <c r="D15" s="82">
        <v>2018</v>
      </c>
      <c r="E15" s="91">
        <f t="shared" si="2"/>
        <v>32.926666666666662</v>
      </c>
      <c r="F15" s="91">
        <f t="shared" si="1"/>
        <v>112.89555555555556</v>
      </c>
      <c r="G15" s="95">
        <v>219</v>
      </c>
      <c r="H15" s="95">
        <v>32</v>
      </c>
      <c r="I15" s="95">
        <v>55</v>
      </c>
      <c r="J15" s="95">
        <v>36</v>
      </c>
      <c r="K15" s="95">
        <v>112</v>
      </c>
      <c r="L15" s="95">
        <v>53</v>
      </c>
      <c r="M15" s="65">
        <v>44</v>
      </c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</row>
    <row r="16" spans="1:40" ht="13.8" thickBot="1">
      <c r="A16" s="86" t="s">
        <v>18</v>
      </c>
      <c r="B16" s="87" t="s">
        <v>57</v>
      </c>
      <c r="C16" s="83">
        <v>2003</v>
      </c>
      <c r="D16" s="82">
        <v>2018</v>
      </c>
      <c r="E16" s="91">
        <f t="shared" si="2"/>
        <v>34.967222222222226</v>
      </c>
      <c r="F16" s="91">
        <f t="shared" si="1"/>
        <v>114.60583333333332</v>
      </c>
      <c r="G16" s="95">
        <v>151</v>
      </c>
      <c r="H16" s="95">
        <v>34</v>
      </c>
      <c r="I16" s="95">
        <v>58</v>
      </c>
      <c r="J16" s="95">
        <v>2</v>
      </c>
      <c r="K16" s="95">
        <v>114</v>
      </c>
      <c r="L16" s="95">
        <v>36</v>
      </c>
      <c r="M16" s="65">
        <v>21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</row>
    <row r="17" spans="1:40" ht="13.8" thickBot="1">
      <c r="A17" s="86" t="s">
        <v>19</v>
      </c>
      <c r="B17" s="87" t="s">
        <v>58</v>
      </c>
      <c r="C17" s="81">
        <v>2003</v>
      </c>
      <c r="D17" s="82">
        <v>2018</v>
      </c>
      <c r="E17" s="91">
        <f t="shared" si="2"/>
        <v>34.927777777777777</v>
      </c>
      <c r="F17" s="91">
        <f t="shared" si="1"/>
        <v>114.56166666666667</v>
      </c>
      <c r="G17" s="95">
        <v>150</v>
      </c>
      <c r="H17" s="95">
        <v>34</v>
      </c>
      <c r="I17" s="95">
        <v>55</v>
      </c>
      <c r="J17" s="95">
        <v>40</v>
      </c>
      <c r="K17" s="95">
        <v>114</v>
      </c>
      <c r="L17" s="95">
        <v>33</v>
      </c>
      <c r="M17" s="65">
        <v>42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</row>
    <row r="18" spans="1:40" ht="13.8" thickBot="1">
      <c r="A18" s="86" t="s">
        <v>20</v>
      </c>
      <c r="B18" s="87" t="s">
        <v>64</v>
      </c>
      <c r="C18" s="83">
        <v>2003</v>
      </c>
      <c r="D18" s="82">
        <v>2018</v>
      </c>
      <c r="E18" s="91">
        <f t="shared" si="2"/>
        <v>33.188888888888883</v>
      </c>
      <c r="F18" s="91">
        <f t="shared" si="1"/>
        <v>111.53</v>
      </c>
      <c r="G18" s="95">
        <v>457</v>
      </c>
      <c r="H18" s="95">
        <v>33</v>
      </c>
      <c r="I18" s="95">
        <v>11</v>
      </c>
      <c r="J18" s="95">
        <v>20</v>
      </c>
      <c r="K18" s="95">
        <v>111</v>
      </c>
      <c r="L18" s="95">
        <v>31</v>
      </c>
      <c r="M18" s="65">
        <v>48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</row>
    <row r="19" spans="1:40" ht="13.8" thickBot="1">
      <c r="A19" s="86" t="s">
        <v>21</v>
      </c>
      <c r="B19" s="87" t="s">
        <v>53</v>
      </c>
      <c r="C19" s="81">
        <v>2003</v>
      </c>
      <c r="D19" s="82">
        <v>2018</v>
      </c>
      <c r="E19" s="91">
        <f t="shared" ref="E19:E28" si="3">H19+I19/60+J19/3600</f>
        <v>33.49666666666667</v>
      </c>
      <c r="F19" s="91">
        <f t="shared" si="1"/>
        <v>113.12222222222222</v>
      </c>
      <c r="G19" s="95">
        <v>350</v>
      </c>
      <c r="H19" s="95">
        <v>33</v>
      </c>
      <c r="I19" s="95">
        <v>29</v>
      </c>
      <c r="J19" s="95">
        <v>48</v>
      </c>
      <c r="K19" s="95">
        <v>113</v>
      </c>
      <c r="L19" s="95">
        <v>7</v>
      </c>
      <c r="M19" s="65">
        <v>20</v>
      </c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</row>
    <row r="20" spans="1:40" ht="13.8" thickBot="1">
      <c r="A20" s="86" t="s">
        <v>22</v>
      </c>
      <c r="B20" s="110" t="s">
        <v>65</v>
      </c>
      <c r="C20" s="83">
        <v>2003</v>
      </c>
      <c r="D20" s="82">
        <v>2018</v>
      </c>
      <c r="E20" s="91">
        <f t="shared" si="3"/>
        <v>32.744444444444447</v>
      </c>
      <c r="F20" s="91">
        <f t="shared" si="1"/>
        <v>113.96111111111111</v>
      </c>
      <c r="G20" s="95">
        <v>91</v>
      </c>
      <c r="H20" s="95">
        <v>32</v>
      </c>
      <c r="I20" s="95">
        <v>44</v>
      </c>
      <c r="J20" s="95">
        <v>40</v>
      </c>
      <c r="K20" s="95">
        <v>113</v>
      </c>
      <c r="L20" s="95">
        <v>57</v>
      </c>
      <c r="M20" s="65">
        <v>40</v>
      </c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</row>
    <row r="21" spans="1:40" ht="13.8" thickBot="1">
      <c r="A21" s="86" t="s">
        <v>23</v>
      </c>
      <c r="B21" s="110" t="s">
        <v>324</v>
      </c>
      <c r="C21" s="81">
        <v>2003</v>
      </c>
      <c r="D21" s="82">
        <v>2018</v>
      </c>
      <c r="E21" s="91">
        <f t="shared" si="3"/>
        <v>33.413333333333334</v>
      </c>
      <c r="F21" s="91">
        <f t="shared" si="1"/>
        <v>112.6888888888889</v>
      </c>
      <c r="G21" s="95">
        <v>304</v>
      </c>
      <c r="H21" s="95">
        <v>33</v>
      </c>
      <c r="I21" s="95">
        <v>24</v>
      </c>
      <c r="J21" s="95">
        <v>48</v>
      </c>
      <c r="K21" s="95">
        <v>112</v>
      </c>
      <c r="L21" s="95">
        <v>41</v>
      </c>
      <c r="M21" s="65">
        <v>20</v>
      </c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</row>
    <row r="22" spans="1:40" ht="13.8" thickBot="1">
      <c r="A22" s="86" t="s">
        <v>24</v>
      </c>
      <c r="B22" s="87" t="s">
        <v>51</v>
      </c>
      <c r="C22" s="83">
        <v>2003</v>
      </c>
      <c r="D22" s="82">
        <v>2018</v>
      </c>
      <c r="E22" s="91">
        <f t="shared" si="3"/>
        <v>33.733333333333334</v>
      </c>
      <c r="F22" s="91">
        <f t="shared" si="1"/>
        <v>111.96666666666667</v>
      </c>
      <c r="G22" s="95">
        <v>518</v>
      </c>
      <c r="H22" s="95">
        <v>33</v>
      </c>
      <c r="I22" s="95">
        <v>44</v>
      </c>
      <c r="J22" s="95">
        <v>0</v>
      </c>
      <c r="K22" s="95">
        <v>111</v>
      </c>
      <c r="L22" s="95">
        <v>58</v>
      </c>
      <c r="M22" s="65">
        <v>0</v>
      </c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</row>
    <row r="23" spans="1:40" ht="13.8" thickBot="1">
      <c r="A23" s="86" t="s">
        <v>25</v>
      </c>
      <c r="B23" s="87" t="s">
        <v>56</v>
      </c>
      <c r="C23" s="81">
        <v>2003</v>
      </c>
      <c r="D23" s="82">
        <v>2018</v>
      </c>
      <c r="E23" s="91">
        <f t="shared" si="3"/>
        <v>33.386666666666663</v>
      </c>
      <c r="F23" s="91">
        <f t="shared" si="1"/>
        <v>111.86749999999999</v>
      </c>
      <c r="G23" s="95">
        <v>366</v>
      </c>
      <c r="H23" s="95">
        <v>33</v>
      </c>
      <c r="I23" s="95">
        <v>23</v>
      </c>
      <c r="J23" s="95">
        <v>12</v>
      </c>
      <c r="K23" s="95">
        <v>111</v>
      </c>
      <c r="L23" s="95">
        <v>52</v>
      </c>
      <c r="M23" s="65">
        <v>3</v>
      </c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</row>
    <row r="24" spans="1:40" ht="13.8" thickBot="1">
      <c r="A24" s="86" t="s">
        <v>26</v>
      </c>
      <c r="B24" s="87" t="s">
        <v>52</v>
      </c>
      <c r="C24" s="83">
        <v>2003</v>
      </c>
      <c r="D24" s="82">
        <v>2018</v>
      </c>
      <c r="E24" s="91">
        <f t="shared" si="3"/>
        <v>35.209722222222226</v>
      </c>
      <c r="F24" s="91">
        <f t="shared" si="1"/>
        <v>111.57916666666667</v>
      </c>
      <c r="G24" s="95">
        <v>2056</v>
      </c>
      <c r="H24" s="95">
        <v>35</v>
      </c>
      <c r="I24" s="95">
        <v>12</v>
      </c>
      <c r="J24" s="95">
        <v>35</v>
      </c>
      <c r="K24" s="95">
        <v>111</v>
      </c>
      <c r="L24" s="95">
        <v>34</v>
      </c>
      <c r="M24" s="65">
        <v>45</v>
      </c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</row>
    <row r="25" spans="1:40" ht="13.8" thickBot="1">
      <c r="A25" s="86" t="s">
        <v>27</v>
      </c>
      <c r="B25" s="87" t="s">
        <v>49</v>
      </c>
      <c r="C25" s="81">
        <v>2003</v>
      </c>
      <c r="D25" s="82">
        <v>2018</v>
      </c>
      <c r="E25" s="91">
        <f t="shared" si="3"/>
        <v>34.591944444444444</v>
      </c>
      <c r="F25" s="91">
        <f t="shared" si="1"/>
        <v>112.41972222222223</v>
      </c>
      <c r="G25" s="95">
        <v>1583</v>
      </c>
      <c r="H25" s="95">
        <v>34</v>
      </c>
      <c r="I25" s="95">
        <v>35</v>
      </c>
      <c r="J25" s="95">
        <v>31</v>
      </c>
      <c r="K25" s="95">
        <v>112</v>
      </c>
      <c r="L25" s="95">
        <v>25</v>
      </c>
      <c r="M25" s="65">
        <v>11</v>
      </c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</row>
    <row r="26" spans="1:40" ht="13.8" thickBot="1">
      <c r="A26" s="86" t="s">
        <v>28</v>
      </c>
      <c r="B26" s="87" t="s">
        <v>61</v>
      </c>
      <c r="C26" s="83">
        <v>2003</v>
      </c>
      <c r="D26" s="82">
        <v>2018</v>
      </c>
      <c r="E26" s="91">
        <f t="shared" si="3"/>
        <v>34.232500000000002</v>
      </c>
      <c r="F26" s="91">
        <f t="shared" si="1"/>
        <v>111.34416666666667</v>
      </c>
      <c r="G26" s="95">
        <v>1478</v>
      </c>
      <c r="H26" s="95">
        <v>34</v>
      </c>
      <c r="I26" s="95">
        <v>13</v>
      </c>
      <c r="J26" s="95">
        <v>57</v>
      </c>
      <c r="K26" s="95">
        <v>111</v>
      </c>
      <c r="L26" s="95">
        <v>20</v>
      </c>
      <c r="M26" s="65">
        <v>39</v>
      </c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40" ht="13.8" thickBot="1">
      <c r="A27" s="86" t="s">
        <v>29</v>
      </c>
      <c r="B27" s="87" t="s">
        <v>48</v>
      </c>
      <c r="C27" s="81">
        <v>2003</v>
      </c>
      <c r="D27" s="82">
        <v>2018</v>
      </c>
      <c r="E27" s="91">
        <f t="shared" si="3"/>
        <v>32.346666666666671</v>
      </c>
      <c r="F27" s="91">
        <f t="shared" si="1"/>
        <v>109.48888888888889</v>
      </c>
      <c r="G27" s="95">
        <v>1158</v>
      </c>
      <c r="H27" s="95">
        <v>32</v>
      </c>
      <c r="I27" s="95">
        <v>20</v>
      </c>
      <c r="J27" s="95">
        <v>48</v>
      </c>
      <c r="K27" s="95">
        <v>109</v>
      </c>
      <c r="L27" s="95">
        <v>29</v>
      </c>
      <c r="M27" s="65">
        <v>20</v>
      </c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40" ht="13.8" thickBot="1">
      <c r="A28" s="88" t="s">
        <v>30</v>
      </c>
      <c r="B28" s="89" t="s">
        <v>54</v>
      </c>
      <c r="C28" s="83">
        <v>2003</v>
      </c>
      <c r="D28" s="82">
        <v>2018</v>
      </c>
      <c r="E28" s="92">
        <f t="shared" si="3"/>
        <v>32.063333333333333</v>
      </c>
      <c r="F28" s="92">
        <f t="shared" si="1"/>
        <v>109.73888888888889</v>
      </c>
      <c r="G28" s="96">
        <v>1280</v>
      </c>
      <c r="H28" s="96">
        <v>32</v>
      </c>
      <c r="I28" s="96">
        <v>3</v>
      </c>
      <c r="J28" s="96">
        <v>48</v>
      </c>
      <c r="K28" s="96">
        <v>109</v>
      </c>
      <c r="L28" s="96">
        <v>44</v>
      </c>
      <c r="M28" s="97">
        <v>20</v>
      </c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</row>
    <row r="29" spans="1:40" ht="13.8" thickBot="1">
      <c r="A29" s="100" t="s">
        <v>263</v>
      </c>
      <c r="B29" s="101" t="s">
        <v>262</v>
      </c>
      <c r="C29" s="79" t="s">
        <v>31</v>
      </c>
      <c r="D29" s="80" t="s">
        <v>32</v>
      </c>
      <c r="E29" s="80" t="s">
        <v>78</v>
      </c>
      <c r="F29" s="80" t="s">
        <v>33</v>
      </c>
      <c r="G29" s="98" t="s">
        <v>34</v>
      </c>
      <c r="H29" s="98" t="s">
        <v>35</v>
      </c>
      <c r="I29" s="98" t="s">
        <v>36</v>
      </c>
      <c r="J29" s="98" t="s">
        <v>37</v>
      </c>
      <c r="K29" s="98" t="s">
        <v>38</v>
      </c>
      <c r="L29" s="98" t="s">
        <v>39</v>
      </c>
      <c r="M29" s="99" t="s">
        <v>40</v>
      </c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</row>
    <row r="30" spans="1:40" ht="13.8" thickBot="1">
      <c r="A30" s="63"/>
      <c r="B30" s="109" t="s">
        <v>323</v>
      </c>
      <c r="C30" s="81">
        <v>2003</v>
      </c>
      <c r="D30" s="82">
        <v>2018</v>
      </c>
      <c r="E30" s="90">
        <f>H30+I30/60+J30/3600</f>
        <v>33.946666666666665</v>
      </c>
      <c r="F30" s="90">
        <f>K30+L30/60+M30/3600</f>
        <v>113.1888888888889</v>
      </c>
      <c r="G30" s="93">
        <v>655</v>
      </c>
      <c r="H30" s="93">
        <v>33</v>
      </c>
      <c r="I30" s="93">
        <v>56</v>
      </c>
      <c r="J30" s="93">
        <v>48</v>
      </c>
      <c r="K30" s="93">
        <v>113</v>
      </c>
      <c r="L30" s="93">
        <v>11</v>
      </c>
      <c r="M30" s="94">
        <v>20</v>
      </c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</row>
    <row r="31" spans="1:40" ht="13.8" thickBot="1">
      <c r="A31" s="63"/>
      <c r="B31" s="63"/>
      <c r="C31" s="78" t="s">
        <v>140</v>
      </c>
      <c r="D31" s="77">
        <v>2019</v>
      </c>
      <c r="E31" s="63"/>
      <c r="F31" s="63"/>
      <c r="G31" s="63"/>
      <c r="H31" s="63"/>
      <c r="I31" s="63"/>
      <c r="J31" s="63"/>
      <c r="K31" s="63"/>
      <c r="L31" s="63"/>
      <c r="M31" s="6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</row>
    <row r="32" spans="1:40">
      <c r="A32" s="63"/>
      <c r="B32" s="63"/>
      <c r="C32" s="63"/>
      <c r="D32" s="64"/>
      <c r="E32" s="63"/>
      <c r="F32" s="63"/>
      <c r="G32" s="63"/>
      <c r="H32" s="63"/>
      <c r="I32" s="63"/>
      <c r="J32" s="63"/>
      <c r="K32" s="63"/>
      <c r="L32" s="63"/>
      <c r="M32" s="6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</row>
    <row r="33" spans="1:40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</row>
    <row r="34" spans="1:40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</row>
    <row r="35" spans="1:40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</row>
    <row r="36" spans="1:40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</row>
    <row r="37" spans="1:40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</row>
    <row r="38" spans="1:40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</row>
    <row r="39" spans="1:40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</row>
    <row r="40" spans="1:40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</row>
    <row r="41" spans="1:40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</row>
    <row r="42" spans="1:40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</row>
    <row r="43" spans="1:40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</row>
    <row r="44" spans="1:40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</row>
    <row r="45" spans="1:40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</row>
    <row r="46" spans="1:40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</row>
    <row r="47" spans="1:40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</row>
    <row r="48" spans="1:40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</row>
    <row r="49" spans="1:40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</row>
    <row r="50" spans="1:40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</row>
    <row r="51" spans="1:40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</row>
    <row r="52" spans="1:40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</row>
    <row r="53" spans="1:40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</row>
    <row r="54" spans="1:40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</row>
    <row r="55" spans="1:40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</row>
    <row r="56" spans="1:40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</row>
    <row r="57" spans="1:40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</row>
    <row r="58" spans="1:40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</row>
    <row r="59" spans="1:40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</row>
    <row r="60" spans="1:40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</row>
    <row r="61" spans="1:40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</row>
    <row r="62" spans="1:40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</row>
    <row r="63" spans="1:40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0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  <row r="76" spans="1:40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</row>
    <row r="77" spans="1:40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</row>
    <row r="78" spans="1:40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</row>
    <row r="79" spans="1:40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</row>
    <row r="80" spans="1:40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</row>
    <row r="81" spans="1:40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</row>
    <row r="82" spans="1:40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</row>
    <row r="83" spans="1:40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</row>
    <row r="84" spans="1:40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</row>
    <row r="85" spans="1:40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</row>
    <row r="86" spans="1:40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</row>
    <row r="87" spans="1:40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</row>
    <row r="88" spans="1:40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</row>
    <row r="89" spans="1:40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</row>
    <row r="90" spans="1:40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</row>
    <row r="91" spans="1:40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</row>
    <row r="92" spans="1:40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</row>
    <row r="93" spans="1:40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</row>
    <row r="94" spans="1:40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</row>
    <row r="95" spans="1:40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</row>
    <row r="96" spans="1:40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</row>
    <row r="97" spans="1:40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</row>
    <row r="98" spans="1:40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</row>
    <row r="99" spans="1:40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</row>
    <row r="100" spans="1:40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</row>
    <row r="101" spans="1:40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</row>
    <row r="102" spans="1:40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</row>
    <row r="103" spans="1:40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</row>
    <row r="104" spans="1:40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</row>
    <row r="105" spans="1:40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</row>
    <row r="106" spans="1:40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</row>
    <row r="107" spans="1:40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</row>
    <row r="108" spans="1:40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</row>
    <row r="109" spans="1:40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</row>
    <row r="110" spans="1:40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</row>
    <row r="111" spans="1:40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  <c r="AN111" s="55"/>
    </row>
    <row r="112" spans="1:40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</row>
    <row r="113" spans="1:40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</row>
    <row r="114" spans="1:40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</row>
    <row r="115" spans="1:40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  <c r="AN115" s="55"/>
    </row>
    <row r="116" spans="1:40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  <c r="AN116" s="55"/>
    </row>
    <row r="117" spans="1:40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</row>
    <row r="118" spans="1:40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</row>
    <row r="119" spans="1:40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</row>
    <row r="120" spans="1:40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</row>
    <row r="121" spans="1:40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</row>
    <row r="122" spans="1:40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</row>
    <row r="123" spans="1:40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</row>
    <row r="124" spans="1:40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</row>
    <row r="125" spans="1:40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</row>
    <row r="126" spans="1:40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</row>
    <row r="127" spans="1:40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</row>
    <row r="128" spans="1:40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</row>
    <row r="129" spans="1:40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</row>
    <row r="130" spans="1:40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</row>
    <row r="131" spans="1:40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</row>
    <row r="132" spans="1:40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</row>
    <row r="133" spans="1:40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</row>
    <row r="134" spans="1:40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</row>
    <row r="135" spans="1:40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  <c r="AN135" s="55"/>
    </row>
    <row r="136" spans="1:40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</row>
    <row r="137" spans="1:40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</row>
    <row r="138" spans="1:40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</row>
    <row r="139" spans="1:40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</row>
    <row r="140" spans="1:40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</row>
    <row r="141" spans="1:40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</row>
    <row r="142" spans="1:40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</row>
    <row r="143" spans="1:40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</row>
    <row r="144" spans="1:40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</row>
    <row r="145" spans="1:40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</row>
    <row r="146" spans="1:40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  <c r="AN146" s="55"/>
    </row>
    <row r="147" spans="1:40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</row>
    <row r="148" spans="1:40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</row>
    <row r="149" spans="1:40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</row>
    <row r="150" spans="1:40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</row>
    <row r="151" spans="1:40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</row>
    <row r="152" spans="1:40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</row>
    <row r="153" spans="1:40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</row>
    <row r="154" spans="1:40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</row>
    <row r="155" spans="1:40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  <c r="AN155" s="55"/>
    </row>
    <row r="156" spans="1:40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</row>
    <row r="157" spans="1:40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</row>
    <row r="158" spans="1:40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</row>
    <row r="159" spans="1:40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</row>
    <row r="160" spans="1:40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</row>
    <row r="161" spans="1:40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</row>
    <row r="162" spans="1:40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</row>
    <row r="163" spans="1:40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</row>
    <row r="164" spans="1:40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</row>
    <row r="165" spans="1:40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</row>
    <row r="166" spans="1:40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</row>
    <row r="167" spans="1:40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</row>
    <row r="168" spans="1:40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</row>
    <row r="169" spans="1:40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</row>
    <row r="170" spans="1:40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</row>
    <row r="171" spans="1:40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</row>
    <row r="172" spans="1:40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</row>
    <row r="173" spans="1:40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</row>
    <row r="174" spans="1:40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</row>
    <row r="175" spans="1:40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</row>
    <row r="176" spans="1:40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</row>
    <row r="177" spans="1:40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</row>
    <row r="178" spans="1:40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</row>
    <row r="179" spans="1:40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</row>
    <row r="180" spans="1:40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</row>
    <row r="181" spans="1:40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</row>
    <row r="182" spans="1:40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</row>
    <row r="183" spans="1:40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</row>
    <row r="184" spans="1:40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</row>
    <row r="185" spans="1:40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</row>
    <row r="186" spans="1:40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</row>
    <row r="187" spans="1:40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</row>
    <row r="188" spans="1:40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</row>
  </sheetData>
  <phoneticPr fontId="49" type="noConversion"/>
  <hyperlinks>
    <hyperlink ref="B30" r:id="rId1" xr:uid="{00000000-0004-0000-1600-000000000000}"/>
    <hyperlink ref="B21" r:id="rId2" xr:uid="{00000000-0004-0000-1600-000001000000}"/>
    <hyperlink ref="B20" r:id="rId3" xr:uid="{00000000-0004-0000-1600-000002000000}"/>
    <hyperlink ref="B6" r:id="rId4" xr:uid="{00000000-0004-0000-16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14.664062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5"/>
      <c r="B1" s="126"/>
      <c r="C1" s="127">
        <v>1</v>
      </c>
      <c r="D1" s="126">
        <v>2019</v>
      </c>
      <c r="E1" s="126" t="s">
        <v>41</v>
      </c>
      <c r="F1" s="126">
        <v>1</v>
      </c>
      <c r="G1" s="128" t="s">
        <v>74</v>
      </c>
      <c r="H1" s="128">
        <v>311</v>
      </c>
      <c r="I1" s="129" t="s">
        <v>1</v>
      </c>
      <c r="J1" s="125">
        <v>1</v>
      </c>
      <c r="K1" s="125">
        <v>1</v>
      </c>
      <c r="L1" s="125">
        <v>1</v>
      </c>
      <c r="M1" s="125">
        <v>1</v>
      </c>
      <c r="N1" s="125">
        <v>1</v>
      </c>
      <c r="O1" s="125">
        <v>1</v>
      </c>
      <c r="P1" s="125">
        <v>1</v>
      </c>
      <c r="Q1" s="125">
        <v>1</v>
      </c>
      <c r="R1" s="125">
        <v>1</v>
      </c>
      <c r="S1" s="125">
        <v>1</v>
      </c>
      <c r="T1" s="126">
        <v>1</v>
      </c>
      <c r="U1" s="126">
        <v>1</v>
      </c>
      <c r="V1" s="126">
        <v>1</v>
      </c>
      <c r="W1" s="126">
        <v>1</v>
      </c>
      <c r="X1" s="126">
        <v>1</v>
      </c>
      <c r="Y1" s="126">
        <v>1</v>
      </c>
      <c r="Z1" s="126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29" t="s">
        <v>74</v>
      </c>
      <c r="B2" s="129" t="s">
        <v>100</v>
      </c>
      <c r="C2" s="129" t="s">
        <v>333</v>
      </c>
      <c r="D2" s="129" t="s">
        <v>42</v>
      </c>
      <c r="E2" s="129" t="s">
        <v>73</v>
      </c>
      <c r="F2" s="129" t="s">
        <v>44</v>
      </c>
      <c r="G2" s="129" t="s">
        <v>45</v>
      </c>
      <c r="H2" s="129" t="s">
        <v>127</v>
      </c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6"/>
      <c r="U2" s="126"/>
      <c r="V2" s="126"/>
      <c r="W2" s="126"/>
      <c r="X2" s="126"/>
      <c r="Y2" s="126"/>
      <c r="Z2" s="126"/>
    </row>
    <row r="3" spans="1:368" ht="17.399999999999999">
      <c r="A3" s="130">
        <v>1</v>
      </c>
      <c r="B3" s="66">
        <v>45.400001525878906</v>
      </c>
      <c r="C3" s="66">
        <v>2</v>
      </c>
      <c r="D3" s="66">
        <v>1</v>
      </c>
      <c r="E3" s="66">
        <v>0</v>
      </c>
      <c r="F3" s="66">
        <v>9.3999996185302734</v>
      </c>
      <c r="G3" s="66">
        <v>0.5</v>
      </c>
      <c r="H3" s="131">
        <v>1</v>
      </c>
      <c r="I3" s="132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6"/>
      <c r="U3" s="126"/>
      <c r="V3" s="126"/>
      <c r="W3" s="126"/>
      <c r="X3" s="126"/>
      <c r="Y3" s="126"/>
      <c r="Z3" s="126"/>
    </row>
    <row r="4" spans="1:368" ht="17.399999999999999">
      <c r="A4" s="130">
        <v>2</v>
      </c>
      <c r="B4" s="66">
        <v>28.600000381469727</v>
      </c>
      <c r="C4" s="66">
        <v>2.0999999046325684</v>
      </c>
      <c r="D4" s="66">
        <v>1.6000000238418579</v>
      </c>
      <c r="E4" s="66">
        <v>0</v>
      </c>
      <c r="F4" s="66">
        <v>10.199999809265137</v>
      </c>
      <c r="G4" s="66">
        <v>-1.2000000476837158</v>
      </c>
      <c r="H4" s="131">
        <v>1</v>
      </c>
      <c r="I4" s="132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6"/>
      <c r="U4" s="126"/>
      <c r="V4" s="126"/>
      <c r="W4" s="126"/>
      <c r="X4" s="126"/>
      <c r="Y4" s="126"/>
      <c r="Z4" s="126"/>
    </row>
    <row r="5" spans="1:368" ht="18" customHeight="1">
      <c r="A5" s="130">
        <v>3</v>
      </c>
      <c r="B5" s="66">
        <v>32.799999237060547</v>
      </c>
      <c r="C5" s="66">
        <v>1</v>
      </c>
      <c r="D5" s="66">
        <v>1.1000000238418579</v>
      </c>
      <c r="E5" s="66">
        <v>0</v>
      </c>
      <c r="F5" s="66">
        <v>11.800000190734863</v>
      </c>
      <c r="G5" s="66">
        <v>-3.7000000476837158</v>
      </c>
      <c r="H5" s="131">
        <v>1</v>
      </c>
      <c r="I5" s="132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6"/>
      <c r="U5" s="126"/>
      <c r="V5" s="126"/>
      <c r="W5" s="126"/>
      <c r="X5" s="126"/>
      <c r="Y5" s="126"/>
      <c r="Z5" s="126"/>
    </row>
    <row r="6" spans="1:368" ht="17.399999999999999">
      <c r="A6" s="130">
        <v>4</v>
      </c>
      <c r="B6" s="66">
        <v>28.399999618530273</v>
      </c>
      <c r="C6" s="66">
        <v>1</v>
      </c>
      <c r="D6" s="66">
        <v>1.5</v>
      </c>
      <c r="E6" s="66">
        <v>0</v>
      </c>
      <c r="F6" s="66">
        <v>17.5</v>
      </c>
      <c r="G6" s="66">
        <v>-2.4000000953674316</v>
      </c>
      <c r="H6" s="131">
        <v>1</v>
      </c>
      <c r="I6" s="132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6"/>
      <c r="U6" s="126"/>
      <c r="V6" s="126"/>
      <c r="W6" s="126"/>
      <c r="X6" s="126"/>
      <c r="Y6" s="126"/>
      <c r="Z6" s="126"/>
    </row>
    <row r="7" spans="1:368" ht="17.399999999999999">
      <c r="A7" s="130">
        <v>5</v>
      </c>
      <c r="B7" s="66">
        <v>40.5</v>
      </c>
      <c r="C7" s="66">
        <v>1</v>
      </c>
      <c r="D7" s="66">
        <v>1.2999999523162842</v>
      </c>
      <c r="E7" s="66">
        <v>2.2899999618530273</v>
      </c>
      <c r="F7" s="66">
        <v>18.200000762939453</v>
      </c>
      <c r="G7" s="66">
        <v>-0.40000000596046448</v>
      </c>
      <c r="H7" s="131">
        <v>1</v>
      </c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6"/>
      <c r="U7" s="126"/>
      <c r="V7" s="126"/>
      <c r="W7" s="126"/>
      <c r="X7" s="126"/>
      <c r="Y7" s="126"/>
      <c r="Z7" s="126"/>
    </row>
    <row r="8" spans="1:368" ht="15.75" customHeight="1">
      <c r="A8" s="130">
        <v>6</v>
      </c>
      <c r="B8" s="66">
        <v>66.199996948242188</v>
      </c>
      <c r="C8" s="66">
        <v>1.2000000476837158</v>
      </c>
      <c r="D8" s="66">
        <v>0.89999997615814209</v>
      </c>
      <c r="E8" s="66">
        <v>10.159999847412109</v>
      </c>
      <c r="F8" s="66">
        <v>14.100000381469727</v>
      </c>
      <c r="G8" s="66">
        <v>5</v>
      </c>
      <c r="H8" s="131">
        <v>1</v>
      </c>
      <c r="I8" s="132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6"/>
      <c r="U8" s="126"/>
      <c r="V8" s="126"/>
      <c r="W8" s="126"/>
      <c r="X8" s="126"/>
      <c r="Y8" s="126"/>
      <c r="Z8" s="126"/>
    </row>
    <row r="9" spans="1:368" ht="17.399999999999999">
      <c r="A9" s="130">
        <v>7</v>
      </c>
      <c r="B9" s="66">
        <v>51.599998474121094</v>
      </c>
      <c r="C9" s="66">
        <v>0.89999997615814209</v>
      </c>
      <c r="D9" s="66">
        <v>1.2000000476837158</v>
      </c>
      <c r="E9" s="66">
        <v>0</v>
      </c>
      <c r="F9" s="66">
        <v>16.200000762939453</v>
      </c>
      <c r="G9" s="66">
        <v>1.3999999761581421</v>
      </c>
      <c r="H9" s="131">
        <v>1</v>
      </c>
      <c r="I9" s="132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6"/>
      <c r="U9" s="126"/>
      <c r="V9" s="126"/>
      <c r="W9" s="126"/>
      <c r="X9" s="126"/>
      <c r="Y9" s="126"/>
      <c r="Z9" s="126"/>
    </row>
    <row r="10" spans="1:368" ht="17.399999999999999">
      <c r="A10" s="130">
        <v>8</v>
      </c>
      <c r="B10" s="66">
        <v>40.099998474121094</v>
      </c>
      <c r="C10" s="66">
        <v>0.69999998807907104</v>
      </c>
      <c r="D10" s="66">
        <v>1.3999999761581421</v>
      </c>
      <c r="E10" s="66">
        <v>0</v>
      </c>
      <c r="F10" s="66">
        <v>20.100000381469727</v>
      </c>
      <c r="G10" s="66">
        <v>1.3999999761581421</v>
      </c>
      <c r="H10" s="131">
        <v>1</v>
      </c>
      <c r="I10" s="132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6"/>
      <c r="U10" s="126"/>
      <c r="V10" s="126"/>
      <c r="W10" s="126"/>
      <c r="X10" s="126"/>
      <c r="Y10" s="126"/>
      <c r="Z10" s="126"/>
    </row>
    <row r="11" spans="1:368" ht="17.399999999999999">
      <c r="A11" s="130">
        <v>9</v>
      </c>
      <c r="B11" s="66">
        <v>34.200000762939453</v>
      </c>
      <c r="C11" s="66">
        <v>1.2999999523162842</v>
      </c>
      <c r="D11" s="66">
        <v>1.6000000238418579</v>
      </c>
      <c r="E11" s="66">
        <v>0</v>
      </c>
      <c r="F11" s="66">
        <v>20.100000381469727</v>
      </c>
      <c r="G11" s="66">
        <v>4.9000000953674316</v>
      </c>
      <c r="H11" s="131">
        <v>1</v>
      </c>
      <c r="I11" s="132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6"/>
      <c r="U11" s="126"/>
      <c r="V11" s="126"/>
      <c r="W11" s="126"/>
      <c r="X11" s="126"/>
      <c r="Y11" s="126"/>
      <c r="Z11" s="126"/>
    </row>
    <row r="12" spans="1:368" ht="17.399999999999999">
      <c r="A12" s="130">
        <v>10</v>
      </c>
      <c r="B12" s="66">
        <v>47.799999237060547</v>
      </c>
      <c r="C12" s="66">
        <v>1.2000000476837158</v>
      </c>
      <c r="D12" s="66">
        <v>1.2999999523162842</v>
      </c>
      <c r="E12" s="66">
        <v>0</v>
      </c>
      <c r="F12" s="66">
        <v>18.5</v>
      </c>
      <c r="G12" s="66">
        <v>6.4000000953674316</v>
      </c>
      <c r="H12" s="131">
        <v>1</v>
      </c>
      <c r="I12" s="132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6"/>
      <c r="U12" s="126"/>
      <c r="V12" s="126"/>
      <c r="W12" s="126"/>
      <c r="X12" s="126"/>
      <c r="Y12" s="126"/>
      <c r="Z12" s="126"/>
    </row>
    <row r="13" spans="1:368" ht="17.399999999999999">
      <c r="A13" s="130">
        <v>11</v>
      </c>
      <c r="B13" s="66">
        <v>43.799999237060547</v>
      </c>
      <c r="C13" s="66">
        <v>0.89999997615814209</v>
      </c>
      <c r="D13" s="66">
        <v>1.3999999761581421</v>
      </c>
      <c r="E13" s="66">
        <v>0</v>
      </c>
      <c r="F13" s="66">
        <v>19.5</v>
      </c>
      <c r="G13" s="66">
        <v>2.2999999523162842</v>
      </c>
      <c r="H13" s="131">
        <v>1</v>
      </c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6"/>
      <c r="U13" s="126"/>
      <c r="V13" s="126"/>
      <c r="W13" s="126"/>
      <c r="X13" s="126"/>
      <c r="Y13" s="126"/>
      <c r="Z13" s="126"/>
    </row>
    <row r="14" spans="1:368" ht="17.399999999999999">
      <c r="A14" s="130">
        <v>12</v>
      </c>
      <c r="B14" s="66">
        <v>29.299999237060547</v>
      </c>
      <c r="C14" s="66">
        <v>1.5</v>
      </c>
      <c r="D14" s="66">
        <v>1.7000000476837158</v>
      </c>
      <c r="E14" s="66">
        <v>0</v>
      </c>
      <c r="F14" s="66">
        <v>19.799999237060547</v>
      </c>
      <c r="G14" s="66">
        <v>1.5</v>
      </c>
      <c r="H14" s="131">
        <v>1</v>
      </c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6"/>
      <c r="U14" s="126"/>
      <c r="V14" s="126"/>
      <c r="W14" s="126"/>
      <c r="X14" s="126"/>
      <c r="Y14" s="126"/>
      <c r="Z14" s="126"/>
    </row>
    <row r="15" spans="1:368" ht="17.399999999999999">
      <c r="A15" s="130">
        <v>13</v>
      </c>
      <c r="B15" s="66">
        <v>57.700000762939453</v>
      </c>
      <c r="C15" s="66">
        <v>0.89999997615814209</v>
      </c>
      <c r="D15" s="66">
        <v>1.2000000476837158</v>
      </c>
      <c r="E15" s="66">
        <v>0.25</v>
      </c>
      <c r="F15" s="66">
        <v>16.399999618530273</v>
      </c>
      <c r="G15" s="66">
        <v>5.4000000953674316</v>
      </c>
      <c r="H15" s="131">
        <v>1</v>
      </c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6"/>
      <c r="U15" s="126"/>
      <c r="V15" s="126"/>
      <c r="W15" s="126"/>
      <c r="X15" s="126"/>
      <c r="Y15" s="126"/>
      <c r="Z15" s="126"/>
    </row>
    <row r="16" spans="1:368" ht="17.399999999999999">
      <c r="A16" s="130">
        <v>14</v>
      </c>
      <c r="B16" s="66">
        <v>43.400001525878906</v>
      </c>
      <c r="C16" s="66">
        <v>1.2000000476837158</v>
      </c>
      <c r="D16" s="66">
        <v>1.7000000476837158</v>
      </c>
      <c r="E16" s="66">
        <v>0</v>
      </c>
      <c r="F16" s="66">
        <v>21</v>
      </c>
      <c r="G16" s="66">
        <v>7.1999998092651367</v>
      </c>
      <c r="H16" s="131">
        <v>1</v>
      </c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6"/>
      <c r="U16" s="126"/>
      <c r="V16" s="126"/>
      <c r="W16" s="126"/>
      <c r="X16" s="126"/>
      <c r="Y16" s="126"/>
      <c r="Z16" s="126"/>
    </row>
    <row r="17" spans="1:26" ht="17.399999999999999">
      <c r="A17" s="130">
        <v>15</v>
      </c>
      <c r="B17" s="66">
        <v>42.799999237060547</v>
      </c>
      <c r="C17" s="66">
        <v>2.2999999523162842</v>
      </c>
      <c r="D17" s="66">
        <v>1.7000000476837158</v>
      </c>
      <c r="E17" s="66">
        <v>0</v>
      </c>
      <c r="F17" s="66">
        <v>19.299999237060547</v>
      </c>
      <c r="G17" s="66">
        <v>8.1999998092651367</v>
      </c>
      <c r="H17" s="131">
        <v>1</v>
      </c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6"/>
      <c r="U17" s="126"/>
      <c r="V17" s="126"/>
      <c r="W17" s="126"/>
      <c r="X17" s="126"/>
      <c r="Y17" s="126"/>
      <c r="Z17" s="126"/>
    </row>
    <row r="18" spans="1:26" ht="17.399999999999999">
      <c r="A18" s="130">
        <v>16</v>
      </c>
      <c r="B18" s="66">
        <v>50.700000762939453</v>
      </c>
      <c r="C18" s="66">
        <v>1</v>
      </c>
      <c r="D18" s="66">
        <v>1.6000000238418579</v>
      </c>
      <c r="E18" s="66">
        <v>0</v>
      </c>
      <c r="F18" s="66">
        <v>20.100000381469727</v>
      </c>
      <c r="G18" s="66">
        <v>7.0999999046325684</v>
      </c>
      <c r="H18" s="131">
        <v>1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6"/>
      <c r="U18" s="126"/>
      <c r="V18" s="126"/>
      <c r="W18" s="126"/>
      <c r="X18" s="126"/>
      <c r="Y18" s="126"/>
      <c r="Z18" s="126"/>
    </row>
    <row r="19" spans="1:26" ht="17.399999999999999">
      <c r="A19" s="130">
        <v>17</v>
      </c>
      <c r="B19" s="66">
        <v>44.799999237060547</v>
      </c>
      <c r="C19" s="66">
        <v>1.2999999523162842</v>
      </c>
      <c r="D19" s="66">
        <v>1.6000000238418579</v>
      </c>
      <c r="E19" s="66">
        <v>0</v>
      </c>
      <c r="F19" s="66">
        <v>19.799999237060547</v>
      </c>
      <c r="G19" s="66">
        <v>4.6999998092651367</v>
      </c>
      <c r="H19" s="131">
        <v>1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6"/>
      <c r="U19" s="126"/>
      <c r="V19" s="126"/>
      <c r="W19" s="126"/>
      <c r="X19" s="126"/>
      <c r="Y19" s="126"/>
      <c r="Z19" s="126"/>
    </row>
    <row r="20" spans="1:26" ht="17.399999999999999">
      <c r="A20" s="130">
        <v>18</v>
      </c>
      <c r="B20" s="66">
        <v>45.400001525878906</v>
      </c>
      <c r="C20" s="66">
        <v>2.4000000953674316</v>
      </c>
      <c r="D20" s="66">
        <v>2.2000000476837158</v>
      </c>
      <c r="E20" s="66">
        <v>0</v>
      </c>
      <c r="F20" s="66">
        <v>20.399999618530273</v>
      </c>
      <c r="G20" s="66">
        <v>8.8999996185302734</v>
      </c>
      <c r="H20" s="66">
        <v>1</v>
      </c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6"/>
      <c r="U20" s="126"/>
      <c r="V20" s="126"/>
      <c r="W20" s="126"/>
      <c r="X20" s="126"/>
      <c r="Y20" s="126"/>
      <c r="Z20" s="126"/>
    </row>
    <row r="21" spans="1:26" ht="17.399999999999999">
      <c r="A21" s="130">
        <v>19</v>
      </c>
      <c r="B21" s="66">
        <v>16.799999237060547</v>
      </c>
      <c r="C21" s="66">
        <v>1.7000000476837158</v>
      </c>
      <c r="D21" s="66">
        <v>2.4000000953674316</v>
      </c>
      <c r="E21" s="66">
        <v>0</v>
      </c>
      <c r="F21" s="66">
        <v>21.100000381469727</v>
      </c>
      <c r="G21" s="66">
        <v>3.0999999046325684</v>
      </c>
      <c r="H21" s="66">
        <v>1</v>
      </c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6"/>
      <c r="U21" s="126"/>
      <c r="V21" s="126"/>
      <c r="W21" s="126"/>
      <c r="X21" s="126"/>
      <c r="Y21" s="126"/>
      <c r="Z21" s="126"/>
    </row>
    <row r="22" spans="1:26" ht="17.399999999999999">
      <c r="A22" s="130">
        <v>20</v>
      </c>
      <c r="B22" s="66">
        <v>19.299999237060547</v>
      </c>
      <c r="C22" s="66">
        <v>1.2000000476837158</v>
      </c>
      <c r="D22" s="66">
        <v>2.0999999046325684</v>
      </c>
      <c r="E22" s="66">
        <v>0</v>
      </c>
      <c r="F22" s="66">
        <v>21.799999237060547</v>
      </c>
      <c r="G22" s="66">
        <v>1.3999999761581421</v>
      </c>
      <c r="H22" s="66">
        <v>1</v>
      </c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6"/>
      <c r="U22" s="126"/>
      <c r="V22" s="126"/>
      <c r="W22" s="126"/>
      <c r="X22" s="126"/>
      <c r="Y22" s="126"/>
      <c r="Z22" s="126"/>
    </row>
    <row r="23" spans="1:26" ht="17.399999999999999">
      <c r="A23" s="130">
        <v>21</v>
      </c>
      <c r="B23" s="66">
        <v>18.700000762939453</v>
      </c>
      <c r="C23" s="66">
        <v>3.2000000476837158</v>
      </c>
      <c r="D23" s="66">
        <v>3.2000000476837158</v>
      </c>
      <c r="E23" s="66">
        <v>0</v>
      </c>
      <c r="F23" s="66">
        <v>18.700000762939453</v>
      </c>
      <c r="G23" s="66">
        <v>6.8000001907348633</v>
      </c>
      <c r="H23" s="66">
        <v>1</v>
      </c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6"/>
      <c r="U23" s="126"/>
      <c r="V23" s="126"/>
      <c r="W23" s="126"/>
      <c r="X23" s="126"/>
      <c r="Y23" s="126"/>
      <c r="Z23" s="126"/>
    </row>
    <row r="24" spans="1:26" ht="17.399999999999999">
      <c r="A24" s="130">
        <v>22</v>
      </c>
      <c r="B24" s="66">
        <v>20.399999618530273</v>
      </c>
      <c r="C24" s="66">
        <v>2.0999999046325684</v>
      </c>
      <c r="D24" s="66">
        <v>2.5</v>
      </c>
      <c r="E24" s="66">
        <v>0</v>
      </c>
      <c r="F24" s="66">
        <v>16.600000381469727</v>
      </c>
      <c r="G24" s="66">
        <v>2.7000000476837158</v>
      </c>
      <c r="H24" s="66">
        <v>1</v>
      </c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6"/>
      <c r="U24" s="126"/>
      <c r="V24" s="126"/>
      <c r="W24" s="126"/>
      <c r="X24" s="126"/>
      <c r="Y24" s="126"/>
      <c r="Z24" s="126"/>
    </row>
    <row r="25" spans="1:26" ht="17.399999999999999">
      <c r="A25" s="130">
        <v>23</v>
      </c>
      <c r="B25" s="66">
        <v>16</v>
      </c>
      <c r="C25" s="66">
        <v>1.2000000476837158</v>
      </c>
      <c r="D25" s="66">
        <v>1.8999999761581421</v>
      </c>
      <c r="E25" s="66">
        <v>0</v>
      </c>
      <c r="F25" s="66">
        <v>16</v>
      </c>
      <c r="G25" s="66">
        <v>-1</v>
      </c>
      <c r="H25" s="66">
        <v>1</v>
      </c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6"/>
      <c r="U25" s="126"/>
      <c r="V25" s="126"/>
      <c r="W25" s="126"/>
      <c r="X25" s="126"/>
      <c r="Y25" s="126"/>
      <c r="Z25" s="126"/>
    </row>
    <row r="26" spans="1:26" ht="17.399999999999999">
      <c r="A26" s="130">
        <v>24</v>
      </c>
      <c r="B26" s="66">
        <v>18.399999618530273</v>
      </c>
      <c r="C26" s="66">
        <v>1.5</v>
      </c>
      <c r="D26" s="66">
        <v>2.2999999523162842</v>
      </c>
      <c r="E26" s="66">
        <v>0</v>
      </c>
      <c r="F26" s="66">
        <v>19.399999618530273</v>
      </c>
      <c r="G26" s="66">
        <v>-2</v>
      </c>
      <c r="H26" s="66">
        <v>1</v>
      </c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6"/>
      <c r="U26" s="126"/>
      <c r="V26" s="126"/>
      <c r="W26" s="126"/>
      <c r="X26" s="126"/>
      <c r="Y26" s="126"/>
      <c r="Z26" s="126"/>
    </row>
    <row r="27" spans="1:26" ht="17.399999999999999">
      <c r="A27" s="130">
        <v>25</v>
      </c>
      <c r="B27" s="66">
        <v>13.600000381469727</v>
      </c>
      <c r="C27" s="66">
        <v>1.2000000476837158</v>
      </c>
      <c r="D27" s="66">
        <v>2.2000000476837158</v>
      </c>
      <c r="E27" s="66">
        <v>0</v>
      </c>
      <c r="F27" s="66">
        <v>20.5</v>
      </c>
      <c r="G27" s="66">
        <v>-1.2000000476837158</v>
      </c>
      <c r="H27" s="66">
        <v>1</v>
      </c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6"/>
      <c r="U27" s="126"/>
      <c r="V27" s="126"/>
      <c r="W27" s="126"/>
      <c r="X27" s="126"/>
      <c r="Y27" s="126"/>
      <c r="Z27" s="126"/>
    </row>
    <row r="28" spans="1:26" ht="17.399999999999999">
      <c r="A28" s="130">
        <v>26</v>
      </c>
      <c r="B28" s="66">
        <v>11.5</v>
      </c>
      <c r="C28" s="66">
        <v>1.8999999761581421</v>
      </c>
      <c r="D28" s="66">
        <v>2.9000000953674316</v>
      </c>
      <c r="E28" s="66">
        <v>0</v>
      </c>
      <c r="F28" s="66">
        <v>21.200000762939453</v>
      </c>
      <c r="G28" s="66">
        <v>-0.10000000149011612</v>
      </c>
      <c r="H28" s="66">
        <v>1</v>
      </c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6"/>
      <c r="U28" s="126"/>
      <c r="V28" s="126"/>
      <c r="W28" s="126"/>
      <c r="X28" s="126"/>
      <c r="Y28" s="126"/>
      <c r="Z28" s="126"/>
    </row>
    <row r="29" spans="1:26" ht="17.399999999999999">
      <c r="A29" s="130">
        <v>27</v>
      </c>
      <c r="B29" s="66">
        <v>13.800000190734863</v>
      </c>
      <c r="C29" s="66">
        <v>1.2000000476837158</v>
      </c>
      <c r="D29" s="66">
        <v>2.4000000953674316</v>
      </c>
      <c r="E29" s="66">
        <v>0</v>
      </c>
      <c r="F29" s="66">
        <v>22.5</v>
      </c>
      <c r="G29" s="66">
        <v>0.20000000298023224</v>
      </c>
      <c r="H29" s="66">
        <v>1</v>
      </c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6"/>
      <c r="U29" s="126"/>
      <c r="V29" s="126"/>
      <c r="W29" s="126"/>
      <c r="X29" s="126"/>
      <c r="Y29" s="126"/>
      <c r="Z29" s="126"/>
    </row>
    <row r="30" spans="1:26" ht="17.399999999999999">
      <c r="A30" s="130">
        <v>28</v>
      </c>
      <c r="B30" s="66">
        <v>17.100000381469727</v>
      </c>
      <c r="C30" s="66">
        <v>1.1000000238418579</v>
      </c>
      <c r="D30" s="66">
        <v>2.0999999046325684</v>
      </c>
      <c r="E30" s="66">
        <v>0</v>
      </c>
      <c r="F30" s="66">
        <v>21.399999618530273</v>
      </c>
      <c r="G30" s="66">
        <v>0.20000000298023224</v>
      </c>
      <c r="H30" s="66">
        <v>1</v>
      </c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6"/>
      <c r="U30" s="126"/>
      <c r="V30" s="126"/>
      <c r="W30" s="126"/>
      <c r="X30" s="126"/>
      <c r="Y30" s="126"/>
      <c r="Z30" s="126"/>
    </row>
    <row r="31" spans="1:26" ht="17.399999999999999">
      <c r="A31" s="130">
        <v>29</v>
      </c>
      <c r="B31" s="66">
        <v>22.100000381469727</v>
      </c>
      <c r="C31" s="66">
        <v>1.1000000238418579</v>
      </c>
      <c r="D31" s="66">
        <v>2</v>
      </c>
      <c r="E31" s="66">
        <v>0</v>
      </c>
      <c r="F31" s="66">
        <v>21.5</v>
      </c>
      <c r="G31" s="66">
        <v>5</v>
      </c>
      <c r="H31" s="66">
        <v>1</v>
      </c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6"/>
      <c r="U31" s="126"/>
      <c r="V31" s="126"/>
      <c r="W31" s="126"/>
      <c r="X31" s="126"/>
      <c r="Y31" s="126"/>
      <c r="Z31" s="126"/>
    </row>
    <row r="32" spans="1:26" ht="17.399999999999999">
      <c r="A32" s="130">
        <v>30</v>
      </c>
      <c r="B32" s="66">
        <v>23.399999618530273</v>
      </c>
      <c r="C32" s="66">
        <v>1.2000000476837158</v>
      </c>
      <c r="D32" s="66">
        <v>2.2000000476837158</v>
      </c>
      <c r="E32" s="66">
        <v>0</v>
      </c>
      <c r="F32" s="66">
        <v>22.299999237060547</v>
      </c>
      <c r="G32" s="66">
        <v>6.9000000953674316</v>
      </c>
      <c r="H32" s="66">
        <v>1</v>
      </c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6"/>
      <c r="U32" s="126"/>
      <c r="V32" s="126"/>
      <c r="W32" s="126"/>
      <c r="X32" s="126"/>
      <c r="Y32" s="126"/>
      <c r="Z32" s="126"/>
    </row>
    <row r="33" spans="1:26" ht="17.399999999999999">
      <c r="A33" s="130">
        <v>31</v>
      </c>
      <c r="B33" s="66">
        <v>24</v>
      </c>
      <c r="C33" s="66">
        <v>1.1000000238418579</v>
      </c>
      <c r="D33" s="66">
        <v>2.0999999046325684</v>
      </c>
      <c r="E33" s="66">
        <v>0</v>
      </c>
      <c r="F33" s="66">
        <v>23</v>
      </c>
      <c r="G33" s="66">
        <v>5</v>
      </c>
      <c r="H33" s="66">
        <v>1</v>
      </c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6"/>
      <c r="U33" s="126"/>
      <c r="V33" s="126"/>
      <c r="W33" s="126"/>
      <c r="X33" s="126"/>
      <c r="Y33" s="126"/>
      <c r="Z33" s="126"/>
    </row>
    <row r="34" spans="1:26" ht="17.399999999999999">
      <c r="A34" s="130">
        <v>32</v>
      </c>
      <c r="B34" s="66">
        <v>32.5</v>
      </c>
      <c r="C34" s="66">
        <v>1.7000000476837158</v>
      </c>
      <c r="D34" s="66">
        <v>2.5</v>
      </c>
      <c r="E34" s="66">
        <v>0.25</v>
      </c>
      <c r="F34" s="66">
        <v>22.200000762939453</v>
      </c>
      <c r="G34" s="66">
        <v>10.5</v>
      </c>
      <c r="H34" s="66">
        <v>1</v>
      </c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6"/>
      <c r="U34" s="126"/>
      <c r="V34" s="126"/>
      <c r="W34" s="126"/>
      <c r="X34" s="126"/>
      <c r="Y34" s="126"/>
      <c r="Z34" s="126"/>
    </row>
    <row r="35" spans="1:26" ht="17.399999999999999">
      <c r="A35" s="130">
        <v>33</v>
      </c>
      <c r="B35" s="66">
        <v>38.099998474121094</v>
      </c>
      <c r="C35" s="66">
        <v>2.5999999046325684</v>
      </c>
      <c r="D35" s="66">
        <v>2.7999999523162842</v>
      </c>
      <c r="E35" s="66">
        <v>0</v>
      </c>
      <c r="F35" s="66">
        <v>22.399999618530273</v>
      </c>
      <c r="G35" s="66">
        <v>11.800000190734863</v>
      </c>
      <c r="H35" s="66">
        <v>1</v>
      </c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6"/>
      <c r="U35" s="126"/>
      <c r="V35" s="126"/>
      <c r="W35" s="126"/>
      <c r="X35" s="126"/>
      <c r="Y35" s="126"/>
      <c r="Z35" s="126"/>
    </row>
    <row r="36" spans="1:26" ht="17.399999999999999">
      <c r="A36" s="130">
        <v>34</v>
      </c>
      <c r="B36" s="66">
        <v>55.400001525878906</v>
      </c>
      <c r="C36" s="66">
        <v>2.2999999523162842</v>
      </c>
      <c r="D36" s="66">
        <v>1.2999999523162842</v>
      </c>
      <c r="E36" s="66">
        <v>8.6400003433227539</v>
      </c>
      <c r="F36" s="66">
        <v>18.200000762939453</v>
      </c>
      <c r="G36" s="66">
        <v>10</v>
      </c>
      <c r="H36" s="66">
        <v>1</v>
      </c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6"/>
      <c r="U36" s="126"/>
      <c r="V36" s="126"/>
      <c r="W36" s="126"/>
      <c r="X36" s="126"/>
      <c r="Y36" s="126"/>
      <c r="Z36" s="126"/>
    </row>
    <row r="37" spans="1:26" ht="17.399999999999999">
      <c r="A37" s="130">
        <v>35</v>
      </c>
      <c r="B37" s="66">
        <v>45.799999237060547</v>
      </c>
      <c r="C37" s="66">
        <v>2.2000000476837158</v>
      </c>
      <c r="D37" s="66">
        <v>1.7000000476837158</v>
      </c>
      <c r="E37" s="66">
        <v>0.25</v>
      </c>
      <c r="F37" s="66">
        <v>18.200000762939453</v>
      </c>
      <c r="G37" s="66">
        <v>8.6999998092651367</v>
      </c>
      <c r="H37" s="66">
        <v>1</v>
      </c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6"/>
      <c r="U37" s="126"/>
      <c r="V37" s="126"/>
      <c r="W37" s="126"/>
      <c r="X37" s="126"/>
      <c r="Y37" s="126"/>
      <c r="Z37" s="126"/>
    </row>
    <row r="38" spans="1:26" ht="17.399999999999999">
      <c r="A38" s="130">
        <v>36</v>
      </c>
      <c r="B38" s="66">
        <v>45</v>
      </c>
      <c r="C38" s="66">
        <v>3.9000000953674316</v>
      </c>
      <c r="D38" s="66">
        <v>2.5999999046325684</v>
      </c>
      <c r="E38" s="66">
        <v>0</v>
      </c>
      <c r="F38" s="66">
        <v>18.700000762939453</v>
      </c>
      <c r="G38" s="66">
        <v>7.0999999046325684</v>
      </c>
      <c r="H38" s="66">
        <v>1</v>
      </c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</row>
    <row r="39" spans="1:26" ht="17.399999999999999">
      <c r="A39" s="130">
        <v>37</v>
      </c>
      <c r="B39" s="66">
        <v>27</v>
      </c>
      <c r="C39" s="66">
        <v>3.4000000953674316</v>
      </c>
      <c r="D39" s="66">
        <v>2.2999999523162842</v>
      </c>
      <c r="E39" s="66">
        <v>1.7799999713897705</v>
      </c>
      <c r="F39" s="66">
        <v>12.600000381469727</v>
      </c>
      <c r="G39" s="66">
        <v>1.5</v>
      </c>
      <c r="H39" s="66">
        <v>1</v>
      </c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</row>
    <row r="40" spans="1:26" ht="17.399999999999999">
      <c r="A40" s="130">
        <v>38</v>
      </c>
      <c r="B40" s="66">
        <v>18.200000762939453</v>
      </c>
      <c r="C40" s="66">
        <v>1.5</v>
      </c>
      <c r="D40" s="66">
        <v>2</v>
      </c>
      <c r="E40" s="66">
        <v>0</v>
      </c>
      <c r="F40" s="66">
        <v>12.899999618530273</v>
      </c>
      <c r="G40" s="66">
        <v>-2.2000000476837158</v>
      </c>
      <c r="H40" s="66">
        <v>1</v>
      </c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</row>
    <row r="41" spans="1:26" ht="17.399999999999999">
      <c r="A41" s="130">
        <v>39</v>
      </c>
      <c r="B41" s="66">
        <v>20</v>
      </c>
      <c r="C41" s="66">
        <v>1</v>
      </c>
      <c r="D41" s="66">
        <v>2.0999999046325684</v>
      </c>
      <c r="E41" s="66">
        <v>0</v>
      </c>
      <c r="F41" s="66">
        <v>19.299999237060547</v>
      </c>
      <c r="G41" s="66">
        <v>-2.7999999523162842</v>
      </c>
      <c r="H41" s="66">
        <v>1</v>
      </c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</row>
    <row r="42" spans="1:26" ht="17.399999999999999">
      <c r="A42" s="130">
        <v>40</v>
      </c>
      <c r="B42" s="66">
        <v>23.899999618530273</v>
      </c>
      <c r="C42" s="66">
        <v>1.5</v>
      </c>
      <c r="D42" s="66">
        <v>1.7000000476837158</v>
      </c>
      <c r="E42" s="66">
        <v>0</v>
      </c>
      <c r="F42" s="66">
        <v>15.100000381469727</v>
      </c>
      <c r="G42" s="66">
        <v>1.5</v>
      </c>
      <c r="H42" s="66">
        <v>1</v>
      </c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</row>
    <row r="43" spans="1:26" ht="17.399999999999999">
      <c r="A43" s="130">
        <v>41</v>
      </c>
      <c r="B43" s="66">
        <v>20.899999618530273</v>
      </c>
      <c r="C43" s="66">
        <v>1.3999999761581421</v>
      </c>
      <c r="D43" s="66">
        <v>2.4000000953674316</v>
      </c>
      <c r="E43" s="66">
        <v>0</v>
      </c>
      <c r="F43" s="66">
        <v>18.200000762939453</v>
      </c>
      <c r="G43" s="66">
        <v>-1.2000000476837158</v>
      </c>
      <c r="H43" s="66">
        <v>1</v>
      </c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</row>
    <row r="44" spans="1:26" ht="17.399999999999999">
      <c r="A44" s="130">
        <v>42</v>
      </c>
      <c r="B44" s="66">
        <v>14.300000190734863</v>
      </c>
      <c r="C44" s="66">
        <v>2.0999999046325684</v>
      </c>
      <c r="D44" s="66">
        <v>2.7000000476837158</v>
      </c>
      <c r="E44" s="66">
        <v>0</v>
      </c>
      <c r="F44" s="66">
        <v>15</v>
      </c>
      <c r="G44" s="66">
        <v>2.0999999046325684</v>
      </c>
      <c r="H44" s="66">
        <v>1</v>
      </c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</row>
    <row r="45" spans="1:26" ht="17.399999999999999">
      <c r="A45" s="130">
        <v>43</v>
      </c>
      <c r="B45" s="66">
        <v>14</v>
      </c>
      <c r="C45" s="66">
        <v>1.3999999761581421</v>
      </c>
      <c r="D45" s="66">
        <v>2.5999999046325684</v>
      </c>
      <c r="E45" s="66">
        <v>0</v>
      </c>
      <c r="F45" s="66">
        <v>20</v>
      </c>
      <c r="G45" s="66">
        <v>-3.5999999046325684</v>
      </c>
      <c r="H45" s="66">
        <v>1</v>
      </c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</row>
    <row r="46" spans="1:26" ht="17.399999999999999">
      <c r="A46" s="130">
        <v>44</v>
      </c>
      <c r="B46" s="66">
        <v>21.299999237060547</v>
      </c>
      <c r="C46" s="66">
        <v>0.89999997615814209</v>
      </c>
      <c r="D46" s="66">
        <v>1.7999999523162842</v>
      </c>
      <c r="E46" s="66">
        <v>0</v>
      </c>
      <c r="F46" s="66">
        <v>18.899999618530273</v>
      </c>
      <c r="G46" s="66">
        <v>2.5999999046325684</v>
      </c>
      <c r="H46" s="66">
        <v>1</v>
      </c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</row>
    <row r="47" spans="1:26" ht="17.399999999999999">
      <c r="A47" s="130">
        <v>45</v>
      </c>
      <c r="B47" s="66">
        <v>43.299999237060547</v>
      </c>
      <c r="C47" s="66">
        <v>1.8999999761581421</v>
      </c>
      <c r="D47" s="66">
        <v>1.2999999523162842</v>
      </c>
      <c r="E47" s="66">
        <v>3.0499999523162842</v>
      </c>
      <c r="F47" s="66">
        <v>16.899999618530273</v>
      </c>
      <c r="G47" s="66">
        <v>10.399999618530273</v>
      </c>
      <c r="H47" s="66">
        <v>1</v>
      </c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</row>
    <row r="48" spans="1:26" ht="17.399999999999999">
      <c r="A48" s="130">
        <v>46</v>
      </c>
      <c r="B48" s="66">
        <v>48</v>
      </c>
      <c r="C48" s="66">
        <v>1.6000000238418579</v>
      </c>
      <c r="D48" s="66">
        <v>2</v>
      </c>
      <c r="E48" s="66">
        <v>0.50999999046325684</v>
      </c>
      <c r="F48" s="66">
        <v>19.700000762939453</v>
      </c>
      <c r="G48" s="66">
        <v>10.600000381469727</v>
      </c>
      <c r="H48" s="66">
        <v>1</v>
      </c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</row>
    <row r="49" spans="1:19" ht="17.399999999999999">
      <c r="A49" s="130">
        <v>47</v>
      </c>
      <c r="B49" s="66">
        <v>28.299999237060547</v>
      </c>
      <c r="C49" s="66">
        <v>2.7999999523162842</v>
      </c>
      <c r="D49" s="66">
        <v>2.7999999523162842</v>
      </c>
      <c r="E49" s="66">
        <v>0</v>
      </c>
      <c r="F49" s="66">
        <v>16.600000381469727</v>
      </c>
      <c r="G49" s="66">
        <v>5.3000001907348633</v>
      </c>
      <c r="H49" s="66">
        <v>1</v>
      </c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</row>
    <row r="50" spans="1:19" ht="17.399999999999999">
      <c r="A50" s="130">
        <v>48</v>
      </c>
      <c r="B50" s="66">
        <v>24.200000762939453</v>
      </c>
      <c r="C50" s="66">
        <v>3.0999999046325684</v>
      </c>
      <c r="D50" s="66">
        <v>2.9000000953674316</v>
      </c>
      <c r="E50" s="66">
        <v>0</v>
      </c>
      <c r="F50" s="66">
        <v>15.399999618530273</v>
      </c>
      <c r="G50" s="66">
        <v>2.2000000476837158</v>
      </c>
      <c r="H50" s="66">
        <v>1</v>
      </c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</row>
    <row r="51" spans="1:19" ht="17.399999999999999">
      <c r="A51" s="130">
        <v>49</v>
      </c>
      <c r="B51" s="66">
        <v>27.5</v>
      </c>
      <c r="C51" s="66">
        <v>2.4000000953674316</v>
      </c>
      <c r="D51" s="66">
        <v>2.0999999046325684</v>
      </c>
      <c r="E51" s="66">
        <v>1.0199999809265137</v>
      </c>
      <c r="F51" s="66">
        <v>13.5</v>
      </c>
      <c r="G51" s="66">
        <v>2.2999999523162842</v>
      </c>
      <c r="H51" s="66">
        <v>1</v>
      </c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</row>
    <row r="52" spans="1:19" ht="17.399999999999999">
      <c r="A52" s="130">
        <v>50</v>
      </c>
      <c r="B52" s="66">
        <v>21</v>
      </c>
      <c r="C52" s="66">
        <v>2.5</v>
      </c>
      <c r="D52" s="66">
        <v>2.5999999046325684</v>
      </c>
      <c r="E52" s="66">
        <v>0</v>
      </c>
      <c r="F52" s="66">
        <v>13.399999618530273</v>
      </c>
      <c r="G52" s="66">
        <v>0.40000000596046448</v>
      </c>
      <c r="H52" s="66">
        <v>1</v>
      </c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</row>
    <row r="53" spans="1:19" ht="17.399999999999999">
      <c r="A53" s="130">
        <v>51</v>
      </c>
      <c r="B53" s="66">
        <v>16.5</v>
      </c>
      <c r="C53" s="66">
        <v>1.7000000476837158</v>
      </c>
      <c r="D53" s="66">
        <v>2.7000000476837158</v>
      </c>
      <c r="E53" s="66">
        <v>0</v>
      </c>
      <c r="F53" s="66">
        <v>15.399999618530273</v>
      </c>
      <c r="G53" s="66">
        <v>-3.0999999046325684</v>
      </c>
      <c r="H53" s="66">
        <v>1</v>
      </c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</row>
    <row r="54" spans="1:19" ht="17.399999999999999">
      <c r="A54" s="130">
        <v>52</v>
      </c>
      <c r="B54" s="66">
        <v>35</v>
      </c>
      <c r="C54" s="66">
        <v>4.0999999046325684</v>
      </c>
      <c r="D54" s="66">
        <v>1.5</v>
      </c>
      <c r="E54" s="66">
        <v>12.189999580383301</v>
      </c>
      <c r="F54" s="66">
        <v>11.100000381469727</v>
      </c>
      <c r="G54" s="66">
        <v>5</v>
      </c>
      <c r="H54" s="66">
        <v>1</v>
      </c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</row>
    <row r="55" spans="1:19" ht="17.399999999999999">
      <c r="A55" s="130">
        <v>53</v>
      </c>
      <c r="B55" s="66">
        <v>63.799999237060547</v>
      </c>
      <c r="C55" s="66">
        <v>3.0999999046325684</v>
      </c>
      <c r="D55" s="66">
        <v>1.3999999761581421</v>
      </c>
      <c r="E55" s="66">
        <v>34.799999237060547</v>
      </c>
      <c r="F55" s="66">
        <v>9.6000003814697266</v>
      </c>
      <c r="G55" s="66">
        <v>3.5999999046325684</v>
      </c>
      <c r="H55" s="66">
        <v>1</v>
      </c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</row>
    <row r="56" spans="1:19" ht="17.399999999999999">
      <c r="A56" s="130">
        <v>54</v>
      </c>
      <c r="B56" s="66">
        <v>41.400001525878906</v>
      </c>
      <c r="C56" s="66">
        <v>1.2000000476837158</v>
      </c>
      <c r="D56" s="66">
        <v>1.8999999761581421</v>
      </c>
      <c r="E56" s="66">
        <v>0.25</v>
      </c>
      <c r="F56" s="66">
        <v>12.399999618530273</v>
      </c>
      <c r="G56" s="66">
        <v>-1</v>
      </c>
      <c r="H56" s="66">
        <v>1</v>
      </c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</row>
    <row r="57" spans="1:19" ht="17.399999999999999">
      <c r="A57" s="130">
        <v>55</v>
      </c>
      <c r="B57" s="66">
        <v>40</v>
      </c>
      <c r="C57" s="66">
        <v>1.3999999761581421</v>
      </c>
      <c r="D57" s="66">
        <v>2.2999999523162842</v>
      </c>
      <c r="E57" s="66">
        <v>0</v>
      </c>
      <c r="F57" s="66">
        <v>16</v>
      </c>
      <c r="G57" s="66">
        <v>0.20000000298023224</v>
      </c>
      <c r="H57" s="66">
        <v>1</v>
      </c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</row>
    <row r="58" spans="1:19" ht="17.399999999999999">
      <c r="A58" s="130">
        <v>56</v>
      </c>
      <c r="B58" s="66">
        <v>35.5</v>
      </c>
      <c r="C58" s="66">
        <v>1</v>
      </c>
      <c r="D58" s="66">
        <v>2.2000000476837158</v>
      </c>
      <c r="E58" s="66">
        <v>0</v>
      </c>
      <c r="F58" s="66">
        <v>18.299999237060547</v>
      </c>
      <c r="G58" s="66">
        <v>1.1000000238418579</v>
      </c>
      <c r="H58" s="66">
        <v>1</v>
      </c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</row>
    <row r="59" spans="1:19" ht="17.399999999999999">
      <c r="A59" s="130">
        <v>57</v>
      </c>
      <c r="B59" s="66">
        <v>32.799999237060547</v>
      </c>
      <c r="C59" s="66">
        <v>1</v>
      </c>
      <c r="D59" s="66">
        <v>2.4000000953674316</v>
      </c>
      <c r="E59" s="66">
        <v>0</v>
      </c>
      <c r="F59" s="66">
        <v>20.700000762939453</v>
      </c>
      <c r="G59" s="66">
        <v>2.9000000953674316</v>
      </c>
      <c r="H59" s="66">
        <v>1</v>
      </c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</row>
    <row r="60" spans="1:19" ht="17.399999999999999">
      <c r="A60" s="130">
        <v>58</v>
      </c>
      <c r="B60" s="66">
        <v>19.5</v>
      </c>
      <c r="C60" s="66">
        <v>1.2000000476837158</v>
      </c>
      <c r="D60" s="66">
        <v>2.7999999523162842</v>
      </c>
      <c r="E60" s="66">
        <v>0</v>
      </c>
      <c r="F60" s="66">
        <v>23.600000381469727</v>
      </c>
      <c r="G60" s="66">
        <v>8.8000001907348633</v>
      </c>
      <c r="H60" s="66">
        <v>1</v>
      </c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</row>
    <row r="61" spans="1:19" ht="17.399999999999999">
      <c r="A61" s="130">
        <v>59</v>
      </c>
      <c r="B61" s="66">
        <v>23.299999237060547</v>
      </c>
      <c r="C61" s="66">
        <v>1</v>
      </c>
      <c r="D61" s="66">
        <v>3</v>
      </c>
      <c r="E61" s="66">
        <v>0</v>
      </c>
      <c r="F61" s="66">
        <v>25.100000381469727</v>
      </c>
      <c r="G61" s="66">
        <v>4.8000001907348633</v>
      </c>
      <c r="H61" s="66">
        <v>1</v>
      </c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</row>
    <row r="62" spans="1:19" ht="17.399999999999999">
      <c r="A62" s="130">
        <v>60</v>
      </c>
      <c r="B62" s="66">
        <v>29.799999237060547</v>
      </c>
      <c r="C62" s="66">
        <v>1.2000000476837158</v>
      </c>
      <c r="D62" s="66">
        <v>3.0999999046325684</v>
      </c>
      <c r="E62" s="66">
        <v>0</v>
      </c>
      <c r="F62" s="66">
        <v>25.299999237060547</v>
      </c>
      <c r="G62" s="66">
        <v>8.6000003814697266</v>
      </c>
      <c r="H62" s="66">
        <v>1</v>
      </c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</row>
    <row r="63" spans="1:19" ht="17.399999999999999">
      <c r="A63" s="130">
        <v>61</v>
      </c>
      <c r="B63" s="66">
        <v>29.700000762939453</v>
      </c>
      <c r="C63" s="66">
        <v>2.2000000476837158</v>
      </c>
      <c r="D63" s="66">
        <v>3.2999999523162842</v>
      </c>
      <c r="E63" s="66">
        <v>0</v>
      </c>
      <c r="F63" s="66">
        <v>24.200000762939453</v>
      </c>
      <c r="G63" s="66">
        <v>12.600000381469727</v>
      </c>
      <c r="H63" s="66">
        <v>1</v>
      </c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</row>
    <row r="64" spans="1:19" ht="17.399999999999999">
      <c r="A64" s="130">
        <v>62</v>
      </c>
      <c r="B64" s="66">
        <v>28.600000381469727</v>
      </c>
      <c r="C64" s="66">
        <v>2.0999999046325684</v>
      </c>
      <c r="D64" s="66">
        <v>3.7000000476837158</v>
      </c>
      <c r="E64" s="66">
        <v>0</v>
      </c>
      <c r="F64" s="66">
        <v>23.5</v>
      </c>
      <c r="G64" s="66">
        <v>9.8999996185302734</v>
      </c>
      <c r="H64" s="66">
        <v>1</v>
      </c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</row>
    <row r="65" spans="1:19" ht="17.399999999999999">
      <c r="A65" s="130">
        <v>63</v>
      </c>
      <c r="B65" s="66">
        <v>26.899999618530273</v>
      </c>
      <c r="C65" s="66">
        <v>1.3999999761581421</v>
      </c>
      <c r="D65" s="66">
        <v>3.2999999523162842</v>
      </c>
      <c r="E65" s="66">
        <v>0</v>
      </c>
      <c r="F65" s="66">
        <v>23.299999237060547</v>
      </c>
      <c r="G65" s="66">
        <v>8.1000003814697266</v>
      </c>
      <c r="H65" s="66">
        <v>1</v>
      </c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</row>
    <row r="66" spans="1:19" ht="17.399999999999999">
      <c r="A66" s="130">
        <v>64</v>
      </c>
      <c r="B66" s="66">
        <v>16.5</v>
      </c>
      <c r="C66" s="66">
        <v>1.2000000476837158</v>
      </c>
      <c r="D66" s="66">
        <v>3.5</v>
      </c>
      <c r="E66" s="66">
        <v>0</v>
      </c>
      <c r="F66" s="66">
        <v>26.100000381469727</v>
      </c>
      <c r="G66" s="66">
        <v>5.4000000953674316</v>
      </c>
      <c r="H66" s="66">
        <v>1</v>
      </c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</row>
    <row r="67" spans="1:19" ht="17.399999999999999">
      <c r="A67" s="130">
        <v>65</v>
      </c>
      <c r="B67" s="66">
        <v>9.6999998092651367</v>
      </c>
      <c r="C67" s="66">
        <v>2.0999999046325684</v>
      </c>
      <c r="D67" s="66">
        <v>4.8000001907348633</v>
      </c>
      <c r="E67" s="66">
        <v>0</v>
      </c>
      <c r="F67" s="66">
        <v>29.799999237060547</v>
      </c>
      <c r="G67" s="66">
        <v>10.399999618530273</v>
      </c>
      <c r="H67" s="66">
        <v>1</v>
      </c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</row>
    <row r="68" spans="1:19" ht="17.399999999999999">
      <c r="A68" s="130">
        <v>66</v>
      </c>
      <c r="B68" s="66">
        <v>22.299999237060547</v>
      </c>
      <c r="C68" s="66">
        <v>2</v>
      </c>
      <c r="D68" s="66">
        <v>3.5</v>
      </c>
      <c r="E68" s="66">
        <v>0</v>
      </c>
      <c r="F68" s="66">
        <v>23.299999237060547</v>
      </c>
      <c r="G68" s="66">
        <v>10.899999618530273</v>
      </c>
      <c r="H68" s="66">
        <v>1</v>
      </c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</row>
    <row r="69" spans="1:19" ht="17.399999999999999">
      <c r="A69" s="130">
        <v>67</v>
      </c>
      <c r="B69" s="66">
        <v>20.700000762939453</v>
      </c>
      <c r="C69" s="66">
        <v>4.1999998092651367</v>
      </c>
      <c r="D69" s="66">
        <v>4.0999999046325684</v>
      </c>
      <c r="E69" s="66">
        <v>0</v>
      </c>
      <c r="F69" s="66">
        <v>19.299999237060547</v>
      </c>
      <c r="G69" s="66">
        <v>8.6000003814697266</v>
      </c>
      <c r="H69" s="66">
        <v>1</v>
      </c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</row>
    <row r="70" spans="1:19" ht="17.399999999999999">
      <c r="A70" s="130">
        <v>68</v>
      </c>
      <c r="B70" s="66">
        <v>18.700000762939453</v>
      </c>
      <c r="C70" s="66">
        <v>1.6000000238418579</v>
      </c>
      <c r="D70" s="66">
        <v>3</v>
      </c>
      <c r="E70" s="66">
        <v>0</v>
      </c>
      <c r="F70" s="66">
        <v>18.700000762939453</v>
      </c>
      <c r="G70" s="66">
        <v>3.2000000476837158</v>
      </c>
      <c r="H70" s="66">
        <v>1</v>
      </c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</row>
    <row r="71" spans="1:19" ht="17.399999999999999">
      <c r="A71" s="130">
        <v>69</v>
      </c>
      <c r="B71" s="66">
        <v>16.399999618530273</v>
      </c>
      <c r="C71" s="66">
        <v>1.7999999523162842</v>
      </c>
      <c r="D71" s="66">
        <v>3.5999999046325684</v>
      </c>
      <c r="E71" s="66">
        <v>0</v>
      </c>
      <c r="F71" s="66">
        <v>22.200000762939453</v>
      </c>
      <c r="G71" s="66">
        <v>2.5</v>
      </c>
      <c r="H71" s="66">
        <v>1</v>
      </c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</row>
    <row r="72" spans="1:19" ht="17.399999999999999">
      <c r="A72" s="130">
        <v>70</v>
      </c>
      <c r="B72" s="66">
        <v>35</v>
      </c>
      <c r="C72" s="66">
        <v>2.2000000476837158</v>
      </c>
      <c r="D72" s="66">
        <v>2.7000000476837158</v>
      </c>
      <c r="E72" s="66">
        <v>2.0299999713897705</v>
      </c>
      <c r="F72" s="66">
        <v>19.399999618530273</v>
      </c>
      <c r="G72" s="66">
        <v>6.0999999046325684</v>
      </c>
      <c r="H72" s="66">
        <v>1</v>
      </c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</row>
    <row r="73" spans="1:19" ht="17.399999999999999">
      <c r="A73" s="130">
        <v>71</v>
      </c>
      <c r="B73" s="66">
        <v>51.799999237060547</v>
      </c>
      <c r="C73" s="66">
        <v>3.2999999523162842</v>
      </c>
      <c r="D73" s="66">
        <v>2.2000000476837158</v>
      </c>
      <c r="E73" s="66">
        <v>4.8299999237060547</v>
      </c>
      <c r="F73" s="66">
        <v>16.5</v>
      </c>
      <c r="G73" s="66">
        <v>8.8999996185302734</v>
      </c>
      <c r="H73" s="66">
        <v>1</v>
      </c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</row>
    <row r="74" spans="1:19" ht="17.399999999999999">
      <c r="A74" s="130">
        <v>72</v>
      </c>
      <c r="B74" s="66">
        <v>16.700000762939453</v>
      </c>
      <c r="C74" s="66">
        <v>5.4000000953674316</v>
      </c>
      <c r="D74" s="66">
        <v>4.5</v>
      </c>
      <c r="E74" s="66">
        <v>0</v>
      </c>
      <c r="F74" s="66">
        <v>19</v>
      </c>
      <c r="G74" s="66">
        <v>7.0999999046325684</v>
      </c>
      <c r="H74" s="66">
        <v>1</v>
      </c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</row>
    <row r="75" spans="1:19" ht="17.399999999999999">
      <c r="A75" s="130">
        <v>73</v>
      </c>
      <c r="B75" s="66">
        <v>15.199999809265137</v>
      </c>
      <c r="C75" s="66">
        <v>1.2999999523162842</v>
      </c>
      <c r="D75" s="66">
        <v>3.0999999046325684</v>
      </c>
      <c r="E75" s="66">
        <v>0</v>
      </c>
      <c r="F75" s="66">
        <v>16.600000381469727</v>
      </c>
      <c r="G75" s="66">
        <v>1.7999999523162842</v>
      </c>
      <c r="H75" s="66">
        <v>1</v>
      </c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</row>
    <row r="76" spans="1:19" ht="17.399999999999999">
      <c r="A76" s="130">
        <v>74</v>
      </c>
      <c r="B76" s="66">
        <v>18.700000762939453</v>
      </c>
      <c r="C76" s="66">
        <v>2.2999999523162842</v>
      </c>
      <c r="D76" s="66">
        <v>4</v>
      </c>
      <c r="E76" s="66">
        <v>0</v>
      </c>
      <c r="F76" s="66">
        <v>22.799999237060547</v>
      </c>
      <c r="G76" s="66">
        <v>3.0999999046325684</v>
      </c>
      <c r="H76" s="66">
        <v>1</v>
      </c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</row>
    <row r="77" spans="1:19" ht="17.399999999999999">
      <c r="A77" s="130">
        <v>75</v>
      </c>
      <c r="B77" s="66">
        <v>23.600000381469727</v>
      </c>
      <c r="C77" s="66">
        <v>4.9000000953674316</v>
      </c>
      <c r="D77" s="66">
        <v>5.9000000953674316</v>
      </c>
      <c r="E77" s="66">
        <v>0</v>
      </c>
      <c r="F77" s="66">
        <v>24.299999237060547</v>
      </c>
      <c r="G77" s="66">
        <v>8</v>
      </c>
      <c r="H77" s="66">
        <v>1</v>
      </c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</row>
    <row r="78" spans="1:19" ht="17.399999999999999">
      <c r="A78" s="130">
        <v>76</v>
      </c>
      <c r="B78" s="66">
        <v>21.700000762939453</v>
      </c>
      <c r="C78" s="66">
        <v>2.7000000476837158</v>
      </c>
      <c r="D78" s="66">
        <v>4.9000000953674316</v>
      </c>
      <c r="E78" s="66">
        <v>0</v>
      </c>
      <c r="F78" s="66">
        <v>25.600000381469727</v>
      </c>
      <c r="G78" s="66">
        <v>8.3999996185302734</v>
      </c>
      <c r="H78" s="66">
        <v>1</v>
      </c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</row>
    <row r="79" spans="1:19" ht="17.399999999999999">
      <c r="A79" s="130">
        <v>77</v>
      </c>
      <c r="B79" s="66">
        <v>13.699999809265137</v>
      </c>
      <c r="C79" s="66">
        <v>1.2999999523162842</v>
      </c>
      <c r="D79" s="66">
        <v>4.1999998092651367</v>
      </c>
      <c r="E79" s="66">
        <v>0</v>
      </c>
      <c r="F79" s="66">
        <v>28.399999618530273</v>
      </c>
      <c r="G79" s="66">
        <v>6.9000000953674316</v>
      </c>
      <c r="H79" s="66">
        <v>1</v>
      </c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</row>
    <row r="80" spans="1:19" ht="17.399999999999999">
      <c r="A80" s="130">
        <v>78</v>
      </c>
      <c r="B80" s="66">
        <v>16.299999237060547</v>
      </c>
      <c r="C80" s="66">
        <v>1.2000000476837158</v>
      </c>
      <c r="D80" s="66">
        <v>4.3000001907348633</v>
      </c>
      <c r="E80" s="66">
        <v>0</v>
      </c>
      <c r="F80" s="66">
        <v>29.100000381469727</v>
      </c>
      <c r="G80" s="66">
        <v>8.3000001907348633</v>
      </c>
      <c r="H80" s="66">
        <v>1</v>
      </c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</row>
    <row r="81" spans="1:19" ht="17.399999999999999">
      <c r="A81" s="130">
        <v>79</v>
      </c>
      <c r="B81" s="66">
        <v>9.1000003814697266</v>
      </c>
      <c r="C81" s="66">
        <v>3</v>
      </c>
      <c r="D81" s="66">
        <v>5.9000000953674316</v>
      </c>
      <c r="E81" s="66">
        <v>0</v>
      </c>
      <c r="F81" s="66">
        <v>29.100000381469727</v>
      </c>
      <c r="G81" s="66">
        <v>9.6000003814697266</v>
      </c>
      <c r="H81" s="66">
        <v>1</v>
      </c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</row>
    <row r="82" spans="1:19" ht="17.399999999999999">
      <c r="A82" s="130">
        <v>80</v>
      </c>
      <c r="B82" s="66">
        <v>24.600000381469727</v>
      </c>
      <c r="C82" s="66">
        <v>2.2999999523162842</v>
      </c>
      <c r="D82" s="66">
        <v>3.5999999046325684</v>
      </c>
      <c r="E82" s="66">
        <v>0</v>
      </c>
      <c r="F82" s="66">
        <v>19.399999618530273</v>
      </c>
      <c r="G82" s="66">
        <v>9.3999996185302734</v>
      </c>
      <c r="H82" s="66">
        <v>1</v>
      </c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</row>
    <row r="83" spans="1:19" ht="17.399999999999999">
      <c r="A83" s="130">
        <v>81</v>
      </c>
      <c r="B83" s="66">
        <v>21.399999618530273</v>
      </c>
      <c r="C83" s="66">
        <v>1.5</v>
      </c>
      <c r="D83" s="66">
        <v>3.9000000953674316</v>
      </c>
      <c r="E83" s="66">
        <v>0</v>
      </c>
      <c r="F83" s="66">
        <v>22.399999618530273</v>
      </c>
      <c r="G83" s="66">
        <v>6.0999999046325684</v>
      </c>
      <c r="H83" s="66">
        <v>1</v>
      </c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</row>
    <row r="84" spans="1:19" ht="17.399999999999999">
      <c r="A84" s="130">
        <v>82</v>
      </c>
      <c r="B84" s="66">
        <v>18.700000762939453</v>
      </c>
      <c r="C84" s="66">
        <v>1.2999999523162842</v>
      </c>
      <c r="D84" s="66">
        <v>4</v>
      </c>
      <c r="E84" s="66">
        <v>0</v>
      </c>
      <c r="F84" s="66">
        <v>25</v>
      </c>
      <c r="G84" s="66">
        <v>4.8000001907348633</v>
      </c>
      <c r="H84" s="66">
        <v>1</v>
      </c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</row>
    <row r="85" spans="1:19" ht="17.399999999999999">
      <c r="A85" s="130">
        <v>83</v>
      </c>
      <c r="B85" s="66">
        <v>16.399999618530273</v>
      </c>
      <c r="C85" s="66">
        <v>1.6000000238418579</v>
      </c>
      <c r="D85" s="66">
        <v>4.5999999046325684</v>
      </c>
      <c r="E85" s="66">
        <v>0</v>
      </c>
      <c r="F85" s="66">
        <v>26.799999237060547</v>
      </c>
      <c r="G85" s="66">
        <v>7.6999998092651367</v>
      </c>
      <c r="H85" s="66">
        <v>1</v>
      </c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</row>
    <row r="86" spans="1:19" ht="17.399999999999999">
      <c r="A86" s="130">
        <v>84</v>
      </c>
      <c r="B86" s="66">
        <v>11.300000190734863</v>
      </c>
      <c r="C86" s="66">
        <v>1</v>
      </c>
      <c r="D86" s="66">
        <v>4.3000001907348633</v>
      </c>
      <c r="E86" s="66">
        <v>0</v>
      </c>
      <c r="F86" s="66">
        <v>30.100000381469727</v>
      </c>
      <c r="G86" s="66">
        <v>5.5999999046325684</v>
      </c>
      <c r="H86" s="66">
        <v>1</v>
      </c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</row>
    <row r="87" spans="1:19" ht="17.399999999999999">
      <c r="A87" s="130">
        <v>85</v>
      </c>
      <c r="B87" s="66">
        <v>11.899999618530273</v>
      </c>
      <c r="C87" s="66">
        <v>1.2999999523162842</v>
      </c>
      <c r="D87" s="66">
        <v>4.4000000953674316</v>
      </c>
      <c r="E87" s="66">
        <v>0</v>
      </c>
      <c r="F87" s="66">
        <v>30.200000762939453</v>
      </c>
      <c r="G87" s="66">
        <v>8</v>
      </c>
      <c r="H87" s="66">
        <v>1</v>
      </c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</row>
    <row r="88" spans="1:19" ht="17.399999999999999">
      <c r="A88" s="130">
        <v>86</v>
      </c>
      <c r="B88" s="66">
        <v>12.199999809265137</v>
      </c>
      <c r="C88" s="66">
        <v>1.2000000476837158</v>
      </c>
      <c r="D88" s="66">
        <v>3.7000000476837158</v>
      </c>
      <c r="E88" s="66">
        <v>0</v>
      </c>
      <c r="F88" s="66">
        <v>28.299999237060547</v>
      </c>
      <c r="G88" s="66">
        <v>10.899999618530273</v>
      </c>
      <c r="H88" s="66">
        <v>1</v>
      </c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</row>
    <row r="89" spans="1:19" ht="17.399999999999999">
      <c r="A89" s="130">
        <v>87</v>
      </c>
      <c r="B89" s="66">
        <v>9.1000003814697266</v>
      </c>
      <c r="C89" s="66">
        <v>2.0999999046325684</v>
      </c>
      <c r="D89" s="66">
        <v>5.6999998092651367</v>
      </c>
      <c r="E89" s="66">
        <v>0</v>
      </c>
      <c r="F89" s="66">
        <v>29.899999618530273</v>
      </c>
      <c r="G89" s="66">
        <v>8.1999998092651367</v>
      </c>
      <c r="H89" s="66">
        <v>1</v>
      </c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</row>
    <row r="90" spans="1:19" ht="17.399999999999999">
      <c r="A90" s="130">
        <v>88</v>
      </c>
      <c r="B90" s="66">
        <v>9</v>
      </c>
      <c r="C90" s="66">
        <v>2.0999999046325684</v>
      </c>
      <c r="D90" s="66">
        <v>5.5999999046325684</v>
      </c>
      <c r="E90" s="66">
        <v>0</v>
      </c>
      <c r="F90" s="66">
        <v>27.299999237060547</v>
      </c>
      <c r="G90" s="66">
        <v>8.1999998092651367</v>
      </c>
      <c r="H90" s="66">
        <v>1</v>
      </c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</row>
    <row r="91" spans="1:19" ht="17.399999999999999">
      <c r="A91" s="130">
        <v>89</v>
      </c>
      <c r="B91" s="66">
        <v>9</v>
      </c>
      <c r="C91" s="66">
        <v>1.6000000238418579</v>
      </c>
      <c r="D91" s="66">
        <v>4.9000000953674316</v>
      </c>
      <c r="E91" s="66">
        <v>0</v>
      </c>
      <c r="F91" s="66">
        <v>27.200000762939453</v>
      </c>
      <c r="G91" s="66">
        <v>5.4000000953674316</v>
      </c>
      <c r="H91" s="66">
        <v>1</v>
      </c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</row>
    <row r="92" spans="1:19" ht="17.399999999999999">
      <c r="A92" s="130">
        <v>90</v>
      </c>
      <c r="B92" s="66">
        <v>10.300000190734863</v>
      </c>
      <c r="C92" s="66">
        <v>1.8999999761581421</v>
      </c>
      <c r="D92" s="66">
        <v>5.1999998092651367</v>
      </c>
      <c r="E92" s="66">
        <v>0</v>
      </c>
      <c r="F92" s="66">
        <v>26.899999618530273</v>
      </c>
      <c r="G92" s="66">
        <v>6.0999999046325684</v>
      </c>
      <c r="H92" s="66">
        <v>1</v>
      </c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</row>
    <row r="93" spans="1:19" ht="17.399999999999999">
      <c r="A93" s="130">
        <v>91</v>
      </c>
      <c r="B93" s="66">
        <v>7.5</v>
      </c>
      <c r="C93" s="66">
        <v>1.7999999523162842</v>
      </c>
      <c r="D93" s="66">
        <v>5.3000001907348633</v>
      </c>
      <c r="E93" s="66">
        <v>0</v>
      </c>
      <c r="F93" s="66">
        <v>28.299999237060547</v>
      </c>
      <c r="G93" s="66">
        <v>7.3000001907348633</v>
      </c>
      <c r="H93" s="66">
        <v>1</v>
      </c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</row>
    <row r="94" spans="1:19" ht="17.399999999999999">
      <c r="A94" s="130">
        <v>92</v>
      </c>
      <c r="B94" s="66">
        <v>10.600000381469727</v>
      </c>
      <c r="C94" s="66">
        <v>3.2000000476837158</v>
      </c>
      <c r="D94" s="66">
        <v>7.0999999046325684</v>
      </c>
      <c r="E94" s="66">
        <v>0</v>
      </c>
      <c r="F94" s="66">
        <v>30.600000381469727</v>
      </c>
      <c r="G94" s="66">
        <v>8.8000001907348633</v>
      </c>
      <c r="H94" s="66">
        <v>1</v>
      </c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</row>
    <row r="95" spans="1:19" ht="17.399999999999999">
      <c r="A95" s="130">
        <v>93</v>
      </c>
      <c r="B95" s="66">
        <v>15.100000381469727</v>
      </c>
      <c r="C95" s="66">
        <v>2.2000000476837158</v>
      </c>
      <c r="D95" s="66">
        <v>5.4000000953674316</v>
      </c>
      <c r="E95" s="66">
        <v>0</v>
      </c>
      <c r="F95" s="66">
        <v>26</v>
      </c>
      <c r="G95" s="66">
        <v>9.8999996185302734</v>
      </c>
      <c r="H95" s="66">
        <v>1</v>
      </c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</row>
    <row r="96" spans="1:19" ht="17.399999999999999">
      <c r="A96" s="130">
        <v>94</v>
      </c>
      <c r="B96" s="66">
        <v>10</v>
      </c>
      <c r="C96" s="66">
        <v>2.7000000476837158</v>
      </c>
      <c r="D96" s="66">
        <v>6.0999999046325684</v>
      </c>
      <c r="E96" s="66">
        <v>0</v>
      </c>
      <c r="F96" s="66">
        <v>29.5</v>
      </c>
      <c r="G96" s="66">
        <v>9.3999996185302734</v>
      </c>
      <c r="H96" s="66">
        <v>1</v>
      </c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</row>
    <row r="97" spans="1:19" ht="17.399999999999999">
      <c r="A97" s="130">
        <v>95</v>
      </c>
      <c r="B97" s="66">
        <v>17.5</v>
      </c>
      <c r="C97" s="66">
        <v>2.0999999046325684</v>
      </c>
      <c r="D97" s="66">
        <v>5.4000000953674316</v>
      </c>
      <c r="E97" s="66">
        <v>0</v>
      </c>
      <c r="F97" s="66">
        <v>27</v>
      </c>
      <c r="G97" s="66">
        <v>9.8000001907348633</v>
      </c>
      <c r="H97" s="66">
        <v>1</v>
      </c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</row>
    <row r="98" spans="1:19" ht="17.399999999999999">
      <c r="A98" s="130">
        <v>96</v>
      </c>
      <c r="B98" s="66">
        <v>25.5</v>
      </c>
      <c r="C98" s="66">
        <v>2</v>
      </c>
      <c r="D98" s="66">
        <v>4.9000000953674316</v>
      </c>
      <c r="E98" s="66">
        <v>0</v>
      </c>
      <c r="F98" s="66">
        <v>26.600000381469727</v>
      </c>
      <c r="G98" s="66">
        <v>14.300000190734863</v>
      </c>
      <c r="H98" s="66">
        <v>1</v>
      </c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</row>
    <row r="99" spans="1:19" ht="17.399999999999999">
      <c r="A99" s="130">
        <v>97</v>
      </c>
      <c r="B99" s="66">
        <v>10.600000381469727</v>
      </c>
      <c r="C99" s="66">
        <v>1.7999999523162842</v>
      </c>
      <c r="D99" s="66">
        <v>5.9000000953674316</v>
      </c>
      <c r="E99" s="66">
        <v>0</v>
      </c>
      <c r="F99" s="66">
        <v>31.5</v>
      </c>
      <c r="G99" s="66">
        <v>12</v>
      </c>
      <c r="H99" s="66">
        <v>1</v>
      </c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</row>
    <row r="100" spans="1:19" ht="17.399999999999999">
      <c r="A100" s="130">
        <v>98</v>
      </c>
      <c r="B100" s="66">
        <v>8.6999998092651367</v>
      </c>
      <c r="C100" s="66">
        <v>1.2999999523162842</v>
      </c>
      <c r="D100" s="66">
        <v>5.6999998092651367</v>
      </c>
      <c r="E100" s="66">
        <v>0</v>
      </c>
      <c r="F100" s="66">
        <v>35.099998474121094</v>
      </c>
      <c r="G100" s="66">
        <v>11</v>
      </c>
      <c r="H100" s="66">
        <v>1</v>
      </c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</row>
    <row r="101" spans="1:19" ht="17.399999999999999">
      <c r="A101" s="130">
        <v>99</v>
      </c>
      <c r="B101" s="66">
        <v>9.5</v>
      </c>
      <c r="C101" s="66">
        <v>3.9000000953674316</v>
      </c>
      <c r="D101" s="66">
        <v>9.1000003814697266</v>
      </c>
      <c r="E101" s="66">
        <v>0</v>
      </c>
      <c r="F101" s="66">
        <v>35.799999237060547</v>
      </c>
      <c r="G101" s="66">
        <v>16.200000762939453</v>
      </c>
      <c r="H101" s="66">
        <v>1</v>
      </c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</row>
    <row r="102" spans="1:19" ht="17.399999999999999">
      <c r="A102" s="130">
        <v>100</v>
      </c>
      <c r="B102" s="66">
        <v>8.6000003814697266</v>
      </c>
      <c r="C102" s="66">
        <v>5.5</v>
      </c>
      <c r="D102" s="66">
        <v>8.5</v>
      </c>
      <c r="E102" s="66">
        <v>0</v>
      </c>
      <c r="F102" s="66">
        <v>24.100000381469727</v>
      </c>
      <c r="G102" s="66">
        <v>15</v>
      </c>
      <c r="H102" s="66">
        <v>1</v>
      </c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</row>
    <row r="103" spans="1:19" ht="17.399999999999999">
      <c r="A103" s="130">
        <v>101</v>
      </c>
      <c r="B103" s="66">
        <v>9</v>
      </c>
      <c r="C103" s="66">
        <v>2.9000000953674316</v>
      </c>
      <c r="D103" s="66">
        <v>6.3000001907348633</v>
      </c>
      <c r="E103" s="66">
        <v>0</v>
      </c>
      <c r="F103" s="66">
        <v>24.799999237060547</v>
      </c>
      <c r="G103" s="66">
        <v>10.600000381469727</v>
      </c>
      <c r="H103" s="66">
        <v>1</v>
      </c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</row>
    <row r="104" spans="1:19" ht="17.399999999999999">
      <c r="A104" s="130">
        <v>102</v>
      </c>
      <c r="B104" s="66">
        <v>17</v>
      </c>
      <c r="C104" s="66">
        <v>2</v>
      </c>
      <c r="D104" s="66">
        <v>4.8000001907348633</v>
      </c>
      <c r="E104" s="66">
        <v>0</v>
      </c>
      <c r="F104" s="66">
        <v>23.399999618530273</v>
      </c>
      <c r="G104" s="66">
        <v>12.899999618530273</v>
      </c>
      <c r="H104" s="66">
        <v>1</v>
      </c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</row>
    <row r="105" spans="1:19" ht="17.399999999999999">
      <c r="A105" s="130">
        <v>103</v>
      </c>
      <c r="B105" s="66">
        <v>14.600000381469727</v>
      </c>
      <c r="C105" s="66">
        <v>1.2999999523162842</v>
      </c>
      <c r="D105" s="66">
        <v>4.8000001907348633</v>
      </c>
      <c r="E105" s="66">
        <v>0</v>
      </c>
      <c r="F105" s="66">
        <v>26.299999237060547</v>
      </c>
      <c r="G105" s="66">
        <v>7.3000001907348633</v>
      </c>
      <c r="H105" s="66">
        <v>1</v>
      </c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</row>
    <row r="106" spans="1:19" ht="17.399999999999999">
      <c r="A106" s="130">
        <v>104</v>
      </c>
      <c r="B106" s="66">
        <v>11.699999809265137</v>
      </c>
      <c r="C106" s="66">
        <v>1.5</v>
      </c>
      <c r="D106" s="66">
        <v>5.5</v>
      </c>
      <c r="E106" s="66">
        <v>0</v>
      </c>
      <c r="F106" s="66">
        <v>30.100000381469727</v>
      </c>
      <c r="G106" s="66">
        <v>9.3000001907348633</v>
      </c>
      <c r="H106" s="66">
        <v>1</v>
      </c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</row>
    <row r="107" spans="1:19" ht="17.399999999999999">
      <c r="A107" s="130">
        <v>105</v>
      </c>
      <c r="B107" s="66">
        <v>10.5</v>
      </c>
      <c r="C107" s="66">
        <v>2.7999999523162842</v>
      </c>
      <c r="D107" s="66">
        <v>7</v>
      </c>
      <c r="E107" s="66">
        <v>0</v>
      </c>
      <c r="F107" s="66">
        <v>31.299999237060547</v>
      </c>
      <c r="G107" s="66">
        <v>10.300000190734863</v>
      </c>
      <c r="H107" s="66">
        <v>1</v>
      </c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</row>
    <row r="108" spans="1:19" ht="17.399999999999999">
      <c r="A108" s="130">
        <v>106</v>
      </c>
      <c r="B108" s="66">
        <v>16.200000762939453</v>
      </c>
      <c r="C108" s="66">
        <v>4.3000001907348633</v>
      </c>
      <c r="D108" s="66">
        <v>6.6999998092651367</v>
      </c>
      <c r="E108" s="66">
        <v>0</v>
      </c>
      <c r="F108" s="66">
        <v>26.799999237060547</v>
      </c>
      <c r="G108" s="66">
        <v>14.100000381469727</v>
      </c>
      <c r="H108" s="66">
        <v>1</v>
      </c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</row>
    <row r="109" spans="1:19" ht="17.399999999999999">
      <c r="A109" s="130">
        <v>107</v>
      </c>
      <c r="B109" s="66">
        <v>30</v>
      </c>
      <c r="C109" s="66">
        <v>2.2000000476837158</v>
      </c>
      <c r="D109" s="66">
        <v>4.9000000953674316</v>
      </c>
      <c r="E109" s="66">
        <v>7.869999885559082</v>
      </c>
      <c r="F109" s="66">
        <v>24.600000381469727</v>
      </c>
      <c r="G109" s="66">
        <v>11.699999809265137</v>
      </c>
      <c r="H109" s="66">
        <v>1</v>
      </c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</row>
    <row r="110" spans="1:19" ht="17.399999999999999">
      <c r="A110" s="130">
        <v>108</v>
      </c>
      <c r="B110" s="66">
        <v>14</v>
      </c>
      <c r="C110" s="66">
        <v>1.3999999761581421</v>
      </c>
      <c r="D110" s="66">
        <v>5.6999998092651367</v>
      </c>
      <c r="E110" s="66">
        <v>0</v>
      </c>
      <c r="F110" s="66">
        <v>31.899999618530273</v>
      </c>
      <c r="G110" s="66">
        <v>10.300000190734863</v>
      </c>
      <c r="H110" s="66">
        <v>1</v>
      </c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</row>
    <row r="111" spans="1:19" ht="17.399999999999999">
      <c r="A111" s="130">
        <v>109</v>
      </c>
      <c r="B111" s="66">
        <v>5.5</v>
      </c>
      <c r="C111" s="66">
        <v>1.5</v>
      </c>
      <c r="D111" s="66">
        <v>6.5999999046325684</v>
      </c>
      <c r="E111" s="66">
        <v>0</v>
      </c>
      <c r="F111" s="66">
        <v>37</v>
      </c>
      <c r="G111" s="66">
        <v>11.399999618530273</v>
      </c>
      <c r="H111" s="66">
        <v>1</v>
      </c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</row>
    <row r="112" spans="1:19" ht="17.399999999999999">
      <c r="A112" s="130">
        <v>110</v>
      </c>
      <c r="B112" s="66">
        <v>8.8000001907348633</v>
      </c>
      <c r="C112" s="66">
        <v>3.5</v>
      </c>
      <c r="D112" s="66">
        <v>8.6999998092651367</v>
      </c>
      <c r="E112" s="66">
        <v>0</v>
      </c>
      <c r="F112" s="66">
        <v>33.700000762939453</v>
      </c>
      <c r="G112" s="66">
        <v>18.299999237060547</v>
      </c>
      <c r="H112" s="66">
        <v>1</v>
      </c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</row>
    <row r="113" spans="1:19" ht="17.399999999999999">
      <c r="A113" s="130">
        <v>111</v>
      </c>
      <c r="B113" s="66">
        <v>10.300000190734863</v>
      </c>
      <c r="C113" s="66">
        <v>2.7000000476837158</v>
      </c>
      <c r="D113" s="66">
        <v>7.5</v>
      </c>
      <c r="E113" s="66">
        <v>0</v>
      </c>
      <c r="F113" s="66">
        <v>31.899999618530273</v>
      </c>
      <c r="G113" s="66">
        <v>14.399999618530273</v>
      </c>
      <c r="H113" s="66">
        <v>1</v>
      </c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</row>
    <row r="114" spans="1:19" ht="17.399999999999999">
      <c r="A114" s="130">
        <v>112</v>
      </c>
      <c r="B114" s="66">
        <v>10.699999809265137</v>
      </c>
      <c r="C114" s="66">
        <v>1.7999999523162842</v>
      </c>
      <c r="D114" s="66">
        <v>6</v>
      </c>
      <c r="E114" s="66">
        <v>0</v>
      </c>
      <c r="F114" s="66">
        <v>29.5</v>
      </c>
      <c r="G114" s="66">
        <v>12.699999809265137</v>
      </c>
      <c r="H114" s="66">
        <v>1</v>
      </c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</row>
    <row r="115" spans="1:19" ht="17.399999999999999">
      <c r="A115" s="130">
        <v>113</v>
      </c>
      <c r="B115" s="66">
        <v>13.800000190734863</v>
      </c>
      <c r="C115" s="66">
        <v>2.0999999046325684</v>
      </c>
      <c r="D115" s="66">
        <v>5.8000001907348633</v>
      </c>
      <c r="E115" s="66">
        <v>0</v>
      </c>
      <c r="F115" s="66">
        <v>29.899999618530273</v>
      </c>
      <c r="G115" s="66">
        <v>13.600000381469727</v>
      </c>
      <c r="H115" s="66">
        <v>1</v>
      </c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</row>
    <row r="116" spans="1:19" ht="17.399999999999999">
      <c r="A116" s="130">
        <v>114</v>
      </c>
      <c r="B116" s="66">
        <v>11.300000190734863</v>
      </c>
      <c r="C116" s="66">
        <v>1.5</v>
      </c>
      <c r="D116" s="66">
        <v>6.0999999046325684</v>
      </c>
      <c r="E116" s="66">
        <v>0</v>
      </c>
      <c r="F116" s="66">
        <v>33.799999237060547</v>
      </c>
      <c r="G116" s="66">
        <v>12.100000381469727</v>
      </c>
      <c r="H116" s="66">
        <v>1</v>
      </c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</row>
    <row r="117" spans="1:19" ht="17.399999999999999">
      <c r="A117" s="130">
        <v>115</v>
      </c>
      <c r="B117" s="66">
        <v>10.5</v>
      </c>
      <c r="C117" s="66">
        <v>1.8999999761581421</v>
      </c>
      <c r="D117" s="66">
        <v>7.3000001907348633</v>
      </c>
      <c r="E117" s="66">
        <v>0</v>
      </c>
      <c r="F117" s="66">
        <v>37.299999237060547</v>
      </c>
      <c r="G117" s="66">
        <v>16.700000762939453</v>
      </c>
      <c r="H117" s="66">
        <v>1</v>
      </c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</row>
    <row r="118" spans="1:19" ht="17.399999999999999">
      <c r="A118" s="130">
        <v>116</v>
      </c>
      <c r="B118" s="66">
        <v>9.5</v>
      </c>
      <c r="C118" s="66">
        <v>2.4000000953674316</v>
      </c>
      <c r="D118" s="66">
        <v>8</v>
      </c>
      <c r="E118" s="66">
        <v>0</v>
      </c>
      <c r="F118" s="66">
        <v>37.599998474121094</v>
      </c>
      <c r="G118" s="66">
        <v>18.600000381469727</v>
      </c>
      <c r="H118" s="66">
        <v>1</v>
      </c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</row>
    <row r="119" spans="1:19" ht="17.399999999999999">
      <c r="A119" s="130">
        <v>117</v>
      </c>
      <c r="B119" s="66">
        <v>7.4000000953674316</v>
      </c>
      <c r="C119" s="66">
        <v>2.2999999523162842</v>
      </c>
      <c r="D119" s="66">
        <v>7.8000001907348633</v>
      </c>
      <c r="E119" s="66">
        <v>0</v>
      </c>
      <c r="F119" s="66">
        <v>36.200000762939453</v>
      </c>
      <c r="G119" s="66">
        <v>16.200000762939453</v>
      </c>
      <c r="H119" s="66">
        <v>1</v>
      </c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</row>
    <row r="120" spans="1:19" ht="17.399999999999999">
      <c r="A120" s="130">
        <v>118</v>
      </c>
      <c r="B120" s="66">
        <v>8.6999998092651367</v>
      </c>
      <c r="C120" s="66">
        <v>2.4000000953674316</v>
      </c>
      <c r="D120" s="66">
        <v>8</v>
      </c>
      <c r="E120" s="66">
        <v>0</v>
      </c>
      <c r="F120" s="66">
        <v>36</v>
      </c>
      <c r="G120" s="66">
        <v>17.200000762939453</v>
      </c>
      <c r="H120" s="66">
        <v>1</v>
      </c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</row>
    <row r="121" spans="1:19" ht="17.399999999999999">
      <c r="A121" s="130">
        <v>119</v>
      </c>
      <c r="B121" s="66">
        <v>11.899999618530273</v>
      </c>
      <c r="C121" s="66">
        <v>4.3000001907348633</v>
      </c>
      <c r="D121" s="66">
        <v>7.4000000953674316</v>
      </c>
      <c r="E121" s="66">
        <v>0</v>
      </c>
      <c r="F121" s="66">
        <v>30.100000381469727</v>
      </c>
      <c r="G121" s="66">
        <v>17.5</v>
      </c>
      <c r="H121" s="66">
        <v>1</v>
      </c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</row>
    <row r="122" spans="1:19" ht="17.399999999999999">
      <c r="A122" s="130">
        <v>120</v>
      </c>
      <c r="B122" s="66">
        <v>22.799999237060547</v>
      </c>
      <c r="C122" s="66">
        <v>1.8999999761581421</v>
      </c>
      <c r="D122" s="66">
        <v>6</v>
      </c>
      <c r="E122" s="66">
        <v>0</v>
      </c>
      <c r="F122" s="66">
        <v>29.5</v>
      </c>
      <c r="G122" s="66">
        <v>13.800000190734863</v>
      </c>
      <c r="H122" s="66">
        <v>1</v>
      </c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</row>
    <row r="123" spans="1:19" ht="17.399999999999999">
      <c r="A123" s="130">
        <v>121</v>
      </c>
      <c r="B123" s="66">
        <v>15</v>
      </c>
      <c r="C123" s="66">
        <v>1.8999999761581421</v>
      </c>
      <c r="D123" s="66">
        <v>6.4000000953674316</v>
      </c>
      <c r="E123" s="66">
        <v>0</v>
      </c>
      <c r="F123" s="66">
        <v>31.100000381469727</v>
      </c>
      <c r="G123" s="66">
        <v>13.199999809265137</v>
      </c>
      <c r="H123" s="66">
        <v>1</v>
      </c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</row>
    <row r="124" spans="1:19" ht="17.399999999999999">
      <c r="A124" s="130">
        <v>122</v>
      </c>
      <c r="B124" s="66">
        <v>12.800000190734863</v>
      </c>
      <c r="C124" s="66">
        <v>1.7999999523162842</v>
      </c>
      <c r="D124" s="66">
        <v>5.8000001907348633</v>
      </c>
      <c r="E124" s="66">
        <v>0</v>
      </c>
      <c r="F124" s="66">
        <v>30.899999618530273</v>
      </c>
      <c r="G124" s="66">
        <v>14</v>
      </c>
      <c r="H124" s="66">
        <v>1</v>
      </c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</row>
    <row r="125" spans="1:19" ht="17.399999999999999">
      <c r="A125" s="130">
        <v>123</v>
      </c>
      <c r="B125" s="66">
        <v>8.3000001907348633</v>
      </c>
      <c r="C125" s="66">
        <v>1.6000000238418579</v>
      </c>
      <c r="D125" s="66">
        <v>6.5999999046325684</v>
      </c>
      <c r="E125" s="66">
        <v>0</v>
      </c>
      <c r="F125" s="66">
        <v>33.900001525878906</v>
      </c>
      <c r="G125" s="66">
        <v>12.800000190734863</v>
      </c>
      <c r="H125" s="66">
        <v>1</v>
      </c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</row>
    <row r="126" spans="1:19" ht="17.399999999999999">
      <c r="A126" s="130">
        <v>124</v>
      </c>
      <c r="B126" s="66">
        <v>9</v>
      </c>
      <c r="C126" s="66">
        <v>2.0999999046325684</v>
      </c>
      <c r="D126" s="66">
        <v>7.5</v>
      </c>
      <c r="E126" s="66">
        <v>0</v>
      </c>
      <c r="F126" s="66">
        <v>35.200000762939453</v>
      </c>
      <c r="G126" s="66">
        <v>15.899999618530273</v>
      </c>
      <c r="H126" s="66">
        <v>1</v>
      </c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</row>
    <row r="127" spans="1:19" ht="17.399999999999999">
      <c r="A127" s="130">
        <v>125</v>
      </c>
      <c r="B127" s="66">
        <v>8.6999998092651367</v>
      </c>
      <c r="C127" s="66">
        <v>2.2999999523162842</v>
      </c>
      <c r="D127" s="66">
        <v>7.4000000953674316</v>
      </c>
      <c r="E127" s="66">
        <v>0</v>
      </c>
      <c r="F127" s="66">
        <v>34.200000762939453</v>
      </c>
      <c r="G127" s="66">
        <v>16.799999237060547</v>
      </c>
      <c r="H127" s="66">
        <v>1</v>
      </c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</row>
    <row r="128" spans="1:19" ht="17.399999999999999">
      <c r="A128" s="130">
        <v>126</v>
      </c>
      <c r="B128" s="66">
        <v>15.5</v>
      </c>
      <c r="C128" s="66">
        <v>3.4000000953674316</v>
      </c>
      <c r="D128" s="66">
        <v>7.3000001907348633</v>
      </c>
      <c r="E128" s="66">
        <v>0</v>
      </c>
      <c r="F128" s="66">
        <v>29.399999618530273</v>
      </c>
      <c r="G128" s="66">
        <v>15.699999809265137</v>
      </c>
      <c r="H128" s="66">
        <v>1</v>
      </c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</row>
    <row r="129" spans="1:19" ht="17.399999999999999">
      <c r="A129" s="130">
        <v>127</v>
      </c>
      <c r="B129" s="66">
        <v>19.5</v>
      </c>
      <c r="C129" s="66">
        <v>2.2999999523162842</v>
      </c>
      <c r="D129" s="66">
        <v>5.8000001907348633</v>
      </c>
      <c r="E129" s="66">
        <v>0</v>
      </c>
      <c r="F129" s="66">
        <v>26.799999237060547</v>
      </c>
      <c r="G129" s="66">
        <v>12.699999809265137</v>
      </c>
      <c r="H129" s="66">
        <v>1</v>
      </c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</row>
    <row r="130" spans="1:19" ht="17.399999999999999">
      <c r="A130" s="130">
        <v>128</v>
      </c>
      <c r="B130" s="66">
        <v>17.100000381469727</v>
      </c>
      <c r="C130" s="66">
        <v>2.7000000476837158</v>
      </c>
      <c r="D130" s="66">
        <v>7</v>
      </c>
      <c r="E130" s="66">
        <v>0</v>
      </c>
      <c r="F130" s="66">
        <v>30.799999237060547</v>
      </c>
      <c r="G130" s="66">
        <v>14.399999618530273</v>
      </c>
      <c r="H130" s="66">
        <v>1</v>
      </c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</row>
    <row r="131" spans="1:19" ht="17.399999999999999">
      <c r="A131" s="130">
        <v>129</v>
      </c>
      <c r="B131" s="66">
        <v>12</v>
      </c>
      <c r="C131" s="66">
        <v>1.7999999523162842</v>
      </c>
      <c r="D131" s="66">
        <v>5.8000001907348633</v>
      </c>
      <c r="E131" s="66">
        <v>0</v>
      </c>
      <c r="F131" s="66">
        <v>30.5</v>
      </c>
      <c r="G131" s="66">
        <v>12.800000190734863</v>
      </c>
      <c r="H131" s="66">
        <v>1</v>
      </c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</row>
    <row r="132" spans="1:19" ht="17.399999999999999">
      <c r="A132" s="130">
        <v>130</v>
      </c>
      <c r="B132" s="66">
        <v>17.299999237060547</v>
      </c>
      <c r="C132" s="66">
        <v>2.9000000953674316</v>
      </c>
      <c r="D132" s="66">
        <v>6.6999998092651367</v>
      </c>
      <c r="E132" s="66">
        <v>0</v>
      </c>
      <c r="F132" s="66">
        <v>28.899999618530273</v>
      </c>
      <c r="G132" s="66">
        <v>14.199999809265137</v>
      </c>
      <c r="H132" s="66">
        <v>1</v>
      </c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</row>
    <row r="133" spans="1:19" ht="17.399999999999999">
      <c r="A133" s="130">
        <v>131</v>
      </c>
      <c r="B133" s="66">
        <v>20.5</v>
      </c>
      <c r="C133" s="66">
        <v>1.8999999761581421</v>
      </c>
      <c r="D133" s="66">
        <v>6.0999999046325684</v>
      </c>
      <c r="E133" s="66">
        <v>1.5199999809265137</v>
      </c>
      <c r="F133" s="66">
        <v>29.299999237060547</v>
      </c>
      <c r="G133" s="66">
        <v>13.699999809265137</v>
      </c>
      <c r="H133" s="66">
        <v>1</v>
      </c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</row>
    <row r="134" spans="1:19" ht="17.399999999999999">
      <c r="A134" s="130">
        <v>132</v>
      </c>
      <c r="B134" s="66">
        <v>24.200000762939453</v>
      </c>
      <c r="C134" s="66">
        <v>2.7000000476837158</v>
      </c>
      <c r="D134" s="66">
        <v>5.6999998092651367</v>
      </c>
      <c r="E134" s="66">
        <v>0</v>
      </c>
      <c r="F134" s="66">
        <v>29</v>
      </c>
      <c r="G134" s="66">
        <v>14.199999809265137</v>
      </c>
      <c r="H134" s="66">
        <v>1</v>
      </c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</row>
    <row r="135" spans="1:19" ht="17.399999999999999">
      <c r="A135" s="130">
        <v>133</v>
      </c>
      <c r="B135" s="66">
        <v>17.5</v>
      </c>
      <c r="C135" s="66">
        <v>1.5</v>
      </c>
      <c r="D135" s="66">
        <v>6.3000001907348633</v>
      </c>
      <c r="E135" s="66">
        <v>0</v>
      </c>
      <c r="F135" s="66">
        <v>33.299999237060547</v>
      </c>
      <c r="G135" s="66">
        <v>12.800000190734863</v>
      </c>
      <c r="H135" s="66">
        <v>1</v>
      </c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</row>
    <row r="136" spans="1:19" ht="17.399999999999999">
      <c r="A136" s="130">
        <v>134</v>
      </c>
      <c r="B136" s="66">
        <v>12.199999809265137</v>
      </c>
      <c r="C136" s="66">
        <v>1.7999999523162842</v>
      </c>
      <c r="D136" s="66">
        <v>7.1999998092651367</v>
      </c>
      <c r="E136" s="66">
        <v>0</v>
      </c>
      <c r="F136" s="66">
        <v>35.799999237060547</v>
      </c>
      <c r="G136" s="66">
        <v>18.100000381469727</v>
      </c>
      <c r="H136" s="66">
        <v>1</v>
      </c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</row>
    <row r="137" spans="1:19" ht="17.399999999999999">
      <c r="A137" s="130">
        <v>135</v>
      </c>
      <c r="B137" s="66">
        <v>9.3000001907348633</v>
      </c>
      <c r="C137" s="66">
        <v>2.5999999046325684</v>
      </c>
      <c r="D137" s="66">
        <v>8.3000001907348633</v>
      </c>
      <c r="E137" s="66">
        <v>0</v>
      </c>
      <c r="F137" s="66">
        <v>36.799999237060547</v>
      </c>
      <c r="G137" s="66">
        <v>19.600000381469727</v>
      </c>
      <c r="H137" s="66">
        <v>1</v>
      </c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</row>
    <row r="138" spans="1:19" ht="17.399999999999999">
      <c r="A138" s="130">
        <v>136</v>
      </c>
      <c r="B138" s="66">
        <v>8.8000001907348633</v>
      </c>
      <c r="C138" s="66">
        <v>4.8000001907348633</v>
      </c>
      <c r="D138" s="66">
        <v>10.100000381469727</v>
      </c>
      <c r="E138" s="66">
        <v>0</v>
      </c>
      <c r="F138" s="66">
        <v>33.700000762939453</v>
      </c>
      <c r="G138" s="66">
        <v>20.200000762939453</v>
      </c>
      <c r="H138" s="66">
        <v>1</v>
      </c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</row>
    <row r="139" spans="1:19" ht="17.399999999999999">
      <c r="A139" s="130">
        <v>137</v>
      </c>
      <c r="B139" s="66">
        <v>11.100000381469727</v>
      </c>
      <c r="C139" s="66">
        <v>3.2000000476837158</v>
      </c>
      <c r="D139" s="66">
        <v>7.5</v>
      </c>
      <c r="E139" s="66">
        <v>0</v>
      </c>
      <c r="F139" s="66">
        <v>27.399999618530273</v>
      </c>
      <c r="G139" s="66">
        <v>13.800000190734863</v>
      </c>
      <c r="H139" s="66">
        <v>1</v>
      </c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</row>
    <row r="140" spans="1:19" ht="17.399999999999999">
      <c r="A140" s="130">
        <v>138</v>
      </c>
      <c r="B140" s="66">
        <v>9.3000001907348633</v>
      </c>
      <c r="C140" s="66">
        <v>1.5</v>
      </c>
      <c r="D140" s="66">
        <v>6.1999998092651367</v>
      </c>
      <c r="E140" s="66">
        <v>0</v>
      </c>
      <c r="F140" s="66">
        <v>30.399999618530273</v>
      </c>
      <c r="G140" s="66">
        <v>10.800000190734863</v>
      </c>
      <c r="H140" s="66">
        <v>1</v>
      </c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</row>
    <row r="141" spans="1:19" ht="17.399999999999999">
      <c r="A141" s="130">
        <v>139</v>
      </c>
      <c r="B141" s="66">
        <v>13.199999809265137</v>
      </c>
      <c r="C141" s="66">
        <v>3.4000000953674316</v>
      </c>
      <c r="D141" s="66">
        <v>6.8000001907348633</v>
      </c>
      <c r="E141" s="66">
        <v>0</v>
      </c>
      <c r="F141" s="66">
        <v>28.5</v>
      </c>
      <c r="G141" s="66">
        <v>16.200000762939453</v>
      </c>
      <c r="H141" s="66">
        <v>1</v>
      </c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</row>
    <row r="142" spans="1:19" ht="17.399999999999999">
      <c r="A142" s="130">
        <v>140</v>
      </c>
      <c r="B142" s="66">
        <v>17</v>
      </c>
      <c r="C142" s="66">
        <v>4.0999999046325684</v>
      </c>
      <c r="D142" s="66">
        <v>6.6999998092651367</v>
      </c>
      <c r="E142" s="66">
        <v>0</v>
      </c>
      <c r="F142" s="66">
        <v>24</v>
      </c>
      <c r="G142" s="66">
        <v>12.699999809265137</v>
      </c>
      <c r="H142" s="66">
        <v>1</v>
      </c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</row>
    <row r="143" spans="1:19" ht="17.399999999999999">
      <c r="A143" s="130">
        <v>141</v>
      </c>
      <c r="B143" s="66">
        <v>12.899999618530273</v>
      </c>
      <c r="C143" s="66">
        <v>4.1999998092651367</v>
      </c>
      <c r="D143" s="66">
        <v>7.8000001907348633</v>
      </c>
      <c r="E143" s="66">
        <v>0</v>
      </c>
      <c r="F143" s="66">
        <v>28.100000381469727</v>
      </c>
      <c r="G143" s="66">
        <v>10.5</v>
      </c>
      <c r="H143" s="66">
        <v>1</v>
      </c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</row>
    <row r="144" spans="1:19" ht="17.399999999999999">
      <c r="A144" s="130">
        <v>142</v>
      </c>
      <c r="B144" s="66">
        <v>22.200000762939453</v>
      </c>
      <c r="C144" s="66">
        <v>3.0999999046325684</v>
      </c>
      <c r="D144" s="66">
        <v>6.1999998092651367</v>
      </c>
      <c r="E144" s="66">
        <v>0</v>
      </c>
      <c r="F144" s="66">
        <v>24.100000381469727</v>
      </c>
      <c r="G144" s="66">
        <v>13.899999618530273</v>
      </c>
      <c r="H144" s="66">
        <v>1</v>
      </c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</row>
    <row r="145" spans="1:19" ht="17.399999999999999">
      <c r="A145" s="130">
        <v>143</v>
      </c>
      <c r="B145" s="66">
        <v>20.100000381469727</v>
      </c>
      <c r="C145" s="66">
        <v>2.7000000476837158</v>
      </c>
      <c r="D145" s="66">
        <v>6.3000001907348633</v>
      </c>
      <c r="E145" s="66">
        <v>0</v>
      </c>
      <c r="F145" s="66">
        <v>25.399999618530273</v>
      </c>
      <c r="G145" s="66">
        <v>11.300000190734863</v>
      </c>
      <c r="H145" s="66">
        <v>1</v>
      </c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</row>
    <row r="146" spans="1:19" ht="17.399999999999999">
      <c r="A146" s="130">
        <v>144</v>
      </c>
      <c r="B146" s="66">
        <v>11.300000190734863</v>
      </c>
      <c r="C146" s="66">
        <v>1.7999999523162842</v>
      </c>
      <c r="D146" s="66">
        <v>6.5999999046325684</v>
      </c>
      <c r="E146" s="66">
        <v>0</v>
      </c>
      <c r="F146" s="66">
        <v>30.200000762939453</v>
      </c>
      <c r="G146" s="66">
        <v>12.100000381469727</v>
      </c>
      <c r="H146" s="66">
        <v>1</v>
      </c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</row>
    <row r="147" spans="1:19" ht="17.399999999999999">
      <c r="A147" s="130">
        <v>145</v>
      </c>
      <c r="B147" s="66">
        <v>5.3000001907348633</v>
      </c>
      <c r="C147" s="66">
        <v>2.2999999523162842</v>
      </c>
      <c r="D147" s="66">
        <v>7.8000001907348633</v>
      </c>
      <c r="E147" s="66">
        <v>0</v>
      </c>
      <c r="F147" s="66">
        <v>33.799999237060547</v>
      </c>
      <c r="G147" s="66">
        <v>11.300000190734863</v>
      </c>
      <c r="H147" s="66">
        <v>1</v>
      </c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</row>
    <row r="148" spans="1:19" ht="17.399999999999999">
      <c r="A148" s="130">
        <v>146</v>
      </c>
      <c r="B148" s="66">
        <v>18.200000762939453</v>
      </c>
      <c r="C148" s="66">
        <v>3.7999999523162842</v>
      </c>
      <c r="D148" s="66">
        <v>8</v>
      </c>
      <c r="E148" s="66">
        <v>0</v>
      </c>
      <c r="F148" s="66">
        <v>28.899999618530273</v>
      </c>
      <c r="G148" s="66">
        <v>14.100000381469727</v>
      </c>
      <c r="H148" s="66">
        <v>1</v>
      </c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</row>
    <row r="149" spans="1:19" ht="17.399999999999999">
      <c r="A149" s="130">
        <v>147</v>
      </c>
      <c r="B149" s="66">
        <v>13.5</v>
      </c>
      <c r="C149" s="66">
        <v>3.2000000476837158</v>
      </c>
      <c r="D149" s="66">
        <v>7</v>
      </c>
      <c r="E149" s="66">
        <v>0</v>
      </c>
      <c r="F149" s="66">
        <v>25.899999618530273</v>
      </c>
      <c r="G149" s="66">
        <v>14.699999809265137</v>
      </c>
      <c r="H149" s="66">
        <v>1</v>
      </c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</row>
    <row r="150" spans="1:19" ht="17.399999999999999">
      <c r="A150" s="130">
        <v>148</v>
      </c>
      <c r="B150" s="66">
        <v>11.899999618530273</v>
      </c>
      <c r="C150" s="66">
        <v>1.6000000238418579</v>
      </c>
      <c r="D150" s="66">
        <v>6</v>
      </c>
      <c r="E150" s="66">
        <v>0</v>
      </c>
      <c r="F150" s="66">
        <v>29</v>
      </c>
      <c r="G150" s="66">
        <v>11.300000190734863</v>
      </c>
      <c r="H150" s="66">
        <v>1</v>
      </c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</row>
    <row r="151" spans="1:19" ht="17.399999999999999">
      <c r="A151" s="130">
        <v>149</v>
      </c>
      <c r="B151" s="66">
        <v>12.399999618530273</v>
      </c>
      <c r="C151" s="66">
        <v>1.7000000476837158</v>
      </c>
      <c r="D151" s="66">
        <v>6.8000001907348633</v>
      </c>
      <c r="E151" s="66">
        <v>0</v>
      </c>
      <c r="F151" s="66">
        <v>32.299999237060547</v>
      </c>
      <c r="G151" s="66">
        <v>13.800000190734863</v>
      </c>
      <c r="H151" s="66">
        <v>1</v>
      </c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</row>
    <row r="152" spans="1:19" ht="17.399999999999999">
      <c r="A152" s="130">
        <v>150</v>
      </c>
      <c r="B152" s="66">
        <v>7.8000001907348633</v>
      </c>
      <c r="C152" s="66">
        <v>1.7999999523162842</v>
      </c>
      <c r="D152" s="66">
        <v>7.3000001907348633</v>
      </c>
      <c r="E152" s="66">
        <v>0</v>
      </c>
      <c r="F152" s="66">
        <v>34.799999237060547</v>
      </c>
      <c r="G152" s="66">
        <v>15.600000381469727</v>
      </c>
      <c r="H152" s="66">
        <v>1</v>
      </c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</row>
    <row r="153" spans="1:19" ht="17.399999999999999">
      <c r="A153" s="130">
        <v>151</v>
      </c>
      <c r="B153" s="66">
        <v>7.8000001907348633</v>
      </c>
      <c r="C153" s="66">
        <v>2.9000000953674316</v>
      </c>
      <c r="D153" s="66">
        <v>9.1999998092651367</v>
      </c>
      <c r="E153" s="66">
        <v>0</v>
      </c>
      <c r="F153" s="66">
        <v>37</v>
      </c>
      <c r="G153" s="66">
        <v>17.700000762939453</v>
      </c>
      <c r="H153" s="66">
        <v>1</v>
      </c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</row>
    <row r="154" spans="1:19" ht="17.399999999999999">
      <c r="A154" s="130">
        <v>152</v>
      </c>
      <c r="B154" s="66">
        <v>10.800000190734863</v>
      </c>
      <c r="C154" s="66">
        <v>2.2999999523162842</v>
      </c>
      <c r="D154" s="66">
        <v>8.1999998092651367</v>
      </c>
      <c r="E154" s="66">
        <v>0</v>
      </c>
      <c r="F154" s="66">
        <v>36.799999237060547</v>
      </c>
      <c r="G154" s="66">
        <v>15.899999618530273</v>
      </c>
      <c r="H154" s="66">
        <v>1</v>
      </c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</row>
    <row r="155" spans="1:19" ht="17.399999999999999">
      <c r="A155" s="130">
        <v>153</v>
      </c>
      <c r="B155" s="66">
        <v>11.399999618530273</v>
      </c>
      <c r="C155" s="66">
        <v>2.5999999046325684</v>
      </c>
      <c r="D155" s="66">
        <v>8.1999998092651367</v>
      </c>
      <c r="E155" s="66">
        <v>0</v>
      </c>
      <c r="F155" s="66">
        <v>35.099998474121094</v>
      </c>
      <c r="G155" s="66">
        <v>19.799999237060547</v>
      </c>
      <c r="H155" s="66">
        <v>1</v>
      </c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</row>
    <row r="156" spans="1:19" ht="17.399999999999999">
      <c r="A156" s="130">
        <v>154</v>
      </c>
      <c r="B156" s="66">
        <v>14</v>
      </c>
      <c r="C156" s="66">
        <v>2.2999999523162842</v>
      </c>
      <c r="D156" s="66">
        <v>8</v>
      </c>
      <c r="E156" s="66">
        <v>0</v>
      </c>
      <c r="F156" s="66">
        <v>36</v>
      </c>
      <c r="G156" s="66">
        <v>19.399999618530273</v>
      </c>
      <c r="H156" s="66">
        <v>1</v>
      </c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</row>
    <row r="157" spans="1:19" ht="17.399999999999999">
      <c r="A157" s="130">
        <v>155</v>
      </c>
      <c r="B157" s="66">
        <v>10.800000190734863</v>
      </c>
      <c r="C157" s="66">
        <v>2.7000000476837158</v>
      </c>
      <c r="D157" s="66">
        <v>8.8000001907348633</v>
      </c>
      <c r="E157" s="66">
        <v>0</v>
      </c>
      <c r="F157" s="66">
        <v>36.5</v>
      </c>
      <c r="G157" s="66">
        <v>18.899999618530273</v>
      </c>
      <c r="H157" s="66">
        <v>1</v>
      </c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</row>
    <row r="158" spans="1:19" ht="17.399999999999999">
      <c r="A158" s="130">
        <v>156</v>
      </c>
      <c r="B158" s="66">
        <v>10</v>
      </c>
      <c r="C158" s="66">
        <v>2.7999999523162842</v>
      </c>
      <c r="D158" s="66">
        <v>9.1999998092651367</v>
      </c>
      <c r="E158" s="66">
        <v>0</v>
      </c>
      <c r="F158" s="66">
        <v>38.299999237060547</v>
      </c>
      <c r="G158" s="66">
        <v>19.799999237060547</v>
      </c>
      <c r="H158" s="66">
        <v>1</v>
      </c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</row>
    <row r="159" spans="1:19" ht="17.399999999999999">
      <c r="A159" s="130">
        <v>157</v>
      </c>
      <c r="B159" s="66">
        <v>11.199999809265137</v>
      </c>
      <c r="C159" s="66">
        <v>2.4000000953674316</v>
      </c>
      <c r="D159" s="66">
        <v>8.6999998092651367</v>
      </c>
      <c r="E159" s="66">
        <v>0</v>
      </c>
      <c r="F159" s="66">
        <v>38.599998474121094</v>
      </c>
      <c r="G159" s="66">
        <v>19.899999618530273</v>
      </c>
      <c r="H159" s="66">
        <v>1</v>
      </c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</row>
    <row r="160" spans="1:19" ht="17.399999999999999">
      <c r="A160" s="130">
        <v>158</v>
      </c>
      <c r="B160" s="66">
        <v>11.899999618530273</v>
      </c>
      <c r="C160" s="66">
        <v>2.7999999523162842</v>
      </c>
      <c r="D160" s="66">
        <v>9.1000003814697266</v>
      </c>
      <c r="E160" s="66">
        <v>0</v>
      </c>
      <c r="F160" s="66">
        <v>38.299999237060547</v>
      </c>
      <c r="G160" s="66">
        <v>22.5</v>
      </c>
      <c r="H160" s="66">
        <v>1</v>
      </c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</row>
    <row r="161" spans="1:19" ht="17.399999999999999">
      <c r="A161" s="130">
        <v>159</v>
      </c>
      <c r="B161" s="66">
        <v>8.8999996185302734</v>
      </c>
      <c r="C161" s="66">
        <v>2</v>
      </c>
      <c r="D161" s="66">
        <v>8.1000003814697266</v>
      </c>
      <c r="E161" s="66">
        <v>0</v>
      </c>
      <c r="F161" s="66">
        <v>37.599998474121094</v>
      </c>
      <c r="G161" s="66">
        <v>16.5</v>
      </c>
      <c r="H161" s="66">
        <v>1</v>
      </c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</row>
    <row r="162" spans="1:19" ht="17.399999999999999">
      <c r="A162" s="130">
        <v>160</v>
      </c>
      <c r="B162" s="66">
        <v>6.5999999046325684</v>
      </c>
      <c r="C162" s="66">
        <v>1.6000000238418579</v>
      </c>
      <c r="D162" s="66">
        <v>7.6999998092651367</v>
      </c>
      <c r="E162" s="66">
        <v>0</v>
      </c>
      <c r="F162" s="66">
        <v>39.900001525878906</v>
      </c>
      <c r="G162" s="66">
        <v>19</v>
      </c>
      <c r="H162" s="66">
        <v>1</v>
      </c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</row>
    <row r="163" spans="1:19" ht="17.399999999999999">
      <c r="A163" s="130">
        <v>161</v>
      </c>
      <c r="B163" s="66">
        <v>10.399999618530273</v>
      </c>
      <c r="C163" s="66">
        <v>2.5999999046325684</v>
      </c>
      <c r="D163" s="66">
        <v>9.5</v>
      </c>
      <c r="E163" s="66">
        <v>0</v>
      </c>
      <c r="F163" s="66">
        <v>41.599998474121094</v>
      </c>
      <c r="G163" s="66">
        <v>20.5</v>
      </c>
      <c r="H163" s="66">
        <v>1</v>
      </c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</row>
    <row r="164" spans="1:19" ht="17.399999999999999">
      <c r="A164" s="130">
        <v>162</v>
      </c>
      <c r="B164" s="66">
        <v>7.8000001907348633</v>
      </c>
      <c r="C164" s="66">
        <v>2.5999999046325684</v>
      </c>
      <c r="D164" s="66">
        <v>9.3000001907348633</v>
      </c>
      <c r="E164" s="66">
        <v>0</v>
      </c>
      <c r="F164" s="66">
        <v>41.5</v>
      </c>
      <c r="G164" s="66">
        <v>24.100000381469727</v>
      </c>
      <c r="H164" s="66">
        <v>1</v>
      </c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</row>
    <row r="165" spans="1:19" ht="17.399999999999999">
      <c r="A165" s="130">
        <v>163</v>
      </c>
      <c r="B165" s="66">
        <v>4.8000001907348633</v>
      </c>
      <c r="C165" s="66">
        <v>1.8999999761581421</v>
      </c>
      <c r="D165" s="66">
        <v>8.5</v>
      </c>
      <c r="E165" s="66">
        <v>0</v>
      </c>
      <c r="F165" s="66">
        <v>43.400001525878906</v>
      </c>
      <c r="G165" s="66">
        <v>21.399999618530273</v>
      </c>
      <c r="H165" s="66">
        <v>1</v>
      </c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</row>
    <row r="166" spans="1:19" ht="17.399999999999999">
      <c r="A166" s="130">
        <v>164</v>
      </c>
      <c r="B166" s="66">
        <v>7</v>
      </c>
      <c r="C166" s="66">
        <v>2.2999999523162842</v>
      </c>
      <c r="D166" s="66">
        <v>8.5</v>
      </c>
      <c r="E166" s="66">
        <v>0</v>
      </c>
      <c r="F166" s="66">
        <v>42.799999237060547</v>
      </c>
      <c r="G166" s="66">
        <v>23.700000762939453</v>
      </c>
      <c r="H166" s="66">
        <v>1</v>
      </c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</row>
    <row r="167" spans="1:19" ht="17.399999999999999">
      <c r="A167" s="130">
        <v>165</v>
      </c>
      <c r="B167" s="66">
        <v>6.4000000953674316</v>
      </c>
      <c r="C167" s="66">
        <v>3.0999999046325684</v>
      </c>
      <c r="D167" s="66">
        <v>10.199999809265137</v>
      </c>
      <c r="E167" s="66">
        <v>0</v>
      </c>
      <c r="F167" s="66">
        <v>40</v>
      </c>
      <c r="G167" s="66">
        <v>22</v>
      </c>
      <c r="H167" s="66">
        <v>1</v>
      </c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</row>
    <row r="168" spans="1:19" ht="17.399999999999999">
      <c r="A168" s="130">
        <v>166</v>
      </c>
      <c r="B168" s="66">
        <v>4.9000000953674316</v>
      </c>
      <c r="C168" s="66">
        <v>2.2000000476837158</v>
      </c>
      <c r="D168" s="66">
        <v>8.6999998092651367</v>
      </c>
      <c r="E168" s="66">
        <v>0</v>
      </c>
      <c r="F168" s="66">
        <v>39.5</v>
      </c>
      <c r="G168" s="66">
        <v>21</v>
      </c>
      <c r="H168" s="66">
        <v>1</v>
      </c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</row>
    <row r="169" spans="1:19" ht="17.399999999999999">
      <c r="A169" s="130">
        <v>167</v>
      </c>
      <c r="B169" s="66">
        <v>8.6999998092651367</v>
      </c>
      <c r="C169" s="66">
        <v>2.2999999523162842</v>
      </c>
      <c r="D169" s="66">
        <v>8.8000001907348633</v>
      </c>
      <c r="E169" s="66">
        <v>0</v>
      </c>
      <c r="F169" s="66">
        <v>40</v>
      </c>
      <c r="G169" s="66">
        <v>21.600000381469727</v>
      </c>
      <c r="H169" s="66">
        <v>1</v>
      </c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</row>
    <row r="170" spans="1:19" ht="17.399999999999999">
      <c r="A170" s="130">
        <v>168</v>
      </c>
      <c r="B170" s="66">
        <v>9</v>
      </c>
      <c r="C170" s="66">
        <v>2.5</v>
      </c>
      <c r="D170" s="66">
        <v>9</v>
      </c>
      <c r="E170" s="66">
        <v>0</v>
      </c>
      <c r="F170" s="66">
        <v>39.900001525878906</v>
      </c>
      <c r="G170" s="66">
        <v>21.299999237060547</v>
      </c>
      <c r="H170" s="66">
        <v>1</v>
      </c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</row>
    <row r="171" spans="1:19" ht="17.399999999999999">
      <c r="A171" s="130">
        <v>169</v>
      </c>
      <c r="B171" s="66">
        <v>5.4000000953674316</v>
      </c>
      <c r="C171" s="66">
        <v>2.5999999046325684</v>
      </c>
      <c r="D171" s="66">
        <v>9.1999998092651367</v>
      </c>
      <c r="E171" s="66">
        <v>0</v>
      </c>
      <c r="F171" s="66">
        <v>39.200000762939453</v>
      </c>
      <c r="G171" s="66">
        <v>20.600000381469727</v>
      </c>
      <c r="H171" s="66">
        <v>1</v>
      </c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</row>
    <row r="172" spans="1:19" ht="17.399999999999999">
      <c r="A172" s="130">
        <v>170</v>
      </c>
      <c r="B172" s="66">
        <v>6.3000001907348633</v>
      </c>
      <c r="C172" s="66">
        <v>2</v>
      </c>
      <c r="D172" s="66">
        <v>8.3000001907348633</v>
      </c>
      <c r="E172" s="66">
        <v>0</v>
      </c>
      <c r="F172" s="66">
        <v>39.299999237060547</v>
      </c>
      <c r="G172" s="66">
        <v>17.100000381469727</v>
      </c>
      <c r="H172" s="66">
        <v>1</v>
      </c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</row>
    <row r="173" spans="1:19" ht="17.399999999999999">
      <c r="A173" s="130">
        <v>171</v>
      </c>
      <c r="B173" s="66">
        <v>8.1999998092651367</v>
      </c>
      <c r="C173" s="66">
        <v>2.4000000953674316</v>
      </c>
      <c r="D173" s="66">
        <v>8.8999996185302734</v>
      </c>
      <c r="E173" s="66">
        <v>0</v>
      </c>
      <c r="F173" s="66">
        <v>39.400001525878906</v>
      </c>
      <c r="G173" s="66">
        <v>19</v>
      </c>
      <c r="H173" s="66">
        <v>1</v>
      </c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</row>
    <row r="174" spans="1:19" ht="17.399999999999999">
      <c r="A174" s="130">
        <v>172</v>
      </c>
      <c r="B174" s="66">
        <v>8.3000001907348633</v>
      </c>
      <c r="C174" s="66">
        <v>3.7999999523162842</v>
      </c>
      <c r="D174" s="66">
        <v>10.800000190734863</v>
      </c>
      <c r="E174" s="66">
        <v>0</v>
      </c>
      <c r="F174" s="66">
        <v>38.900001525878906</v>
      </c>
      <c r="G174" s="66">
        <v>22.799999237060547</v>
      </c>
      <c r="H174" s="66">
        <v>1</v>
      </c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</row>
    <row r="175" spans="1:19" ht="17.399999999999999">
      <c r="A175" s="130">
        <v>173</v>
      </c>
      <c r="B175" s="66">
        <v>11.199999809265137</v>
      </c>
      <c r="C175" s="66">
        <v>3</v>
      </c>
      <c r="D175" s="66">
        <v>9.1999998092651367</v>
      </c>
      <c r="E175" s="66">
        <v>0</v>
      </c>
      <c r="F175" s="66">
        <v>36.900001525878906</v>
      </c>
      <c r="G175" s="66">
        <v>21.600000381469727</v>
      </c>
      <c r="H175" s="66">
        <v>1</v>
      </c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</row>
    <row r="176" spans="1:19" ht="17.399999999999999">
      <c r="A176" s="130">
        <v>174</v>
      </c>
      <c r="B176" s="66">
        <v>8.1000003814697266</v>
      </c>
      <c r="C176" s="66">
        <v>2.2999999523162842</v>
      </c>
      <c r="D176" s="66">
        <v>8.5</v>
      </c>
      <c r="E176" s="66">
        <v>0</v>
      </c>
      <c r="F176" s="66">
        <v>37.400001525878906</v>
      </c>
      <c r="G176" s="66">
        <v>19.799999237060547</v>
      </c>
      <c r="H176" s="66">
        <v>1</v>
      </c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</row>
    <row r="177" spans="1:19" ht="17.399999999999999">
      <c r="A177" s="130">
        <v>175</v>
      </c>
      <c r="B177" s="66">
        <v>6.5</v>
      </c>
      <c r="C177" s="66">
        <v>2.0999999046325684</v>
      </c>
      <c r="D177" s="66">
        <v>8.5</v>
      </c>
      <c r="E177" s="66">
        <v>0</v>
      </c>
      <c r="F177" s="66">
        <v>39.299999237060547</v>
      </c>
      <c r="G177" s="66">
        <v>20</v>
      </c>
      <c r="H177" s="66">
        <v>1</v>
      </c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</row>
    <row r="178" spans="1:19" ht="17.399999999999999">
      <c r="A178" s="130">
        <v>176</v>
      </c>
      <c r="B178" s="66">
        <v>7</v>
      </c>
      <c r="C178" s="66">
        <v>2.5999999046325684</v>
      </c>
      <c r="D178" s="66">
        <v>9.1000003814697266</v>
      </c>
      <c r="E178" s="66">
        <v>0</v>
      </c>
      <c r="F178" s="66">
        <v>39.900001525878906</v>
      </c>
      <c r="G178" s="66">
        <v>19.799999237060547</v>
      </c>
      <c r="H178" s="66">
        <v>1</v>
      </c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</row>
    <row r="179" spans="1:19" ht="17.399999999999999">
      <c r="A179" s="130">
        <v>177</v>
      </c>
      <c r="B179" s="66">
        <v>11</v>
      </c>
      <c r="C179" s="66">
        <v>2.5</v>
      </c>
      <c r="D179" s="66">
        <v>8.8999996185302734</v>
      </c>
      <c r="E179" s="66">
        <v>0</v>
      </c>
      <c r="F179" s="66">
        <v>39.200000762939453</v>
      </c>
      <c r="G179" s="66">
        <v>20.5</v>
      </c>
      <c r="H179" s="66">
        <v>1</v>
      </c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</row>
    <row r="180" spans="1:19" ht="17.399999999999999">
      <c r="A180" s="130">
        <v>178</v>
      </c>
      <c r="B180" s="66">
        <v>6.0999999046325684</v>
      </c>
      <c r="C180" s="66">
        <v>2.0999999046325684</v>
      </c>
      <c r="D180" s="66">
        <v>8.6000003814697266</v>
      </c>
      <c r="E180" s="66">
        <v>0</v>
      </c>
      <c r="F180" s="66">
        <v>39.799999237060547</v>
      </c>
      <c r="G180" s="66">
        <v>19.899999618530273</v>
      </c>
      <c r="H180" s="66">
        <v>1</v>
      </c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</row>
    <row r="181" spans="1:19" ht="17.399999999999999">
      <c r="A181" s="130">
        <v>179</v>
      </c>
      <c r="B181" s="66">
        <v>7.0999999046325684</v>
      </c>
      <c r="C181" s="66">
        <v>2</v>
      </c>
      <c r="D181" s="66">
        <v>8.6999998092651367</v>
      </c>
      <c r="E181" s="66">
        <v>0</v>
      </c>
      <c r="F181" s="66">
        <v>43.5</v>
      </c>
      <c r="G181" s="66">
        <v>20.5</v>
      </c>
      <c r="H181" s="66">
        <v>1</v>
      </c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</row>
    <row r="182" spans="1:19" ht="17.399999999999999">
      <c r="A182" s="130">
        <v>180</v>
      </c>
      <c r="B182" s="66">
        <v>6.8000001907348633</v>
      </c>
      <c r="C182" s="66">
        <v>2.0999999046325684</v>
      </c>
      <c r="D182" s="66">
        <v>8.3999996185302734</v>
      </c>
      <c r="E182" s="66">
        <v>0</v>
      </c>
      <c r="F182" s="66">
        <v>43.799999237060547</v>
      </c>
      <c r="G182" s="66">
        <v>23.899999618530273</v>
      </c>
      <c r="H182" s="66">
        <v>1</v>
      </c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</row>
    <row r="183" spans="1:19" ht="17.399999999999999">
      <c r="A183" s="130">
        <v>181</v>
      </c>
      <c r="B183" s="66">
        <v>6.4000000953674316</v>
      </c>
      <c r="C183" s="66">
        <v>2.2000000476837158</v>
      </c>
      <c r="D183" s="66">
        <v>9</v>
      </c>
      <c r="E183" s="66">
        <v>0</v>
      </c>
      <c r="F183" s="66">
        <v>42.799999237060547</v>
      </c>
      <c r="G183" s="66">
        <v>23.899999618530273</v>
      </c>
      <c r="H183" s="66">
        <v>1</v>
      </c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</row>
    <row r="184" spans="1:19" ht="17.399999999999999">
      <c r="A184" s="130">
        <v>182</v>
      </c>
      <c r="B184" s="66">
        <v>9.6999998092651367</v>
      </c>
      <c r="C184" s="66">
        <v>2.4000000953674316</v>
      </c>
      <c r="D184" s="66">
        <v>9.5</v>
      </c>
      <c r="E184" s="66">
        <v>0</v>
      </c>
      <c r="F184" s="66">
        <v>43.200000762939453</v>
      </c>
      <c r="G184" s="66">
        <v>23.899999618530273</v>
      </c>
      <c r="H184" s="66">
        <v>1</v>
      </c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</row>
    <row r="185" spans="1:19" ht="17.399999999999999">
      <c r="A185" s="130">
        <v>183</v>
      </c>
      <c r="B185" s="66">
        <v>9.8999996185302734</v>
      </c>
      <c r="C185" s="66">
        <v>2.4000000953674316</v>
      </c>
      <c r="D185" s="66">
        <v>9.1999998092651367</v>
      </c>
      <c r="E185" s="66">
        <v>0</v>
      </c>
      <c r="F185" s="66">
        <v>41.799999237060547</v>
      </c>
      <c r="G185" s="66">
        <v>24</v>
      </c>
      <c r="H185" s="66">
        <v>1</v>
      </c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</row>
    <row r="186" spans="1:19" ht="17.399999999999999">
      <c r="A186" s="130">
        <v>184</v>
      </c>
      <c r="B186" s="66">
        <v>9.1000003814697266</v>
      </c>
      <c r="C186" s="66">
        <v>3.4000000953674316</v>
      </c>
      <c r="D186" s="66">
        <v>10.399999618530273</v>
      </c>
      <c r="E186" s="66">
        <v>0</v>
      </c>
      <c r="F186" s="66">
        <v>40.799999237060547</v>
      </c>
      <c r="G186" s="66">
        <v>23.200000762939453</v>
      </c>
      <c r="H186" s="66">
        <v>1</v>
      </c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</row>
    <row r="187" spans="1:19" ht="17.399999999999999">
      <c r="A187" s="130">
        <v>185</v>
      </c>
      <c r="B187" s="66">
        <v>6.5999999046325684</v>
      </c>
      <c r="C187" s="66">
        <v>2.7000000476837158</v>
      </c>
      <c r="D187" s="66">
        <v>9.6000003814697266</v>
      </c>
      <c r="E187" s="66">
        <v>0</v>
      </c>
      <c r="F187" s="66">
        <v>40.400001525878906</v>
      </c>
      <c r="G187" s="66">
        <v>21.5</v>
      </c>
      <c r="H187" s="66">
        <v>1</v>
      </c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</row>
    <row r="188" spans="1:19" ht="17.399999999999999">
      <c r="A188" s="130">
        <v>186</v>
      </c>
      <c r="B188" s="66">
        <v>8.5</v>
      </c>
      <c r="C188" s="66">
        <v>2.0999999046325684</v>
      </c>
      <c r="D188" s="66">
        <v>8.6000003814697266</v>
      </c>
      <c r="E188" s="66">
        <v>0</v>
      </c>
      <c r="F188" s="66">
        <v>40.700000762939453</v>
      </c>
      <c r="G188" s="66">
        <v>20.700000762939453</v>
      </c>
      <c r="H188" s="66">
        <v>1</v>
      </c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</row>
    <row r="189" spans="1:19" ht="17.399999999999999">
      <c r="A189" s="130">
        <v>187</v>
      </c>
      <c r="B189" s="66">
        <v>11.199999809265137</v>
      </c>
      <c r="C189" s="66">
        <v>1.7000000476837158</v>
      </c>
      <c r="D189" s="66">
        <v>7.8000001907348633</v>
      </c>
      <c r="E189" s="66">
        <v>0</v>
      </c>
      <c r="F189" s="66">
        <v>39.799999237060547</v>
      </c>
      <c r="G189" s="66">
        <v>21.700000762939453</v>
      </c>
      <c r="H189" s="66">
        <v>1</v>
      </c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</row>
    <row r="190" spans="1:19" ht="17.399999999999999">
      <c r="A190" s="130">
        <v>188</v>
      </c>
      <c r="B190" s="66">
        <v>6.1999998092651367</v>
      </c>
      <c r="C190" s="66">
        <v>2.7999999523162842</v>
      </c>
      <c r="D190" s="66">
        <v>9.5</v>
      </c>
      <c r="E190" s="66">
        <v>0</v>
      </c>
      <c r="F190" s="66">
        <v>40.700000762939453</v>
      </c>
      <c r="G190" s="66">
        <v>24.5</v>
      </c>
      <c r="H190" s="66">
        <v>1</v>
      </c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</row>
    <row r="191" spans="1:19" ht="17.399999999999999">
      <c r="A191" s="130">
        <v>189</v>
      </c>
      <c r="B191" s="66">
        <v>5.3000001907348633</v>
      </c>
      <c r="C191" s="66">
        <v>3.2000000476837158</v>
      </c>
      <c r="D191" s="66">
        <v>10.199999809265137</v>
      </c>
      <c r="E191" s="66">
        <v>0</v>
      </c>
      <c r="F191" s="66">
        <v>39.700000762939453</v>
      </c>
      <c r="G191" s="66">
        <v>22.899999618530273</v>
      </c>
      <c r="H191" s="66">
        <v>1</v>
      </c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</row>
    <row r="192" spans="1:19" ht="17.399999999999999">
      <c r="A192" s="130">
        <v>190</v>
      </c>
      <c r="B192" s="66">
        <v>5.9000000953674316</v>
      </c>
      <c r="C192" s="66">
        <v>1.6000000238418579</v>
      </c>
      <c r="D192" s="66">
        <v>7.6999998092651367</v>
      </c>
      <c r="E192" s="66">
        <v>0</v>
      </c>
      <c r="F192" s="66">
        <v>40.299999237060547</v>
      </c>
      <c r="G192" s="66">
        <v>17.700000762939453</v>
      </c>
      <c r="H192" s="66">
        <v>1</v>
      </c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</row>
    <row r="193" spans="1:19" ht="17.399999999999999">
      <c r="A193" s="130">
        <v>191</v>
      </c>
      <c r="B193" s="66">
        <v>8</v>
      </c>
      <c r="C193" s="66">
        <v>1.7999999523162842</v>
      </c>
      <c r="D193" s="66">
        <v>8.3999996185302734</v>
      </c>
      <c r="E193" s="66">
        <v>0</v>
      </c>
      <c r="F193" s="66">
        <v>43.200000762939453</v>
      </c>
      <c r="G193" s="66">
        <v>21.600000381469727</v>
      </c>
      <c r="H193" s="66">
        <v>1</v>
      </c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</row>
    <row r="194" spans="1:19" ht="17.399999999999999">
      <c r="A194" s="130">
        <v>192</v>
      </c>
      <c r="B194" s="66">
        <v>9.1000003814697266</v>
      </c>
      <c r="C194" s="66">
        <v>3.4000000953674316</v>
      </c>
      <c r="D194" s="66">
        <v>10.600000381469727</v>
      </c>
      <c r="E194" s="66">
        <v>0</v>
      </c>
      <c r="F194" s="66">
        <v>43.599998474121094</v>
      </c>
      <c r="G194" s="66">
        <v>26.100000381469727</v>
      </c>
      <c r="H194" s="66">
        <v>1</v>
      </c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</row>
    <row r="195" spans="1:19" ht="17.399999999999999">
      <c r="A195" s="130">
        <v>193</v>
      </c>
      <c r="B195" s="66">
        <v>11.199999809265137</v>
      </c>
      <c r="C195" s="66">
        <v>2.0999999046325684</v>
      </c>
      <c r="D195" s="66">
        <v>7.9000000953674316</v>
      </c>
      <c r="E195" s="66">
        <v>0</v>
      </c>
      <c r="F195" s="66">
        <v>43.099998474121094</v>
      </c>
      <c r="G195" s="66">
        <v>27.5</v>
      </c>
      <c r="H195" s="66">
        <v>1</v>
      </c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</row>
    <row r="196" spans="1:19" ht="17.399999999999999">
      <c r="A196" s="130">
        <v>194</v>
      </c>
      <c r="B196" s="66">
        <v>13.399999618530273</v>
      </c>
      <c r="C196" s="66">
        <v>2.4000000953674316</v>
      </c>
      <c r="D196" s="66">
        <v>9.1000003814697266</v>
      </c>
      <c r="E196" s="66">
        <v>0</v>
      </c>
      <c r="F196" s="66">
        <v>42.400001525878906</v>
      </c>
      <c r="G196" s="66">
        <v>26.399999618530273</v>
      </c>
      <c r="H196" s="66">
        <v>1</v>
      </c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</row>
    <row r="197" spans="1:19" ht="17.399999999999999">
      <c r="A197" s="130">
        <v>195</v>
      </c>
      <c r="B197" s="66">
        <v>14.399999618530273</v>
      </c>
      <c r="C197" s="66">
        <v>2.4000000953674316</v>
      </c>
      <c r="D197" s="66">
        <v>9</v>
      </c>
      <c r="E197" s="66">
        <v>0</v>
      </c>
      <c r="F197" s="66">
        <v>42.599998474121094</v>
      </c>
      <c r="G197" s="66">
        <v>26.899999618530273</v>
      </c>
      <c r="H197" s="66">
        <v>1</v>
      </c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</row>
    <row r="198" spans="1:19" ht="17.399999999999999">
      <c r="A198" s="130">
        <v>196</v>
      </c>
      <c r="B198" s="66">
        <v>12.5</v>
      </c>
      <c r="C198" s="66">
        <v>1.7999999523162842</v>
      </c>
      <c r="D198" s="66">
        <v>8.5</v>
      </c>
      <c r="E198" s="66">
        <v>0</v>
      </c>
      <c r="F198" s="66">
        <v>44.400001525878906</v>
      </c>
      <c r="G198" s="66">
        <v>25.600000381469727</v>
      </c>
      <c r="H198" s="66">
        <v>1</v>
      </c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</row>
    <row r="199" spans="1:19" ht="17.399999999999999">
      <c r="A199" s="130">
        <v>197</v>
      </c>
      <c r="B199" s="66">
        <v>7.3000001907348633</v>
      </c>
      <c r="C199" s="66">
        <v>2.4000000953674316</v>
      </c>
      <c r="D199" s="66">
        <v>9.5</v>
      </c>
      <c r="E199" s="66">
        <v>0</v>
      </c>
      <c r="F199" s="66">
        <v>45.200000762939453</v>
      </c>
      <c r="G199" s="66">
        <v>27.700000762939453</v>
      </c>
      <c r="H199" s="66">
        <v>1</v>
      </c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</row>
    <row r="200" spans="1:19" ht="17.399999999999999">
      <c r="A200" s="130">
        <v>198</v>
      </c>
      <c r="B200" s="66">
        <v>21.100000381469727</v>
      </c>
      <c r="C200" s="66">
        <v>2.5</v>
      </c>
      <c r="D200" s="66">
        <v>8.1000003814697266</v>
      </c>
      <c r="E200" s="66">
        <v>0</v>
      </c>
      <c r="F200" s="66">
        <v>40.5</v>
      </c>
      <c r="G200" s="66">
        <v>27</v>
      </c>
      <c r="H200" s="66">
        <v>1</v>
      </c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</row>
    <row r="201" spans="1:19" ht="17.399999999999999">
      <c r="A201" s="130">
        <v>199</v>
      </c>
      <c r="B201" s="66">
        <v>8.1000003814697266</v>
      </c>
      <c r="C201" s="66">
        <v>2</v>
      </c>
      <c r="D201" s="66">
        <v>8.3000001907348633</v>
      </c>
      <c r="E201" s="66">
        <v>0</v>
      </c>
      <c r="F201" s="66">
        <v>41.700000762939453</v>
      </c>
      <c r="G201" s="66">
        <v>24.5</v>
      </c>
      <c r="H201" s="66">
        <v>1</v>
      </c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</row>
    <row r="202" spans="1:19" ht="17.399999999999999">
      <c r="A202" s="130">
        <v>200</v>
      </c>
      <c r="B202" s="66">
        <v>10.399999618530273</v>
      </c>
      <c r="C202" s="66">
        <v>2.5</v>
      </c>
      <c r="D202" s="66">
        <v>8.6000003814697266</v>
      </c>
      <c r="E202" s="66">
        <v>0</v>
      </c>
      <c r="F202" s="66">
        <v>41.799999237060547</v>
      </c>
      <c r="G202" s="66">
        <v>27.700000762939453</v>
      </c>
      <c r="H202" s="66">
        <v>1</v>
      </c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</row>
    <row r="203" spans="1:19" ht="17.399999999999999">
      <c r="A203" s="130">
        <v>201</v>
      </c>
      <c r="B203" s="66">
        <v>10.300000190734863</v>
      </c>
      <c r="C203" s="66">
        <v>2.2000000476837158</v>
      </c>
      <c r="D203" s="66">
        <v>8.6999998092651367</v>
      </c>
      <c r="E203" s="66">
        <v>0</v>
      </c>
      <c r="F203" s="66">
        <v>41.900001525878906</v>
      </c>
      <c r="G203" s="66">
        <v>21.399999618530273</v>
      </c>
      <c r="H203" s="66">
        <v>1</v>
      </c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</row>
    <row r="204" spans="1:19" ht="17.399999999999999">
      <c r="A204" s="130">
        <v>202</v>
      </c>
      <c r="B204" s="66">
        <v>16.5</v>
      </c>
      <c r="C204" s="66">
        <v>2.4000000953674316</v>
      </c>
      <c r="D204" s="66">
        <v>8.8000001907348633</v>
      </c>
      <c r="E204" s="66">
        <v>0</v>
      </c>
      <c r="F204" s="66">
        <v>42.299999237060547</v>
      </c>
      <c r="G204" s="66">
        <v>26</v>
      </c>
      <c r="H204" s="66">
        <v>1</v>
      </c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</row>
    <row r="205" spans="1:19" ht="17.399999999999999">
      <c r="A205" s="130">
        <v>203</v>
      </c>
      <c r="B205" s="66">
        <v>20.200000762939453</v>
      </c>
      <c r="C205" s="66">
        <v>3.2000000476837158</v>
      </c>
      <c r="D205" s="66">
        <v>7.8000001907348633</v>
      </c>
      <c r="E205" s="66">
        <v>1.7799999713897705</v>
      </c>
      <c r="F205" s="66">
        <v>40.5</v>
      </c>
      <c r="G205" s="66">
        <v>24.5</v>
      </c>
      <c r="H205" s="66">
        <v>1</v>
      </c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</row>
    <row r="206" spans="1:19" ht="17.399999999999999">
      <c r="A206" s="130">
        <v>204</v>
      </c>
      <c r="B206" s="66">
        <v>18.5</v>
      </c>
      <c r="C206" s="66">
        <v>1.7000000476837158</v>
      </c>
      <c r="D206" s="66">
        <v>7.4000000953674316</v>
      </c>
      <c r="E206" s="66">
        <v>0</v>
      </c>
      <c r="F206" s="66">
        <v>40.299999237060547</v>
      </c>
      <c r="G206" s="66">
        <v>23.5</v>
      </c>
      <c r="H206" s="66">
        <v>1</v>
      </c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</row>
    <row r="207" spans="1:19" ht="17.399999999999999">
      <c r="A207" s="130">
        <v>205</v>
      </c>
      <c r="B207" s="66">
        <v>27.799999237060547</v>
      </c>
      <c r="C207" s="66">
        <v>2.2000000476837158</v>
      </c>
      <c r="D207" s="66">
        <v>7</v>
      </c>
      <c r="E207" s="66">
        <v>1.5199999809265137</v>
      </c>
      <c r="F207" s="66">
        <v>38.299999237060547</v>
      </c>
      <c r="G207" s="66">
        <v>25</v>
      </c>
      <c r="H207" s="66">
        <v>1</v>
      </c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</row>
    <row r="208" spans="1:19" ht="17.399999999999999">
      <c r="A208" s="130">
        <v>206</v>
      </c>
      <c r="B208" s="66">
        <v>20.399999618530273</v>
      </c>
      <c r="C208" s="66">
        <v>2.5999999046325684</v>
      </c>
      <c r="D208" s="66">
        <v>8.6999998092651367</v>
      </c>
      <c r="E208" s="66">
        <v>0</v>
      </c>
      <c r="F208" s="66">
        <v>41.599998474121094</v>
      </c>
      <c r="G208" s="66">
        <v>27</v>
      </c>
      <c r="H208" s="66">
        <v>1</v>
      </c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</row>
    <row r="209" spans="1:19" ht="17.399999999999999">
      <c r="A209" s="130">
        <v>207</v>
      </c>
      <c r="B209" s="66">
        <v>15.100000381469727</v>
      </c>
      <c r="C209" s="66">
        <v>2.5999999046325684</v>
      </c>
      <c r="D209" s="66">
        <v>9.1999998092651367</v>
      </c>
      <c r="E209" s="66">
        <v>0</v>
      </c>
      <c r="F209" s="66">
        <v>43.400001525878906</v>
      </c>
      <c r="G209" s="66">
        <v>28.399999618530273</v>
      </c>
      <c r="H209" s="66">
        <v>1</v>
      </c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</row>
    <row r="210" spans="1:19" ht="17.399999999999999">
      <c r="A210" s="130">
        <v>208</v>
      </c>
      <c r="B210" s="66">
        <v>11.100000381469727</v>
      </c>
      <c r="C210" s="66">
        <v>2.4000000953674316</v>
      </c>
      <c r="D210" s="66">
        <v>9.3999996185302734</v>
      </c>
      <c r="E210" s="66">
        <v>0</v>
      </c>
      <c r="F210" s="66">
        <v>44.599998474121094</v>
      </c>
      <c r="G210" s="66">
        <v>28.700000762939453</v>
      </c>
      <c r="H210" s="66">
        <v>1</v>
      </c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</row>
    <row r="211" spans="1:19" ht="17.399999999999999">
      <c r="A211" s="130">
        <v>209</v>
      </c>
      <c r="B211" s="66">
        <v>13.699999809265137</v>
      </c>
      <c r="C211" s="66">
        <v>2.5999999046325684</v>
      </c>
      <c r="D211" s="66">
        <v>9.3999996185302734</v>
      </c>
      <c r="E211" s="66">
        <v>0</v>
      </c>
      <c r="F211" s="66">
        <v>43.400001525878906</v>
      </c>
      <c r="G211" s="66">
        <v>29.399999618530273</v>
      </c>
      <c r="H211" s="66">
        <v>1</v>
      </c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</row>
    <row r="212" spans="1:19" ht="17.399999999999999">
      <c r="A212" s="130">
        <v>210</v>
      </c>
      <c r="B212" s="66">
        <v>13.699999809265137</v>
      </c>
      <c r="C212" s="66">
        <v>3.0999999046325684</v>
      </c>
      <c r="D212" s="66">
        <v>9.3999996185302734</v>
      </c>
      <c r="E212" s="66">
        <v>0</v>
      </c>
      <c r="F212" s="66">
        <v>43.5</v>
      </c>
      <c r="G212" s="66">
        <v>28.100000381469727</v>
      </c>
      <c r="H212" s="66">
        <v>1</v>
      </c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</row>
    <row r="213" spans="1:19" ht="17.399999999999999">
      <c r="A213" s="130">
        <v>211</v>
      </c>
      <c r="B213" s="66">
        <v>20.399999618530273</v>
      </c>
      <c r="C213" s="66">
        <v>2.7000000476837158</v>
      </c>
      <c r="D213" s="66">
        <v>7.9000000953674316</v>
      </c>
      <c r="E213" s="66">
        <v>10.920000076293945</v>
      </c>
      <c r="F213" s="66">
        <v>40.200000762939453</v>
      </c>
      <c r="G213" s="66">
        <v>23.299999237060547</v>
      </c>
      <c r="H213" s="66">
        <v>1</v>
      </c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</row>
    <row r="214" spans="1:19" ht="17.399999999999999">
      <c r="A214" s="130">
        <v>212</v>
      </c>
      <c r="B214" s="66">
        <v>39.799999237060547</v>
      </c>
      <c r="C214" s="66">
        <v>1.8999999761581421</v>
      </c>
      <c r="D214" s="66">
        <v>5.0999999046325684</v>
      </c>
      <c r="E214" s="66">
        <v>0</v>
      </c>
      <c r="F214" s="66">
        <v>34.5</v>
      </c>
      <c r="G214" s="66">
        <v>24.100000381469727</v>
      </c>
      <c r="H214" s="66">
        <v>1</v>
      </c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</row>
    <row r="215" spans="1:19" ht="17.399999999999999">
      <c r="A215" s="130">
        <v>213</v>
      </c>
      <c r="B215" s="66">
        <v>25.700000762939453</v>
      </c>
      <c r="C215" s="66">
        <v>1.1000000238418579</v>
      </c>
      <c r="D215" s="66">
        <v>6.5</v>
      </c>
      <c r="E215" s="66">
        <v>0</v>
      </c>
      <c r="F215" s="66">
        <v>38.900001525878906</v>
      </c>
      <c r="G215" s="66">
        <v>24.299999237060547</v>
      </c>
      <c r="H215" s="66">
        <v>1</v>
      </c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</row>
    <row r="216" spans="1:19" ht="17.399999999999999">
      <c r="A216" s="130">
        <v>214</v>
      </c>
      <c r="B216" s="66">
        <v>17.5</v>
      </c>
      <c r="C216" s="66">
        <v>1.5</v>
      </c>
      <c r="D216" s="66">
        <v>7.3000001907348633</v>
      </c>
      <c r="E216" s="66">
        <v>0</v>
      </c>
      <c r="F216" s="66">
        <v>42.700000762939453</v>
      </c>
      <c r="G216" s="66">
        <v>27.200000762939453</v>
      </c>
      <c r="H216" s="66">
        <v>1</v>
      </c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</row>
    <row r="217" spans="1:19" ht="17.399999999999999">
      <c r="A217" s="130">
        <v>215</v>
      </c>
      <c r="B217" s="66">
        <v>13.699999809265137</v>
      </c>
      <c r="C217" s="66">
        <v>1.8999999761581421</v>
      </c>
      <c r="D217" s="66">
        <v>7.8000001907348633</v>
      </c>
      <c r="E217" s="66">
        <v>2.0299999713897705</v>
      </c>
      <c r="F217" s="66">
        <v>43.400001525878906</v>
      </c>
      <c r="G217" s="66">
        <v>26.399999618530273</v>
      </c>
      <c r="H217" s="66">
        <v>1</v>
      </c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</row>
    <row r="218" spans="1:19" ht="17.399999999999999">
      <c r="A218" s="130">
        <v>216</v>
      </c>
      <c r="B218" s="66">
        <v>15.699999809265137</v>
      </c>
      <c r="C218" s="66">
        <v>1.6000000238418579</v>
      </c>
      <c r="D218" s="66">
        <v>7.5</v>
      </c>
      <c r="E218" s="66">
        <v>0</v>
      </c>
      <c r="F218" s="66">
        <v>42.900001525878906</v>
      </c>
      <c r="G218" s="66">
        <v>24.200000762939453</v>
      </c>
      <c r="H218" s="66">
        <v>1</v>
      </c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</row>
    <row r="219" spans="1:19" ht="17.399999999999999">
      <c r="A219" s="130">
        <v>217</v>
      </c>
      <c r="B219" s="66">
        <v>11.199999809265137</v>
      </c>
      <c r="C219" s="66">
        <v>2.9000000953674316</v>
      </c>
      <c r="D219" s="66">
        <v>9.6999998092651367</v>
      </c>
      <c r="E219" s="66">
        <v>7.369999885559082</v>
      </c>
      <c r="F219" s="66">
        <v>45.700000762939453</v>
      </c>
      <c r="G219" s="66">
        <v>27.200000762939453</v>
      </c>
      <c r="H219" s="66">
        <v>1</v>
      </c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</row>
    <row r="220" spans="1:19" ht="17.399999999999999">
      <c r="A220" s="130">
        <v>218</v>
      </c>
      <c r="B220" s="66">
        <v>21.399999618530273</v>
      </c>
      <c r="C220" s="66">
        <v>1.6000000238418579</v>
      </c>
      <c r="D220" s="66">
        <v>5.5999999046325684</v>
      </c>
      <c r="E220" s="66">
        <v>0</v>
      </c>
      <c r="F220" s="66">
        <v>39</v>
      </c>
      <c r="G220" s="66">
        <v>25.799999237060547</v>
      </c>
      <c r="H220" s="66">
        <v>1</v>
      </c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</row>
    <row r="221" spans="1:19" ht="17.399999999999999">
      <c r="A221" s="130">
        <v>219</v>
      </c>
      <c r="B221" s="66">
        <v>18.799999237060547</v>
      </c>
      <c r="C221" s="66">
        <v>2</v>
      </c>
      <c r="D221" s="66">
        <v>7.1999998092651367</v>
      </c>
      <c r="E221" s="66">
        <v>0</v>
      </c>
      <c r="F221" s="66">
        <v>40.299999237060547</v>
      </c>
      <c r="G221" s="66">
        <v>27.100000381469727</v>
      </c>
      <c r="H221" s="66">
        <v>1</v>
      </c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</row>
    <row r="222" spans="1:19" ht="17.399999999999999">
      <c r="A222" s="130">
        <v>220</v>
      </c>
      <c r="B222" s="66">
        <v>15.899999618530273</v>
      </c>
      <c r="C222" s="66">
        <v>1.3999999761581421</v>
      </c>
      <c r="D222" s="66">
        <v>6.8000001907348633</v>
      </c>
      <c r="E222" s="66">
        <v>0</v>
      </c>
      <c r="F222" s="66">
        <v>41.400001525878906</v>
      </c>
      <c r="G222" s="66">
        <v>24.899999618530273</v>
      </c>
      <c r="H222" s="66">
        <v>1</v>
      </c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</row>
    <row r="223" spans="1:19" ht="17.399999999999999">
      <c r="A223" s="130">
        <v>221</v>
      </c>
      <c r="B223" s="66">
        <v>23.799999237060547</v>
      </c>
      <c r="C223" s="66">
        <v>2.0999999046325684</v>
      </c>
      <c r="D223" s="66">
        <v>6.0999999046325684</v>
      </c>
      <c r="E223" s="66">
        <v>0</v>
      </c>
      <c r="F223" s="66">
        <v>37.200000762939453</v>
      </c>
      <c r="G223" s="66">
        <v>26.399999618530273</v>
      </c>
      <c r="H223" s="66">
        <v>1</v>
      </c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</row>
    <row r="224" spans="1:19" ht="17.399999999999999">
      <c r="A224" s="130">
        <v>222</v>
      </c>
      <c r="B224" s="66">
        <v>21.5</v>
      </c>
      <c r="C224" s="66">
        <v>3.4000000953674316</v>
      </c>
      <c r="D224" s="66">
        <v>8.1999998092651367</v>
      </c>
      <c r="E224" s="66">
        <v>0</v>
      </c>
      <c r="F224" s="66">
        <v>38.700000762939453</v>
      </c>
      <c r="G224" s="66">
        <v>25.399999618530273</v>
      </c>
      <c r="H224" s="66">
        <v>1</v>
      </c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</row>
    <row r="225" spans="1:19" ht="17.399999999999999">
      <c r="A225" s="130">
        <v>223</v>
      </c>
      <c r="B225" s="66">
        <v>22.100000381469727</v>
      </c>
      <c r="C225" s="66">
        <v>2</v>
      </c>
      <c r="D225" s="66">
        <v>7.4000000953674316</v>
      </c>
      <c r="E225" s="66">
        <v>0</v>
      </c>
      <c r="F225" s="66">
        <v>39</v>
      </c>
      <c r="G225" s="66">
        <v>25.799999237060547</v>
      </c>
      <c r="H225" s="66">
        <v>1</v>
      </c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</row>
    <row r="226" spans="1:19" ht="17.399999999999999">
      <c r="A226" s="130">
        <v>224</v>
      </c>
      <c r="B226" s="66">
        <v>10.199999809265137</v>
      </c>
      <c r="C226" s="66">
        <v>1.8999999761581421</v>
      </c>
      <c r="D226" s="66">
        <v>7.8000001907348633</v>
      </c>
      <c r="E226" s="66">
        <v>0</v>
      </c>
      <c r="F226" s="66">
        <v>41</v>
      </c>
      <c r="G226" s="66">
        <v>25.799999237060547</v>
      </c>
      <c r="H226" s="66">
        <v>1</v>
      </c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</row>
    <row r="227" spans="1:19" ht="17.399999999999999">
      <c r="A227" s="130">
        <v>225</v>
      </c>
      <c r="B227" s="66">
        <v>11.800000190734863</v>
      </c>
      <c r="C227" s="66">
        <v>1.5</v>
      </c>
      <c r="D227" s="66">
        <v>7.3000001907348633</v>
      </c>
      <c r="E227" s="66">
        <v>0</v>
      </c>
      <c r="F227" s="66">
        <v>42</v>
      </c>
      <c r="G227" s="66">
        <v>23.799999237060547</v>
      </c>
      <c r="H227" s="66">
        <v>1</v>
      </c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</row>
    <row r="228" spans="1:19" ht="17.399999999999999">
      <c r="A228" s="130">
        <v>226</v>
      </c>
      <c r="B228" s="66">
        <v>6.1999998092651367</v>
      </c>
      <c r="C228" s="66">
        <v>1.7000000476837158</v>
      </c>
      <c r="D228" s="66">
        <v>7.6999998092651367</v>
      </c>
      <c r="E228" s="66">
        <v>0</v>
      </c>
      <c r="F228" s="66">
        <v>44.200000762939453</v>
      </c>
      <c r="G228" s="66">
        <v>22.5</v>
      </c>
      <c r="H228" s="66">
        <v>1</v>
      </c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</row>
    <row r="229" spans="1:19" ht="17.399999999999999">
      <c r="A229" s="130">
        <v>227</v>
      </c>
      <c r="B229" s="66">
        <v>4.9000000953674316</v>
      </c>
      <c r="C229" s="66">
        <v>1.6000000238418579</v>
      </c>
      <c r="D229" s="66">
        <v>7.6999998092651367</v>
      </c>
      <c r="E229" s="66">
        <v>0</v>
      </c>
      <c r="F229" s="66">
        <v>45.099998474121094</v>
      </c>
      <c r="G229" s="66">
        <v>22.600000381469727</v>
      </c>
      <c r="H229" s="66">
        <v>1</v>
      </c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</row>
    <row r="230" spans="1:19" ht="17.399999999999999">
      <c r="A230" s="130">
        <v>228</v>
      </c>
      <c r="B230" s="66">
        <v>11.600000381469727</v>
      </c>
      <c r="C230" s="66">
        <v>2.5</v>
      </c>
      <c r="D230" s="66">
        <v>8.5</v>
      </c>
      <c r="E230" s="66">
        <v>0</v>
      </c>
      <c r="F230" s="66">
        <v>41.400001525878906</v>
      </c>
      <c r="G230" s="66">
        <v>26.799999237060547</v>
      </c>
      <c r="H230" s="66">
        <v>1</v>
      </c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</row>
    <row r="231" spans="1:19" ht="17.399999999999999">
      <c r="A231" s="130">
        <v>229</v>
      </c>
      <c r="B231" s="66">
        <v>12.399999618530273</v>
      </c>
      <c r="C231" s="66">
        <v>2</v>
      </c>
      <c r="D231" s="66">
        <v>7.9000000953674316</v>
      </c>
      <c r="E231" s="66">
        <v>0</v>
      </c>
      <c r="F231" s="66">
        <v>41.700000762939453</v>
      </c>
      <c r="G231" s="66">
        <v>24.5</v>
      </c>
      <c r="H231" s="66">
        <v>1</v>
      </c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</row>
    <row r="232" spans="1:19" ht="17.399999999999999">
      <c r="A232" s="130">
        <v>230</v>
      </c>
      <c r="B232" s="66">
        <v>11.899999618530273</v>
      </c>
      <c r="C232" s="66">
        <v>1.3999999761581421</v>
      </c>
      <c r="D232" s="66">
        <v>6.1999998092651367</v>
      </c>
      <c r="E232" s="66">
        <v>0</v>
      </c>
      <c r="F232" s="66">
        <v>39.900001525878906</v>
      </c>
      <c r="G232" s="66">
        <v>22</v>
      </c>
      <c r="H232" s="66">
        <v>1</v>
      </c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</row>
    <row r="233" spans="1:19" ht="17.399999999999999">
      <c r="A233" s="130">
        <v>231</v>
      </c>
      <c r="B233" s="66">
        <v>9.3999996185302734</v>
      </c>
      <c r="C233" s="66">
        <v>1.1000000238418579</v>
      </c>
      <c r="D233" s="66">
        <v>6.3000001907348633</v>
      </c>
      <c r="E233" s="66">
        <v>0</v>
      </c>
      <c r="F233" s="66">
        <v>41.700000762939453</v>
      </c>
      <c r="G233" s="66">
        <v>22.100000381469727</v>
      </c>
      <c r="H233" s="66">
        <v>1</v>
      </c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</row>
    <row r="234" spans="1:19" ht="17.399999999999999">
      <c r="A234" s="130">
        <v>232</v>
      </c>
      <c r="B234" s="66">
        <v>8.1000003814697266</v>
      </c>
      <c r="C234" s="66">
        <v>1.2000000476837158</v>
      </c>
      <c r="D234" s="66">
        <v>6.6999998092651367</v>
      </c>
      <c r="E234" s="66">
        <v>0</v>
      </c>
      <c r="F234" s="66">
        <v>44.299999237060547</v>
      </c>
      <c r="G234" s="66">
        <v>22.5</v>
      </c>
      <c r="H234" s="66">
        <v>1</v>
      </c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</row>
    <row r="235" spans="1:19" ht="17.399999999999999">
      <c r="A235" s="130">
        <v>233</v>
      </c>
      <c r="B235" s="66">
        <v>7</v>
      </c>
      <c r="C235" s="66">
        <v>1.7000000476837158</v>
      </c>
      <c r="D235" s="66">
        <v>7.8000001907348633</v>
      </c>
      <c r="E235" s="66">
        <v>0</v>
      </c>
      <c r="F235" s="66">
        <v>45.200000762939453</v>
      </c>
      <c r="G235" s="66">
        <v>22.700000762939453</v>
      </c>
      <c r="H235" s="66">
        <v>1</v>
      </c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</row>
    <row r="236" spans="1:19" ht="17.399999999999999">
      <c r="A236" s="130">
        <v>234</v>
      </c>
      <c r="B236" s="66">
        <v>17.600000381469727</v>
      </c>
      <c r="C236" s="66">
        <v>3.0999999046325684</v>
      </c>
      <c r="D236" s="66">
        <v>8.8999996185302734</v>
      </c>
      <c r="E236" s="66">
        <v>0</v>
      </c>
      <c r="F236" s="66">
        <v>41.5</v>
      </c>
      <c r="G236" s="66">
        <v>25.399999618530273</v>
      </c>
      <c r="H236" s="66">
        <v>1</v>
      </c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</row>
    <row r="237" spans="1:19" ht="17.399999999999999">
      <c r="A237" s="130">
        <v>235</v>
      </c>
      <c r="B237" s="66">
        <v>21.700000762939453</v>
      </c>
      <c r="C237" s="66">
        <v>2.2999999523162842</v>
      </c>
      <c r="D237" s="66">
        <v>7.3000001907348633</v>
      </c>
      <c r="E237" s="66">
        <v>0</v>
      </c>
      <c r="F237" s="66">
        <v>38.5</v>
      </c>
      <c r="G237" s="66">
        <v>23.799999237060547</v>
      </c>
      <c r="H237" s="66">
        <v>1</v>
      </c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</row>
    <row r="238" spans="1:19" ht="17.399999999999999">
      <c r="A238" s="130">
        <v>236</v>
      </c>
      <c r="B238" s="66">
        <v>26.200000762939453</v>
      </c>
      <c r="C238" s="66">
        <v>2.4000000953674316</v>
      </c>
      <c r="D238" s="66">
        <v>7.1999998092651367</v>
      </c>
      <c r="E238" s="66">
        <v>0</v>
      </c>
      <c r="F238" s="66">
        <v>38.5</v>
      </c>
      <c r="G238" s="66">
        <v>25.700000762939453</v>
      </c>
      <c r="H238" s="66">
        <v>1</v>
      </c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</row>
    <row r="239" spans="1:19" ht="17.399999999999999">
      <c r="A239" s="130">
        <v>237</v>
      </c>
      <c r="B239" s="66">
        <v>27.5</v>
      </c>
      <c r="C239" s="66">
        <v>3</v>
      </c>
      <c r="D239" s="66">
        <v>8.1000003814697266</v>
      </c>
      <c r="E239" s="66">
        <v>0</v>
      </c>
      <c r="F239" s="66">
        <v>38.700000762939453</v>
      </c>
      <c r="G239" s="66">
        <v>27.600000381469727</v>
      </c>
      <c r="H239" s="66">
        <v>1</v>
      </c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</row>
    <row r="240" spans="1:19" ht="17.399999999999999">
      <c r="A240" s="130">
        <v>238</v>
      </c>
      <c r="B240" s="66">
        <v>21</v>
      </c>
      <c r="C240" s="66">
        <v>2.2999999523162842</v>
      </c>
      <c r="D240" s="66">
        <v>7.9000000953674316</v>
      </c>
      <c r="E240" s="66">
        <v>0</v>
      </c>
      <c r="F240" s="66">
        <v>40.799999237060547</v>
      </c>
      <c r="G240" s="66">
        <v>29.600000381469727</v>
      </c>
      <c r="H240" s="66">
        <v>1</v>
      </c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</row>
    <row r="241" spans="1:19" ht="17.399999999999999">
      <c r="A241" s="130">
        <v>239</v>
      </c>
      <c r="B241" s="66">
        <v>17.100000381469727</v>
      </c>
      <c r="C241" s="66">
        <v>2.2999999523162842</v>
      </c>
      <c r="D241" s="66">
        <v>8</v>
      </c>
      <c r="E241" s="66">
        <v>0</v>
      </c>
      <c r="F241" s="66">
        <v>42.900001525878906</v>
      </c>
      <c r="G241" s="66">
        <v>27.600000381469727</v>
      </c>
      <c r="H241" s="66">
        <v>1</v>
      </c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</row>
    <row r="242" spans="1:19" ht="17.399999999999999">
      <c r="A242" s="130">
        <v>240</v>
      </c>
      <c r="B242" s="66">
        <v>18.5</v>
      </c>
      <c r="C242" s="66">
        <v>3</v>
      </c>
      <c r="D242" s="66">
        <v>8.6999998092651367</v>
      </c>
      <c r="E242" s="66">
        <v>2.2899999618530273</v>
      </c>
      <c r="F242" s="66">
        <v>42.299999237060547</v>
      </c>
      <c r="G242" s="66">
        <v>24.700000762939453</v>
      </c>
      <c r="H242" s="66">
        <v>1</v>
      </c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</row>
    <row r="243" spans="1:19" ht="17.399999999999999">
      <c r="A243" s="130">
        <v>241</v>
      </c>
      <c r="B243" s="66">
        <v>20.899999618530273</v>
      </c>
      <c r="C243" s="66">
        <v>1.7000000476837158</v>
      </c>
      <c r="D243" s="66">
        <v>6.6999998092651367</v>
      </c>
      <c r="E243" s="66">
        <v>0</v>
      </c>
      <c r="F243" s="66">
        <v>40</v>
      </c>
      <c r="G243" s="66">
        <v>23.899999618530273</v>
      </c>
      <c r="H243" s="66">
        <v>1</v>
      </c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</row>
    <row r="244" spans="1:19" ht="17.399999999999999">
      <c r="A244" s="130">
        <v>242</v>
      </c>
      <c r="B244" s="66">
        <v>18</v>
      </c>
      <c r="C244" s="66">
        <v>2</v>
      </c>
      <c r="D244" s="66">
        <v>7.3000001907348633</v>
      </c>
      <c r="E244" s="66">
        <v>0</v>
      </c>
      <c r="F244" s="66">
        <v>42</v>
      </c>
      <c r="G244" s="66">
        <v>26.700000762939453</v>
      </c>
      <c r="H244" s="66">
        <v>1</v>
      </c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</row>
    <row r="245" spans="1:19" ht="17.399999999999999">
      <c r="A245" s="130">
        <v>243</v>
      </c>
      <c r="B245" s="66">
        <v>16.899999618530273</v>
      </c>
      <c r="C245" s="66">
        <v>2.0999999046325684</v>
      </c>
      <c r="D245" s="66">
        <v>7.4000000953674316</v>
      </c>
      <c r="E245" s="66">
        <v>0</v>
      </c>
      <c r="F245" s="66">
        <v>41.5</v>
      </c>
      <c r="G245" s="66">
        <v>26.799999237060547</v>
      </c>
      <c r="H245" s="66">
        <v>1</v>
      </c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</row>
    <row r="246" spans="1:19" ht="17.399999999999999">
      <c r="A246" s="130">
        <v>244</v>
      </c>
      <c r="B246" s="66">
        <v>20.799999237060547</v>
      </c>
      <c r="C246" s="66">
        <v>3.5</v>
      </c>
      <c r="D246" s="66">
        <v>8.8999996185302734</v>
      </c>
      <c r="E246" s="66">
        <v>0</v>
      </c>
      <c r="F246" s="66">
        <v>41</v>
      </c>
      <c r="G246" s="66">
        <v>27.5</v>
      </c>
      <c r="H246" s="66">
        <v>1</v>
      </c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</row>
    <row r="247" spans="1:19" ht="17.399999999999999">
      <c r="A247" s="130">
        <v>245</v>
      </c>
      <c r="B247" s="66">
        <v>19</v>
      </c>
      <c r="C247" s="66">
        <v>1.7999999523162842</v>
      </c>
      <c r="D247" s="66">
        <v>6.8000001907348633</v>
      </c>
      <c r="E247" s="66">
        <v>0</v>
      </c>
      <c r="F247" s="66">
        <v>40.799999237060547</v>
      </c>
      <c r="G247" s="66">
        <v>22.899999618530273</v>
      </c>
      <c r="H247" s="66">
        <v>1</v>
      </c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</row>
    <row r="248" spans="1:19" ht="17.399999999999999">
      <c r="A248" s="130">
        <v>246</v>
      </c>
      <c r="B248" s="66">
        <v>16.799999237060547</v>
      </c>
      <c r="C248" s="66">
        <v>2.0999999046325684</v>
      </c>
      <c r="D248" s="66">
        <v>7.4000000953674316</v>
      </c>
      <c r="E248" s="66">
        <v>0</v>
      </c>
      <c r="F248" s="66">
        <v>41.799999237060547</v>
      </c>
      <c r="G248" s="66">
        <v>26.200000762939453</v>
      </c>
      <c r="H248" s="66">
        <v>1</v>
      </c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</row>
    <row r="249" spans="1:19" ht="17.399999999999999">
      <c r="A249" s="130">
        <v>247</v>
      </c>
      <c r="B249" s="66">
        <v>13.699999809265137</v>
      </c>
      <c r="C249" s="66">
        <v>2.7000000476837158</v>
      </c>
      <c r="D249" s="66">
        <v>8.1999998092651367</v>
      </c>
      <c r="E249" s="66">
        <v>0</v>
      </c>
      <c r="F249" s="66">
        <v>41.700000762939453</v>
      </c>
      <c r="G249" s="66">
        <v>27.100000381469727</v>
      </c>
      <c r="H249" s="66">
        <v>1</v>
      </c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</row>
    <row r="250" spans="1:19" ht="17.399999999999999">
      <c r="A250" s="130">
        <v>248</v>
      </c>
      <c r="B250" s="66">
        <v>12.100000381469727</v>
      </c>
      <c r="C250" s="66">
        <v>2.0999999046325684</v>
      </c>
      <c r="D250" s="66">
        <v>7.3000001907348633</v>
      </c>
      <c r="E250" s="66">
        <v>0</v>
      </c>
      <c r="F250" s="66">
        <v>41.599998474121094</v>
      </c>
      <c r="G250" s="66">
        <v>25.5</v>
      </c>
      <c r="H250" s="66">
        <v>1</v>
      </c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</row>
    <row r="251" spans="1:19" ht="17.399999999999999">
      <c r="A251" s="130">
        <v>249</v>
      </c>
      <c r="B251" s="66">
        <v>18.100000381469727</v>
      </c>
      <c r="C251" s="66">
        <v>2.2000000476837158</v>
      </c>
      <c r="D251" s="66">
        <v>7.1999998092651367</v>
      </c>
      <c r="E251" s="66">
        <v>0</v>
      </c>
      <c r="F251" s="66">
        <v>41.200000762939453</v>
      </c>
      <c r="G251" s="66">
        <v>27.700000762939453</v>
      </c>
      <c r="H251" s="66">
        <v>1</v>
      </c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</row>
    <row r="252" spans="1:19" ht="17.399999999999999">
      <c r="A252" s="130">
        <v>250</v>
      </c>
      <c r="B252" s="66">
        <v>17.700000762939453</v>
      </c>
      <c r="C252" s="66">
        <v>2.7000000476837158</v>
      </c>
      <c r="D252" s="66">
        <v>7.9000000953674316</v>
      </c>
      <c r="E252" s="66">
        <v>0</v>
      </c>
      <c r="F252" s="66">
        <v>41</v>
      </c>
      <c r="G252" s="66">
        <v>29.399999618530273</v>
      </c>
      <c r="H252" s="66">
        <v>1</v>
      </c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</row>
    <row r="253" spans="1:19" ht="17.399999999999999">
      <c r="A253" s="130">
        <v>251</v>
      </c>
      <c r="B253" s="66">
        <v>18.299999237060547</v>
      </c>
      <c r="C253" s="66">
        <v>2.4000000953674316</v>
      </c>
      <c r="D253" s="66">
        <v>6.8000001907348633</v>
      </c>
      <c r="E253" s="66">
        <v>0</v>
      </c>
      <c r="F253" s="66">
        <v>39.200000762939453</v>
      </c>
      <c r="G253" s="66">
        <v>25.799999237060547</v>
      </c>
      <c r="H253" s="66">
        <v>1</v>
      </c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</row>
    <row r="254" spans="1:19" ht="17.399999999999999">
      <c r="A254" s="130">
        <v>252</v>
      </c>
      <c r="B254" s="66">
        <v>21.299999237060547</v>
      </c>
      <c r="C254" s="66">
        <v>1.6000000238418579</v>
      </c>
      <c r="D254" s="66">
        <v>5.6999998092651367</v>
      </c>
      <c r="E254" s="66">
        <v>0</v>
      </c>
      <c r="F254" s="66">
        <v>36.799999237060547</v>
      </c>
      <c r="G254" s="66">
        <v>22.700000762939453</v>
      </c>
      <c r="H254" s="66">
        <v>1</v>
      </c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</row>
    <row r="255" spans="1:19" ht="17.399999999999999">
      <c r="A255" s="130">
        <v>253</v>
      </c>
      <c r="B255" s="66">
        <v>22.899999618530273</v>
      </c>
      <c r="C255" s="66">
        <v>3.4000000953674316</v>
      </c>
      <c r="D255" s="66">
        <v>7.1999998092651367</v>
      </c>
      <c r="E255" s="66">
        <v>0</v>
      </c>
      <c r="F255" s="66">
        <v>36</v>
      </c>
      <c r="G255" s="66">
        <v>25.299999237060547</v>
      </c>
      <c r="H255" s="66">
        <v>1</v>
      </c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</row>
    <row r="256" spans="1:19" ht="17.399999999999999">
      <c r="A256" s="130">
        <v>254</v>
      </c>
      <c r="B256" s="66">
        <v>23.299999237060547</v>
      </c>
      <c r="C256" s="66">
        <v>1.8999999761581421</v>
      </c>
      <c r="D256" s="66">
        <v>6.0999999046325684</v>
      </c>
      <c r="E256" s="66">
        <v>0</v>
      </c>
      <c r="F256" s="66">
        <v>35.900001525878906</v>
      </c>
      <c r="G256" s="66">
        <v>24.5</v>
      </c>
      <c r="H256" s="66">
        <v>1</v>
      </c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</row>
    <row r="257" spans="1:19" ht="17.399999999999999">
      <c r="A257" s="130">
        <v>255</v>
      </c>
      <c r="B257" s="66">
        <v>12.899999618530273</v>
      </c>
      <c r="C257" s="66">
        <v>1.5</v>
      </c>
      <c r="D257" s="66">
        <v>6</v>
      </c>
      <c r="E257" s="66">
        <v>0</v>
      </c>
      <c r="F257" s="66">
        <v>37.900001525878906</v>
      </c>
      <c r="G257" s="66">
        <v>21.100000381469727</v>
      </c>
      <c r="H257" s="66">
        <v>1</v>
      </c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</row>
    <row r="258" spans="1:19" ht="17.399999999999999">
      <c r="A258" s="130">
        <v>256</v>
      </c>
      <c r="B258" s="66">
        <v>9.1999998092651367</v>
      </c>
      <c r="C258" s="66">
        <v>1.2000000476837158</v>
      </c>
      <c r="D258" s="66">
        <v>5.5999999046325684</v>
      </c>
      <c r="E258" s="66">
        <v>0</v>
      </c>
      <c r="F258" s="66">
        <v>40.5</v>
      </c>
      <c r="G258" s="66">
        <v>18.799999237060547</v>
      </c>
      <c r="H258" s="66">
        <v>1</v>
      </c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</row>
    <row r="259" spans="1:19" ht="17.399999999999999">
      <c r="A259" s="130">
        <v>257</v>
      </c>
      <c r="B259" s="66">
        <v>19.600000381469727</v>
      </c>
      <c r="C259" s="66">
        <v>2.2999999523162842</v>
      </c>
      <c r="D259" s="66">
        <v>6.5</v>
      </c>
      <c r="E259" s="66">
        <v>7.869999885559082</v>
      </c>
      <c r="F259" s="66">
        <v>39.200000762939453</v>
      </c>
      <c r="G259" s="66">
        <v>24.299999237060547</v>
      </c>
      <c r="H259" s="66">
        <v>1</v>
      </c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</row>
    <row r="260" spans="1:19" ht="17.399999999999999">
      <c r="A260" s="130">
        <v>258</v>
      </c>
      <c r="B260" s="66">
        <v>24.600000381469727</v>
      </c>
      <c r="C260" s="66">
        <v>1.3999999761581421</v>
      </c>
      <c r="D260" s="66">
        <v>5.1999998092651367</v>
      </c>
      <c r="E260" s="66">
        <v>0</v>
      </c>
      <c r="F260" s="66">
        <v>35.799999237060547</v>
      </c>
      <c r="G260" s="66">
        <v>21.700000762939453</v>
      </c>
      <c r="H260" s="66">
        <v>1</v>
      </c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</row>
    <row r="261" spans="1:19" ht="17.399999999999999">
      <c r="A261" s="130">
        <v>259</v>
      </c>
      <c r="B261" s="66">
        <v>31.299999237060547</v>
      </c>
      <c r="C261" s="66">
        <v>1.8999999761581421</v>
      </c>
      <c r="D261" s="66">
        <v>4.9000000953674316</v>
      </c>
      <c r="E261" s="66">
        <v>0</v>
      </c>
      <c r="F261" s="66">
        <v>35.700000762939453</v>
      </c>
      <c r="G261" s="66">
        <v>21.700000762939453</v>
      </c>
      <c r="H261" s="66">
        <v>1</v>
      </c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</row>
    <row r="262" spans="1:19" ht="17.399999999999999">
      <c r="A262" s="130">
        <v>260</v>
      </c>
      <c r="B262" s="66">
        <v>26.299999237060547</v>
      </c>
      <c r="C262" s="66">
        <v>1</v>
      </c>
      <c r="D262" s="66">
        <v>4.8000001907348633</v>
      </c>
      <c r="E262" s="66">
        <v>0</v>
      </c>
      <c r="F262" s="66">
        <v>36.200000762939453</v>
      </c>
      <c r="G262" s="66">
        <v>18.799999237060547</v>
      </c>
      <c r="H262" s="66">
        <v>1</v>
      </c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</row>
    <row r="263" spans="1:19" ht="17.399999999999999">
      <c r="A263" s="130">
        <v>261</v>
      </c>
      <c r="B263" s="66">
        <v>16.799999237060547</v>
      </c>
      <c r="C263" s="66">
        <v>1.2999999523162842</v>
      </c>
      <c r="D263" s="66">
        <v>5.5</v>
      </c>
      <c r="E263" s="66">
        <v>0</v>
      </c>
      <c r="F263" s="66">
        <v>38.200000762939453</v>
      </c>
      <c r="G263" s="66">
        <v>23.100000381469727</v>
      </c>
      <c r="H263" s="66">
        <v>1</v>
      </c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</row>
    <row r="264" spans="1:19" ht="17.399999999999999">
      <c r="A264" s="130">
        <v>262</v>
      </c>
      <c r="B264" s="66">
        <v>12.300000190734863</v>
      </c>
      <c r="C264" s="66">
        <v>2.7999999523162842</v>
      </c>
      <c r="D264" s="66">
        <v>7.4000000953674316</v>
      </c>
      <c r="E264" s="66">
        <v>0</v>
      </c>
      <c r="F264" s="66">
        <v>37.700000762939453</v>
      </c>
      <c r="G264" s="66">
        <v>22.200000762939453</v>
      </c>
      <c r="H264" s="66">
        <v>1</v>
      </c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</row>
    <row r="265" spans="1:19" ht="17.399999999999999">
      <c r="A265" s="130">
        <v>263</v>
      </c>
      <c r="B265" s="66">
        <v>10.899999618530273</v>
      </c>
      <c r="C265" s="66">
        <v>1.5</v>
      </c>
      <c r="D265" s="66">
        <v>5.5999999046325684</v>
      </c>
      <c r="E265" s="66">
        <v>0</v>
      </c>
      <c r="F265" s="66">
        <v>35.900001525878906</v>
      </c>
      <c r="G265" s="66">
        <v>17.299999237060547</v>
      </c>
      <c r="H265" s="66">
        <v>1</v>
      </c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</row>
    <row r="266" spans="1:19" ht="17.399999999999999">
      <c r="A266" s="130">
        <v>264</v>
      </c>
      <c r="B266" s="66">
        <v>11.199999809265137</v>
      </c>
      <c r="C266" s="66">
        <v>1.3999999761581421</v>
      </c>
      <c r="D266" s="66">
        <v>5.1999998092651367</v>
      </c>
      <c r="E266" s="66">
        <v>0</v>
      </c>
      <c r="F266" s="66">
        <v>34.900001525878906</v>
      </c>
      <c r="G266" s="66">
        <v>18.200000762939453</v>
      </c>
      <c r="H266" s="66">
        <v>1</v>
      </c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</row>
    <row r="267" spans="1:19" ht="17.399999999999999">
      <c r="A267" s="130">
        <v>265</v>
      </c>
      <c r="B267" s="66">
        <v>14.600000381469727</v>
      </c>
      <c r="C267" s="66">
        <v>1.1000000238418579</v>
      </c>
      <c r="D267" s="66">
        <v>4.8000001907348633</v>
      </c>
      <c r="E267" s="66">
        <v>0</v>
      </c>
      <c r="F267" s="66">
        <v>36.200000762939453</v>
      </c>
      <c r="G267" s="66">
        <v>15.600000381469727</v>
      </c>
      <c r="H267" s="66">
        <v>1</v>
      </c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</row>
    <row r="268" spans="1:19" ht="17.399999999999999">
      <c r="A268" s="130">
        <v>266</v>
      </c>
      <c r="B268" s="66">
        <v>33.5</v>
      </c>
      <c r="C268" s="66">
        <v>3.0999999046325684</v>
      </c>
      <c r="D268" s="66">
        <v>5.1999998092651367</v>
      </c>
      <c r="E268" s="66">
        <v>6.0999999046325684</v>
      </c>
      <c r="F268" s="66">
        <v>34.400001525878906</v>
      </c>
      <c r="G268" s="66">
        <v>20.399999618530273</v>
      </c>
      <c r="H268" s="66">
        <v>1</v>
      </c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</row>
    <row r="269" spans="1:19" ht="17.399999999999999">
      <c r="A269" s="130">
        <v>267</v>
      </c>
      <c r="B269" s="66">
        <v>45.900001525878906</v>
      </c>
      <c r="C269" s="66">
        <v>2.2999999523162842</v>
      </c>
      <c r="D269" s="66">
        <v>4.0999999046325684</v>
      </c>
      <c r="E269" s="66">
        <v>0.75999999046325684</v>
      </c>
      <c r="F269" s="66">
        <v>28.5</v>
      </c>
      <c r="G269" s="66">
        <v>18.299999237060547</v>
      </c>
      <c r="H269" s="66">
        <v>1</v>
      </c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/>
    </row>
    <row r="270" spans="1:19" ht="17.399999999999999">
      <c r="A270" s="130">
        <v>268</v>
      </c>
      <c r="B270" s="66">
        <v>33.700000762939453</v>
      </c>
      <c r="C270" s="66">
        <v>1.2999999523162842</v>
      </c>
      <c r="D270" s="66">
        <v>3.7000000476837158</v>
      </c>
      <c r="E270" s="66">
        <v>1.0199999809265137</v>
      </c>
      <c r="F270" s="66">
        <v>32.5</v>
      </c>
      <c r="G270" s="66">
        <v>19.700000762939453</v>
      </c>
      <c r="H270" s="66">
        <v>1</v>
      </c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</row>
    <row r="271" spans="1:19" ht="17.399999999999999">
      <c r="A271" s="130">
        <v>269</v>
      </c>
      <c r="B271" s="66">
        <v>34.299999237060547</v>
      </c>
      <c r="C271" s="66">
        <v>1.6000000238418579</v>
      </c>
      <c r="D271" s="66">
        <v>3.9000000953674316</v>
      </c>
      <c r="E271" s="66">
        <v>0</v>
      </c>
      <c r="F271" s="66">
        <v>31</v>
      </c>
      <c r="G271" s="66">
        <v>19.600000381469727</v>
      </c>
      <c r="H271" s="66">
        <v>1</v>
      </c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</row>
    <row r="272" spans="1:19" ht="17.399999999999999">
      <c r="A272" s="130">
        <v>270</v>
      </c>
      <c r="B272" s="66">
        <v>36</v>
      </c>
      <c r="C272" s="66">
        <v>0.80000001192092896</v>
      </c>
      <c r="D272" s="66">
        <v>3.7999999523162842</v>
      </c>
      <c r="E272" s="66">
        <v>0</v>
      </c>
      <c r="F272" s="66">
        <v>30.899999618530273</v>
      </c>
      <c r="G272" s="66">
        <v>18.799999237060547</v>
      </c>
      <c r="H272" s="66">
        <v>1</v>
      </c>
      <c r="I272" s="125"/>
      <c r="J272" s="125"/>
      <c r="K272" s="125"/>
      <c r="L272" s="125"/>
      <c r="M272" s="125"/>
      <c r="N272" s="125"/>
      <c r="O272" s="125"/>
      <c r="P272" s="125"/>
      <c r="Q272" s="125"/>
      <c r="R272" s="125"/>
      <c r="S272" s="125"/>
    </row>
    <row r="273" spans="1:19" ht="17.399999999999999">
      <c r="A273" s="130">
        <v>271</v>
      </c>
      <c r="B273" s="66">
        <v>26.5</v>
      </c>
      <c r="C273" s="66">
        <v>1.6000000238418579</v>
      </c>
      <c r="D273" s="66">
        <v>4.8000001907348633</v>
      </c>
      <c r="E273" s="66">
        <v>0</v>
      </c>
      <c r="F273" s="66">
        <v>33.799999237060547</v>
      </c>
      <c r="G273" s="66">
        <v>17.600000381469727</v>
      </c>
      <c r="H273" s="66">
        <v>1</v>
      </c>
      <c r="I273" s="125"/>
      <c r="J273" s="125"/>
      <c r="K273" s="125"/>
      <c r="L273" s="125"/>
      <c r="M273" s="125"/>
      <c r="N273" s="125"/>
      <c r="O273" s="125"/>
      <c r="P273" s="125"/>
      <c r="Q273" s="125"/>
      <c r="R273" s="125"/>
      <c r="S273" s="125"/>
    </row>
    <row r="274" spans="1:19" ht="17.399999999999999">
      <c r="A274" s="130">
        <v>272</v>
      </c>
      <c r="B274" s="66">
        <v>30.5</v>
      </c>
      <c r="C274" s="66">
        <v>1.2999999523162842</v>
      </c>
      <c r="D274" s="66">
        <v>4.5999999046325684</v>
      </c>
      <c r="E274" s="66">
        <v>0</v>
      </c>
      <c r="F274" s="66">
        <v>33.299999237060547</v>
      </c>
      <c r="G274" s="66">
        <v>18</v>
      </c>
      <c r="H274" s="66">
        <v>1</v>
      </c>
      <c r="I274" s="125"/>
      <c r="J274" s="125"/>
      <c r="K274" s="125"/>
      <c r="L274" s="125"/>
      <c r="M274" s="125"/>
      <c r="N274" s="125"/>
      <c r="O274" s="125"/>
      <c r="P274" s="125"/>
      <c r="Q274" s="125"/>
      <c r="R274" s="125"/>
      <c r="S274" s="125"/>
    </row>
    <row r="275" spans="1:19" ht="17.399999999999999">
      <c r="A275" s="130">
        <v>273</v>
      </c>
      <c r="B275" s="66">
        <v>13.899999618530273</v>
      </c>
      <c r="C275" s="66">
        <v>1.2999999523162842</v>
      </c>
      <c r="D275" s="66">
        <v>4.5</v>
      </c>
      <c r="E275" s="66">
        <v>0</v>
      </c>
      <c r="F275" s="66">
        <v>32.5</v>
      </c>
      <c r="G275" s="66">
        <v>14.199999809265137</v>
      </c>
      <c r="H275" s="66">
        <v>1</v>
      </c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</row>
    <row r="276" spans="1:19" ht="17.399999999999999">
      <c r="A276" s="130">
        <v>274</v>
      </c>
      <c r="B276" s="66">
        <v>11.600000381469727</v>
      </c>
      <c r="C276" s="66">
        <v>1.8999999761581421</v>
      </c>
      <c r="D276" s="66">
        <v>5.4000000953674316</v>
      </c>
      <c r="E276" s="66">
        <v>0</v>
      </c>
      <c r="F276" s="66">
        <v>33</v>
      </c>
      <c r="G276" s="66">
        <v>13.899999618530273</v>
      </c>
      <c r="H276" s="66">
        <v>1</v>
      </c>
      <c r="I276" s="125"/>
      <c r="J276" s="125"/>
      <c r="K276" s="125"/>
      <c r="L276" s="125"/>
      <c r="M276" s="125"/>
      <c r="N276" s="125"/>
      <c r="O276" s="125"/>
      <c r="P276" s="125"/>
      <c r="Q276" s="125"/>
      <c r="R276" s="125"/>
      <c r="S276" s="125"/>
    </row>
    <row r="277" spans="1:19" ht="17.399999999999999">
      <c r="A277" s="130">
        <v>275</v>
      </c>
      <c r="B277" s="66">
        <v>21.899999618530273</v>
      </c>
      <c r="C277" s="66">
        <v>1.2999999523162842</v>
      </c>
      <c r="D277" s="66">
        <v>4.4000000953674316</v>
      </c>
      <c r="E277" s="66">
        <v>0</v>
      </c>
      <c r="F277" s="66">
        <v>32.400001525878906</v>
      </c>
      <c r="G277" s="66">
        <v>14.699999809265137</v>
      </c>
      <c r="H277" s="66">
        <v>1</v>
      </c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</row>
    <row r="278" spans="1:19" ht="17.399999999999999">
      <c r="A278" s="130">
        <v>276</v>
      </c>
      <c r="B278" s="66">
        <v>14.899999618530273</v>
      </c>
      <c r="C278" s="66">
        <v>1.1000000238418579</v>
      </c>
      <c r="D278" s="66">
        <v>4.4000000953674316</v>
      </c>
      <c r="E278" s="66">
        <v>0</v>
      </c>
      <c r="F278" s="66">
        <v>35.599998474121094</v>
      </c>
      <c r="G278" s="66">
        <v>15</v>
      </c>
      <c r="H278" s="66">
        <v>1</v>
      </c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</row>
    <row r="279" spans="1:19" ht="17.399999999999999">
      <c r="A279" s="130">
        <v>277</v>
      </c>
      <c r="B279" s="66">
        <v>22.799999237060547</v>
      </c>
      <c r="C279" s="66">
        <v>1.7999999523162842</v>
      </c>
      <c r="D279" s="66">
        <v>5.3000001907348633</v>
      </c>
      <c r="E279" s="66">
        <v>0</v>
      </c>
      <c r="F279" s="66">
        <v>35.599998474121094</v>
      </c>
      <c r="G279" s="66">
        <v>19.399999618530273</v>
      </c>
      <c r="H279" s="66">
        <v>1</v>
      </c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</row>
    <row r="280" spans="1:19" ht="17.399999999999999">
      <c r="A280" s="130">
        <v>278</v>
      </c>
      <c r="B280" s="66">
        <v>14.899999618530273</v>
      </c>
      <c r="C280" s="66">
        <v>1.2999999523162842</v>
      </c>
      <c r="D280" s="66">
        <v>4.5999999046325684</v>
      </c>
      <c r="E280" s="66">
        <v>0</v>
      </c>
      <c r="F280" s="66">
        <v>35.400001525878906</v>
      </c>
      <c r="G280" s="66">
        <v>15</v>
      </c>
      <c r="H280" s="66">
        <v>1</v>
      </c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</row>
    <row r="281" spans="1:19" ht="17.399999999999999">
      <c r="A281" s="130">
        <v>279</v>
      </c>
      <c r="B281" s="66">
        <v>10.800000190734863</v>
      </c>
      <c r="C281" s="66">
        <v>0.89999997615814209</v>
      </c>
      <c r="D281" s="66">
        <v>3.9000000953674316</v>
      </c>
      <c r="E281" s="66">
        <v>0</v>
      </c>
      <c r="F281" s="66">
        <v>35.299999237060547</v>
      </c>
      <c r="G281" s="66">
        <v>13.600000381469727</v>
      </c>
      <c r="H281" s="66">
        <v>1</v>
      </c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</row>
    <row r="282" spans="1:19" ht="17.399999999999999">
      <c r="A282" s="130">
        <v>280</v>
      </c>
      <c r="B282" s="66">
        <v>11</v>
      </c>
      <c r="C282" s="66">
        <v>1.1000000238418579</v>
      </c>
      <c r="D282" s="66">
        <v>4.3000001907348633</v>
      </c>
      <c r="E282" s="66">
        <v>0</v>
      </c>
      <c r="F282" s="66">
        <v>36.900001525878906</v>
      </c>
      <c r="G282" s="66">
        <v>12.899999618530273</v>
      </c>
      <c r="H282" s="66">
        <v>1</v>
      </c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</row>
    <row r="283" spans="1:19" ht="17.399999999999999">
      <c r="A283" s="130">
        <v>281</v>
      </c>
      <c r="B283" s="66">
        <v>9.3000001907348633</v>
      </c>
      <c r="C283" s="66">
        <v>1.2999999523162842</v>
      </c>
      <c r="D283" s="66">
        <v>4.5999999046325684</v>
      </c>
      <c r="E283" s="66">
        <v>0</v>
      </c>
      <c r="F283" s="66">
        <v>36</v>
      </c>
      <c r="G283" s="66">
        <v>14.199999809265137</v>
      </c>
      <c r="H283" s="66">
        <v>1</v>
      </c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</row>
    <row r="284" spans="1:19" ht="17.399999999999999">
      <c r="A284" s="130">
        <v>282</v>
      </c>
      <c r="B284" s="66">
        <v>10.800000190734863</v>
      </c>
      <c r="C284" s="66">
        <v>2.5</v>
      </c>
      <c r="D284" s="66">
        <v>6.3000001907348633</v>
      </c>
      <c r="E284" s="66">
        <v>0</v>
      </c>
      <c r="F284" s="66">
        <v>35.5</v>
      </c>
      <c r="G284" s="66">
        <v>17.700000762939453</v>
      </c>
      <c r="H284" s="66">
        <v>1</v>
      </c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</row>
    <row r="285" spans="1:19" ht="17.399999999999999">
      <c r="A285" s="130">
        <v>283</v>
      </c>
      <c r="B285" s="66">
        <v>9.5</v>
      </c>
      <c r="C285" s="66">
        <v>2.2000000476837158</v>
      </c>
      <c r="D285" s="66">
        <v>5.3000001907348633</v>
      </c>
      <c r="E285" s="66">
        <v>0</v>
      </c>
      <c r="F285" s="66">
        <v>31</v>
      </c>
      <c r="G285" s="66">
        <v>14.600000381469727</v>
      </c>
      <c r="H285" s="66">
        <v>1</v>
      </c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</row>
    <row r="286" spans="1:19" ht="17.399999999999999">
      <c r="A286" s="130">
        <v>284</v>
      </c>
      <c r="B286" s="66">
        <v>6.1999998092651367</v>
      </c>
      <c r="C286" s="66">
        <v>2.2000000476837158</v>
      </c>
      <c r="D286" s="66">
        <v>5.1999998092651367</v>
      </c>
      <c r="E286" s="66">
        <v>0</v>
      </c>
      <c r="F286" s="66">
        <v>30.399999618530273</v>
      </c>
      <c r="G286" s="66">
        <v>10.899999618530273</v>
      </c>
      <c r="H286" s="66">
        <v>1</v>
      </c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</row>
    <row r="287" spans="1:19" ht="17.399999999999999">
      <c r="A287" s="130">
        <v>285</v>
      </c>
      <c r="B287" s="66">
        <v>11</v>
      </c>
      <c r="C287" s="66">
        <v>1.1000000238418579</v>
      </c>
      <c r="D287" s="66">
        <v>3.9000000953674316</v>
      </c>
      <c r="E287" s="66">
        <v>0</v>
      </c>
      <c r="F287" s="66">
        <v>32.599998474121094</v>
      </c>
      <c r="G287" s="66">
        <v>10.199999809265137</v>
      </c>
      <c r="H287" s="66">
        <v>1</v>
      </c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</row>
    <row r="288" spans="1:19" ht="17.399999999999999">
      <c r="A288" s="130">
        <v>286</v>
      </c>
      <c r="B288" s="66">
        <v>12.399999618530273</v>
      </c>
      <c r="C288" s="66">
        <v>1.2999999523162842</v>
      </c>
      <c r="D288" s="66">
        <v>4.1999998092651367</v>
      </c>
      <c r="E288" s="66">
        <v>0</v>
      </c>
      <c r="F288" s="66">
        <v>33.099998474121094</v>
      </c>
      <c r="G288" s="66">
        <v>10.5</v>
      </c>
      <c r="H288" s="66">
        <v>1</v>
      </c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</row>
    <row r="289" spans="1:19" ht="17.399999999999999">
      <c r="A289" s="130">
        <v>287</v>
      </c>
      <c r="B289" s="66">
        <v>25</v>
      </c>
      <c r="C289" s="66">
        <v>1.7999999523162842</v>
      </c>
      <c r="D289" s="66">
        <v>4.4000000953674316</v>
      </c>
      <c r="E289" s="66">
        <v>0</v>
      </c>
      <c r="F289" s="66">
        <v>32.5</v>
      </c>
      <c r="G289" s="66">
        <v>12.800000190734863</v>
      </c>
      <c r="H289" s="66">
        <v>1</v>
      </c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</row>
    <row r="290" spans="1:19" ht="17.399999999999999">
      <c r="A290" s="130">
        <v>288</v>
      </c>
      <c r="B290" s="66">
        <v>12.399999618530273</v>
      </c>
      <c r="C290" s="66">
        <v>1.2999999523162842</v>
      </c>
      <c r="D290" s="66">
        <v>4.0999999046325684</v>
      </c>
      <c r="E290" s="66">
        <v>0</v>
      </c>
      <c r="F290" s="66">
        <v>33.299999237060547</v>
      </c>
      <c r="G290" s="66">
        <v>14.800000190734863</v>
      </c>
      <c r="H290" s="66">
        <v>1</v>
      </c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</row>
    <row r="291" spans="1:19" ht="17.399999999999999">
      <c r="A291" s="130">
        <v>289</v>
      </c>
      <c r="B291" s="66">
        <v>8.3000001907348633</v>
      </c>
      <c r="C291" s="66">
        <v>1.6000000238418579</v>
      </c>
      <c r="D291" s="66">
        <v>4.5999999046325684</v>
      </c>
      <c r="E291" s="66">
        <v>0</v>
      </c>
      <c r="F291" s="66">
        <v>34.900001525878906</v>
      </c>
      <c r="G291" s="66">
        <v>11.699999809265137</v>
      </c>
      <c r="H291" s="66">
        <v>1</v>
      </c>
      <c r="I291" s="125"/>
      <c r="J291" s="125"/>
      <c r="K291" s="125"/>
      <c r="L291" s="125"/>
      <c r="M291" s="125"/>
      <c r="N291" s="125"/>
      <c r="O291" s="125"/>
      <c r="P291" s="125"/>
      <c r="Q291" s="125"/>
      <c r="R291" s="125"/>
      <c r="S291" s="125"/>
    </row>
    <row r="292" spans="1:19" ht="17.399999999999999">
      <c r="A292" s="130">
        <v>290</v>
      </c>
      <c r="B292" s="66">
        <v>13.300000190734863</v>
      </c>
      <c r="C292" s="66">
        <v>2.4000000953674316</v>
      </c>
      <c r="D292" s="66">
        <v>5.5999999046325684</v>
      </c>
      <c r="E292" s="66">
        <v>0</v>
      </c>
      <c r="F292" s="66">
        <v>35.299999237060547</v>
      </c>
      <c r="G292" s="66">
        <v>13.600000381469727</v>
      </c>
      <c r="H292" s="66">
        <v>1</v>
      </c>
      <c r="I292" s="125"/>
      <c r="J292" s="125"/>
      <c r="K292" s="125"/>
      <c r="L292" s="125"/>
      <c r="M292" s="125"/>
      <c r="N292" s="125"/>
      <c r="O292" s="125"/>
      <c r="P292" s="125"/>
      <c r="Q292" s="125"/>
      <c r="R292" s="125"/>
      <c r="S292" s="125"/>
    </row>
    <row r="293" spans="1:19" ht="17.399999999999999">
      <c r="A293" s="130">
        <v>291</v>
      </c>
      <c r="B293" s="66">
        <v>15.199999809265137</v>
      </c>
      <c r="C293" s="66">
        <v>2.2000000476837158</v>
      </c>
      <c r="D293" s="66">
        <v>4.6999998092651367</v>
      </c>
      <c r="E293" s="66">
        <v>0</v>
      </c>
      <c r="F293" s="66">
        <v>29.299999237060547</v>
      </c>
      <c r="G293" s="66">
        <v>14.399999618530273</v>
      </c>
      <c r="H293" s="66">
        <v>1</v>
      </c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</row>
    <row r="294" spans="1:19" ht="17.399999999999999">
      <c r="A294" s="130">
        <v>292</v>
      </c>
      <c r="B294" s="66">
        <v>7</v>
      </c>
      <c r="C294" s="66">
        <v>1.7000000476837158</v>
      </c>
      <c r="D294" s="66">
        <v>4.3000001907348633</v>
      </c>
      <c r="E294" s="66">
        <v>0</v>
      </c>
      <c r="F294" s="66">
        <v>30.200000762939453</v>
      </c>
      <c r="G294" s="66">
        <v>9.1999998092651367</v>
      </c>
      <c r="H294" s="66">
        <v>1</v>
      </c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</row>
    <row r="295" spans="1:19" ht="17.399999999999999">
      <c r="A295" s="130">
        <v>293</v>
      </c>
      <c r="B295" s="66">
        <v>9.1000003814697266</v>
      </c>
      <c r="C295" s="66">
        <v>1.6000000238418579</v>
      </c>
      <c r="D295" s="66">
        <v>4.0999999046325684</v>
      </c>
      <c r="E295" s="66">
        <v>0</v>
      </c>
      <c r="F295" s="66">
        <v>30</v>
      </c>
      <c r="G295" s="66">
        <v>8</v>
      </c>
      <c r="H295" s="66">
        <v>1</v>
      </c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</row>
    <row r="296" spans="1:19" ht="17.399999999999999">
      <c r="A296" s="130">
        <v>294</v>
      </c>
      <c r="B296" s="66">
        <v>8.3000001907348633</v>
      </c>
      <c r="C296" s="66">
        <v>1.2000000476837158</v>
      </c>
      <c r="D296" s="66">
        <v>3.5</v>
      </c>
      <c r="E296" s="66">
        <v>0</v>
      </c>
      <c r="F296" s="66">
        <v>29.600000381469727</v>
      </c>
      <c r="G296" s="66">
        <v>7.8000001907348633</v>
      </c>
      <c r="H296" s="66">
        <v>1</v>
      </c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</row>
    <row r="297" spans="1:19" ht="17.399999999999999">
      <c r="A297" s="130">
        <v>295</v>
      </c>
      <c r="B297" s="66">
        <v>9.1000003814697266</v>
      </c>
      <c r="C297" s="66">
        <v>1.5</v>
      </c>
      <c r="D297" s="66">
        <v>4.0999999046325684</v>
      </c>
      <c r="E297" s="66">
        <v>0</v>
      </c>
      <c r="F297" s="66">
        <v>31.899999618530273</v>
      </c>
      <c r="G297" s="66">
        <v>7.6999998092651367</v>
      </c>
      <c r="H297" s="66">
        <v>1</v>
      </c>
      <c r="I297" s="125"/>
      <c r="J297" s="125"/>
      <c r="K297" s="125"/>
      <c r="L297" s="125"/>
      <c r="M297" s="125"/>
      <c r="N297" s="125"/>
      <c r="O297" s="125"/>
      <c r="P297" s="125"/>
      <c r="Q297" s="125"/>
      <c r="R297" s="125"/>
      <c r="S297" s="125"/>
    </row>
    <row r="298" spans="1:19" ht="17.399999999999999">
      <c r="A298" s="130">
        <v>296</v>
      </c>
      <c r="B298" s="66">
        <v>10.199999809265137</v>
      </c>
      <c r="C298" s="66">
        <v>1.2999999523162842</v>
      </c>
      <c r="D298" s="66">
        <v>3.7999999523162842</v>
      </c>
      <c r="E298" s="66">
        <v>0</v>
      </c>
      <c r="F298" s="66">
        <v>32.5</v>
      </c>
      <c r="G298" s="66">
        <v>8.3000001907348633</v>
      </c>
      <c r="H298" s="66">
        <v>1</v>
      </c>
      <c r="I298" s="125"/>
      <c r="J298" s="125"/>
      <c r="K298" s="125"/>
      <c r="L298" s="125"/>
      <c r="M298" s="125"/>
      <c r="N298" s="125"/>
      <c r="O298" s="125"/>
      <c r="P298" s="125"/>
      <c r="Q298" s="125"/>
      <c r="R298" s="125"/>
      <c r="S298" s="125"/>
    </row>
    <row r="299" spans="1:19" ht="17.399999999999999">
      <c r="A299" s="130">
        <v>297</v>
      </c>
      <c r="B299" s="66">
        <v>6.5999999046325684</v>
      </c>
      <c r="C299" s="66">
        <v>3.2000000476837158</v>
      </c>
      <c r="D299" s="66">
        <v>5.8000001907348633</v>
      </c>
      <c r="E299" s="66">
        <v>0</v>
      </c>
      <c r="F299" s="66">
        <v>29.100000381469727</v>
      </c>
      <c r="G299" s="66">
        <v>9.3000001907348633</v>
      </c>
      <c r="H299" s="66">
        <v>1</v>
      </c>
      <c r="I299" s="125"/>
      <c r="J299" s="125"/>
      <c r="K299" s="125"/>
      <c r="L299" s="125"/>
      <c r="M299" s="125"/>
      <c r="N299" s="125"/>
      <c r="O299" s="125"/>
      <c r="P299" s="125"/>
      <c r="Q299" s="125"/>
      <c r="R299" s="125"/>
      <c r="S299" s="125"/>
    </row>
    <row r="300" spans="1:19" ht="17.399999999999999">
      <c r="A300" s="130">
        <v>298</v>
      </c>
      <c r="B300" s="66">
        <v>8.1000003814697266</v>
      </c>
      <c r="C300" s="66">
        <v>2.7000000476837158</v>
      </c>
      <c r="D300" s="66">
        <v>4.9000000953674316</v>
      </c>
      <c r="E300" s="66">
        <v>0</v>
      </c>
      <c r="F300" s="66">
        <v>26.600000381469727</v>
      </c>
      <c r="G300" s="66">
        <v>8.6999998092651367</v>
      </c>
      <c r="H300" s="66">
        <v>1</v>
      </c>
      <c r="I300" s="125"/>
      <c r="J300" s="125"/>
      <c r="K300" s="125"/>
      <c r="L300" s="125"/>
      <c r="M300" s="125"/>
      <c r="N300" s="125"/>
      <c r="O300" s="125"/>
      <c r="P300" s="125"/>
      <c r="Q300" s="125"/>
      <c r="R300" s="125"/>
      <c r="S300" s="125"/>
    </row>
    <row r="301" spans="1:19" ht="17.399999999999999">
      <c r="A301" s="130">
        <v>299</v>
      </c>
      <c r="B301" s="66">
        <v>9.6999998092651367</v>
      </c>
      <c r="C301" s="66">
        <v>1.2000000476837158</v>
      </c>
      <c r="D301" s="66">
        <v>3.2999999523162842</v>
      </c>
      <c r="E301" s="66">
        <v>0</v>
      </c>
      <c r="F301" s="66">
        <v>28.899999618530273</v>
      </c>
      <c r="G301" s="66">
        <v>6.9000000953674316</v>
      </c>
      <c r="H301" s="66">
        <v>1</v>
      </c>
      <c r="I301" s="125"/>
      <c r="J301" s="125"/>
      <c r="K301" s="125"/>
      <c r="L301" s="125"/>
      <c r="M301" s="125"/>
      <c r="N301" s="125"/>
      <c r="O301" s="125"/>
      <c r="P301" s="125"/>
      <c r="Q301" s="125"/>
      <c r="R301" s="125"/>
      <c r="S301" s="125"/>
    </row>
    <row r="302" spans="1:19" ht="17.399999999999999">
      <c r="A302" s="130">
        <v>300</v>
      </c>
      <c r="B302" s="66">
        <v>8.5</v>
      </c>
      <c r="C302" s="66">
        <v>4</v>
      </c>
      <c r="D302" s="66">
        <v>7.1999998092651367</v>
      </c>
      <c r="E302" s="66">
        <v>0</v>
      </c>
      <c r="F302" s="66">
        <v>32.5</v>
      </c>
      <c r="G302" s="66">
        <v>8.8000001907348633</v>
      </c>
      <c r="H302" s="66">
        <v>1</v>
      </c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</row>
    <row r="303" spans="1:19" ht="17.399999999999999">
      <c r="A303" s="130">
        <v>301</v>
      </c>
      <c r="B303" s="66">
        <v>9.3000001907348633</v>
      </c>
      <c r="C303" s="66">
        <v>2.9000000953674316</v>
      </c>
      <c r="D303" s="66">
        <v>4.5</v>
      </c>
      <c r="E303" s="66">
        <v>0</v>
      </c>
      <c r="F303" s="66">
        <v>22.299999237060547</v>
      </c>
      <c r="G303" s="66">
        <v>7.9000000953674316</v>
      </c>
      <c r="H303" s="66">
        <v>1</v>
      </c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</row>
    <row r="304" spans="1:19" ht="17.399999999999999">
      <c r="A304" s="130">
        <v>302</v>
      </c>
      <c r="B304" s="66">
        <v>7.1999998092651367</v>
      </c>
      <c r="C304" s="66">
        <v>1.5</v>
      </c>
      <c r="D304" s="66">
        <v>3.2000000476837158</v>
      </c>
      <c r="E304" s="66">
        <v>0</v>
      </c>
      <c r="F304" s="66">
        <v>23.700000762939453</v>
      </c>
      <c r="G304" s="66">
        <v>1.5</v>
      </c>
      <c r="H304" s="66">
        <v>1</v>
      </c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</row>
    <row r="305" spans="1:19" ht="17.399999999999999">
      <c r="A305" s="130">
        <v>303</v>
      </c>
      <c r="B305" s="66">
        <v>6.4000000953674316</v>
      </c>
      <c r="C305" s="66">
        <v>3.5999999046325684</v>
      </c>
      <c r="D305" s="66">
        <v>4.6999998092651367</v>
      </c>
      <c r="E305" s="66">
        <v>0</v>
      </c>
      <c r="F305" s="66">
        <v>19.600000381469727</v>
      </c>
      <c r="G305" s="66">
        <v>5.3000001907348633</v>
      </c>
      <c r="H305" s="66">
        <v>1</v>
      </c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</row>
    <row r="306" spans="1:19" ht="17.399999999999999">
      <c r="A306" s="130">
        <v>304</v>
      </c>
      <c r="B306" s="66">
        <v>5.6999998092651367</v>
      </c>
      <c r="C306" s="66">
        <v>1.8999999761581421</v>
      </c>
      <c r="D306" s="66">
        <v>3.7999999523162842</v>
      </c>
      <c r="E306" s="66">
        <v>0</v>
      </c>
      <c r="F306" s="66">
        <v>24.5</v>
      </c>
      <c r="G306" s="66">
        <v>0.89999997615814209</v>
      </c>
      <c r="H306" s="66">
        <v>1</v>
      </c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</row>
    <row r="307" spans="1:19" ht="17.399999999999999">
      <c r="A307" s="130">
        <v>305</v>
      </c>
      <c r="B307" s="66">
        <v>7.5999999046325684</v>
      </c>
      <c r="C307" s="66">
        <v>1.1000000238418579</v>
      </c>
      <c r="D307" s="66">
        <v>2.7999999523162842</v>
      </c>
      <c r="E307" s="66">
        <v>0</v>
      </c>
      <c r="F307" s="66">
        <v>26.600000381469727</v>
      </c>
      <c r="G307" s="66">
        <v>1.7000000476837158</v>
      </c>
      <c r="H307" s="66">
        <v>1</v>
      </c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</row>
    <row r="308" spans="1:19" ht="17.399999999999999">
      <c r="A308" s="130">
        <v>306</v>
      </c>
      <c r="B308" s="66">
        <v>8.1000003814697266</v>
      </c>
      <c r="C308" s="66">
        <v>1.2999999523162842</v>
      </c>
      <c r="D308" s="66">
        <v>3.4000000953674316</v>
      </c>
      <c r="E308" s="66">
        <v>0</v>
      </c>
      <c r="F308" s="66">
        <v>29.700000762939453</v>
      </c>
      <c r="G308" s="66">
        <v>5.4000000953674316</v>
      </c>
      <c r="H308" s="66">
        <v>1</v>
      </c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</row>
    <row r="309" spans="1:19" ht="17.399999999999999">
      <c r="A309" s="130">
        <v>307</v>
      </c>
      <c r="B309" s="66">
        <v>9.8999996185302734</v>
      </c>
      <c r="C309" s="66">
        <v>0.89999997615814209</v>
      </c>
      <c r="D309" s="66">
        <v>2.5999999046325684</v>
      </c>
      <c r="E309" s="66">
        <v>0</v>
      </c>
      <c r="F309" s="66">
        <v>29.5</v>
      </c>
      <c r="G309" s="66">
        <v>7.5999999046325684</v>
      </c>
      <c r="H309" s="66">
        <v>1</v>
      </c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</row>
    <row r="310" spans="1:19" ht="17.399999999999999">
      <c r="A310" s="130">
        <v>308</v>
      </c>
      <c r="B310" s="66">
        <v>10.5</v>
      </c>
      <c r="C310" s="66">
        <v>1.2999999523162842</v>
      </c>
      <c r="D310" s="66">
        <v>3.2000000476837158</v>
      </c>
      <c r="E310" s="66">
        <v>0</v>
      </c>
      <c r="F310" s="66">
        <v>30.200000762939453</v>
      </c>
      <c r="G310" s="66">
        <v>7.1999998092651367</v>
      </c>
      <c r="H310" s="66">
        <v>1</v>
      </c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</row>
    <row r="311" spans="1:19" ht="17.399999999999999">
      <c r="A311" s="130">
        <v>309</v>
      </c>
      <c r="B311" s="66">
        <v>14</v>
      </c>
      <c r="C311" s="66">
        <v>1.2000000476837158</v>
      </c>
      <c r="D311" s="66">
        <v>3.0999999046325684</v>
      </c>
      <c r="E311" s="66">
        <v>0</v>
      </c>
      <c r="F311" s="66">
        <v>31</v>
      </c>
      <c r="G311" s="66">
        <v>8.6999998092651367</v>
      </c>
      <c r="H311" s="66">
        <v>1</v>
      </c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</row>
    <row r="312" spans="1:19" ht="17.399999999999999">
      <c r="A312" s="130">
        <v>310</v>
      </c>
      <c r="B312" s="66">
        <v>17.899999618530273</v>
      </c>
      <c r="C312" s="66">
        <v>1.5</v>
      </c>
      <c r="D312" s="66">
        <v>3.4000000953674316</v>
      </c>
      <c r="E312" s="66">
        <v>0</v>
      </c>
      <c r="F312" s="66">
        <v>30.299999237060547</v>
      </c>
      <c r="G312" s="66">
        <v>14.399999618530273</v>
      </c>
      <c r="H312" s="66">
        <v>1</v>
      </c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</row>
    <row r="313" spans="1:19" ht="17.399999999999999">
      <c r="A313" s="130">
        <v>311</v>
      </c>
      <c r="B313" s="66">
        <v>21.600000381469727</v>
      </c>
      <c r="C313" s="66">
        <v>0.89999997615814209</v>
      </c>
      <c r="D313" s="66">
        <v>2.5999999046325684</v>
      </c>
      <c r="E313" s="66">
        <v>0</v>
      </c>
      <c r="F313" s="66">
        <v>29.799999237060547</v>
      </c>
      <c r="G313" s="66">
        <v>8.8999996185302734</v>
      </c>
      <c r="H313" s="66">
        <v>1</v>
      </c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</row>
    <row r="314" spans="1:19" ht="17.399999999999999">
      <c r="A314" s="130">
        <v>312</v>
      </c>
      <c r="B314" s="66">
        <v>17.55384635925293</v>
      </c>
      <c r="C314" s="66">
        <v>1.1461538076400757</v>
      </c>
      <c r="D314" s="66">
        <v>2.6384615898132324</v>
      </c>
      <c r="E314" s="66">
        <v>7.6923079788684845E-2</v>
      </c>
      <c r="F314" s="66">
        <v>27.830768585205078</v>
      </c>
      <c r="G314" s="66">
        <v>7.2538461685180664</v>
      </c>
      <c r="H314" s="66">
        <v>1</v>
      </c>
      <c r="I314" s="125"/>
      <c r="J314" s="125"/>
      <c r="K314" s="125"/>
      <c r="L314" s="125"/>
      <c r="M314" s="125"/>
      <c r="N314" s="125"/>
      <c r="O314" s="125"/>
      <c r="P314" s="125"/>
      <c r="Q314" s="125"/>
      <c r="R314" s="125"/>
      <c r="S314" s="125"/>
    </row>
    <row r="315" spans="1:19" ht="17.399999999999999">
      <c r="A315" s="130">
        <v>313</v>
      </c>
      <c r="B315" s="66">
        <v>16.44615364074707</v>
      </c>
      <c r="C315" s="66">
        <v>1.4153846502304077</v>
      </c>
      <c r="D315" s="66">
        <v>2.9846153259277344</v>
      </c>
      <c r="E315" s="66">
        <v>7.6923079788684845E-2</v>
      </c>
      <c r="F315" s="66">
        <v>28.046154022216797</v>
      </c>
      <c r="G315" s="66">
        <v>7.9384613037109375</v>
      </c>
      <c r="H315" s="66">
        <v>1</v>
      </c>
      <c r="I315" s="125"/>
      <c r="J315" s="125"/>
      <c r="K315" s="125"/>
      <c r="L315" s="125"/>
      <c r="M315" s="125"/>
      <c r="N315" s="125"/>
      <c r="O315" s="125"/>
      <c r="P315" s="125"/>
      <c r="Q315" s="125"/>
      <c r="R315" s="125"/>
      <c r="S315" s="125"/>
    </row>
    <row r="316" spans="1:19" ht="17.399999999999999">
      <c r="A316" s="130">
        <v>314</v>
      </c>
      <c r="B316" s="66">
        <v>20.94615364074707</v>
      </c>
      <c r="C316" s="66">
        <v>1.8153846263885498</v>
      </c>
      <c r="D316" s="66">
        <v>2.9384615421295166</v>
      </c>
      <c r="E316" s="66">
        <v>1.9230769947171211E-2</v>
      </c>
      <c r="F316" s="66">
        <v>25.076923370361328</v>
      </c>
      <c r="G316" s="66">
        <v>8.353846549987793</v>
      </c>
      <c r="H316" s="66">
        <v>1</v>
      </c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</row>
    <row r="317" spans="1:19" ht="17.399999999999999">
      <c r="A317" s="130">
        <v>315</v>
      </c>
      <c r="B317" s="66">
        <v>21.661539077758789</v>
      </c>
      <c r="C317" s="66">
        <v>1.3769230842590332</v>
      </c>
      <c r="D317" s="66">
        <v>2.4538462162017822</v>
      </c>
      <c r="E317" s="66">
        <v>0.1561538428068161</v>
      </c>
      <c r="F317" s="66">
        <v>24.25384521484375</v>
      </c>
      <c r="G317" s="66">
        <v>7.0384616851806641</v>
      </c>
      <c r="H317" s="66">
        <v>1</v>
      </c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</row>
    <row r="318" spans="1:19" ht="17.399999999999999">
      <c r="A318" s="130">
        <v>316</v>
      </c>
      <c r="B318" s="66">
        <v>22.930768966674805</v>
      </c>
      <c r="C318" s="66">
        <v>1.3769230842590332</v>
      </c>
      <c r="D318" s="66">
        <v>2.4384615421295166</v>
      </c>
      <c r="E318" s="66">
        <v>0.55769228935241699</v>
      </c>
      <c r="F318" s="66">
        <v>24.676923751831055</v>
      </c>
      <c r="G318" s="66">
        <v>6.9692306518554688</v>
      </c>
      <c r="H318" s="66">
        <v>1</v>
      </c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</row>
    <row r="319" spans="1:19" ht="17.399999999999999">
      <c r="A319" s="130">
        <v>317</v>
      </c>
      <c r="B319" s="66">
        <v>25.646154403686523</v>
      </c>
      <c r="C319" s="66">
        <v>1.5076923370361328</v>
      </c>
      <c r="D319" s="66">
        <v>2.5538461208343506</v>
      </c>
      <c r="E319" s="66">
        <v>0.82769232988357544</v>
      </c>
      <c r="F319" s="66">
        <v>24.453845977783203</v>
      </c>
      <c r="G319" s="66">
        <v>7.8538460731506348</v>
      </c>
      <c r="H319" s="66">
        <v>1</v>
      </c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</row>
    <row r="320" spans="1:19" ht="17.399999999999999">
      <c r="A320" s="130">
        <v>318</v>
      </c>
      <c r="B320" s="66">
        <v>24.723077774047852</v>
      </c>
      <c r="C320" s="66">
        <v>1.1461538076400757</v>
      </c>
      <c r="D320" s="66">
        <v>2.2461538314819336</v>
      </c>
      <c r="E320" s="66">
        <v>0</v>
      </c>
      <c r="F320" s="66">
        <v>24.492307662963867</v>
      </c>
      <c r="G320" s="66">
        <v>6.5461540222167969</v>
      </c>
      <c r="H320" s="66">
        <v>1</v>
      </c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</row>
    <row r="321" spans="1:19" ht="17.399999999999999">
      <c r="A321" s="130">
        <v>319</v>
      </c>
      <c r="B321" s="66">
        <v>23.861537933349609</v>
      </c>
      <c r="C321" s="66">
        <v>1.7538461685180664</v>
      </c>
      <c r="D321" s="66">
        <v>2.730769157409668</v>
      </c>
      <c r="E321" s="66">
        <v>0.21461538970470428</v>
      </c>
      <c r="F321" s="66">
        <v>24.061538696289063</v>
      </c>
      <c r="G321" s="66">
        <v>7.1769232749938965</v>
      </c>
      <c r="H321" s="66">
        <v>1</v>
      </c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</row>
    <row r="322" spans="1:19" ht="17.399999999999999">
      <c r="A322" s="130">
        <v>320</v>
      </c>
      <c r="B322" s="66">
        <v>22.638462066650391</v>
      </c>
      <c r="C322" s="66">
        <v>1.6769230365753174</v>
      </c>
      <c r="D322" s="66">
        <v>2.5153846740722656</v>
      </c>
      <c r="E322" s="66">
        <v>1.9230769947171211E-2</v>
      </c>
      <c r="F322" s="66">
        <v>22.576923370361328</v>
      </c>
      <c r="G322" s="66">
        <v>6.4153847694396973</v>
      </c>
      <c r="H322" s="66">
        <v>1</v>
      </c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</row>
    <row r="323" spans="1:19" ht="17.399999999999999">
      <c r="A323" s="130">
        <v>321</v>
      </c>
      <c r="B323" s="66">
        <v>19.484615325927734</v>
      </c>
      <c r="C323" s="66">
        <v>1.2307692766189575</v>
      </c>
      <c r="D323" s="66">
        <v>2.3923077583312988</v>
      </c>
      <c r="E323" s="66">
        <v>0</v>
      </c>
      <c r="F323" s="66">
        <v>23.853845596313477</v>
      </c>
      <c r="G323" s="66">
        <v>4.653846263885498</v>
      </c>
      <c r="H323" s="66">
        <v>1</v>
      </c>
      <c r="I323" s="125"/>
      <c r="J323" s="125"/>
      <c r="K323" s="125"/>
      <c r="L323" s="125"/>
      <c r="M323" s="125"/>
      <c r="N323" s="125"/>
      <c r="O323" s="125"/>
      <c r="P323" s="125"/>
      <c r="Q323" s="125"/>
      <c r="R323" s="125"/>
      <c r="S323" s="125"/>
    </row>
    <row r="324" spans="1:19" ht="17.399999999999999">
      <c r="A324" s="130">
        <v>322</v>
      </c>
      <c r="B324" s="66">
        <v>18.930768966674805</v>
      </c>
      <c r="C324" s="66">
        <v>1.1615384817123413</v>
      </c>
      <c r="D324" s="66">
        <v>2.3230769634246826</v>
      </c>
      <c r="E324" s="66">
        <v>0</v>
      </c>
      <c r="F324" s="66">
        <v>24.707693099975586</v>
      </c>
      <c r="G324" s="66">
        <v>4.5615386962890625</v>
      </c>
      <c r="H324" s="66">
        <v>1</v>
      </c>
      <c r="I324" s="125"/>
      <c r="J324" s="125"/>
      <c r="K324" s="125"/>
      <c r="L324" s="125"/>
      <c r="M324" s="125"/>
      <c r="N324" s="125"/>
      <c r="O324" s="125"/>
      <c r="P324" s="125"/>
      <c r="Q324" s="125"/>
      <c r="R324" s="125"/>
      <c r="S324" s="125"/>
    </row>
    <row r="325" spans="1:19" ht="17.399999999999999">
      <c r="A325" s="130">
        <v>323</v>
      </c>
      <c r="B325" s="66">
        <v>18.046154022216797</v>
      </c>
      <c r="C325" s="66">
        <v>1.1384615898132324</v>
      </c>
      <c r="D325" s="66">
        <v>2.4000000953674316</v>
      </c>
      <c r="E325" s="66">
        <v>0</v>
      </c>
      <c r="F325" s="66">
        <v>26.061538696289063</v>
      </c>
      <c r="G325" s="66">
        <v>4.1769232749938965</v>
      </c>
      <c r="H325" s="66">
        <v>1</v>
      </c>
      <c r="I325" s="125"/>
      <c r="J325" s="125"/>
      <c r="K325" s="125"/>
      <c r="L325" s="125"/>
      <c r="M325" s="125"/>
      <c r="N325" s="125"/>
      <c r="O325" s="125"/>
      <c r="P325" s="125"/>
      <c r="Q325" s="125"/>
      <c r="R325" s="125"/>
      <c r="S325" s="125"/>
    </row>
    <row r="326" spans="1:19" ht="17.399999999999999">
      <c r="A326" s="130">
        <v>324</v>
      </c>
      <c r="B326" s="66">
        <v>18.623077392578125</v>
      </c>
      <c r="C326" s="66">
        <v>1.2999999523162842</v>
      </c>
      <c r="D326" s="66">
        <v>2.5230770111083984</v>
      </c>
      <c r="E326" s="66">
        <v>0</v>
      </c>
      <c r="F326" s="66">
        <v>25.69230842590332</v>
      </c>
      <c r="G326" s="66">
        <v>5.3307690620422363</v>
      </c>
      <c r="H326" s="66">
        <v>1</v>
      </c>
      <c r="I326" s="125"/>
      <c r="J326" s="125"/>
      <c r="K326" s="125"/>
      <c r="L326" s="125"/>
      <c r="M326" s="125"/>
      <c r="N326" s="125"/>
      <c r="O326" s="125"/>
      <c r="P326" s="125"/>
      <c r="Q326" s="125"/>
      <c r="R326" s="125"/>
      <c r="S326" s="125"/>
    </row>
    <row r="327" spans="1:19" ht="17.399999999999999">
      <c r="A327" s="130">
        <v>325</v>
      </c>
      <c r="B327" s="66">
        <v>19.184616088867188</v>
      </c>
      <c r="C327" s="66">
        <v>1.2615385055541992</v>
      </c>
      <c r="D327" s="66">
        <v>2.3538460731506348</v>
      </c>
      <c r="E327" s="66">
        <v>0.60538458824157715</v>
      </c>
      <c r="F327" s="66">
        <v>25.323076248168945</v>
      </c>
      <c r="G327" s="66">
        <v>5.4769229888916016</v>
      </c>
      <c r="H327" s="66">
        <v>1</v>
      </c>
      <c r="I327" s="125"/>
      <c r="J327" s="125"/>
      <c r="K327" s="125"/>
      <c r="L327" s="125"/>
      <c r="M327" s="125"/>
      <c r="N327" s="125"/>
      <c r="O327" s="125"/>
      <c r="P327" s="125"/>
      <c r="Q327" s="125"/>
      <c r="R327" s="125"/>
      <c r="S327" s="125"/>
    </row>
    <row r="328" spans="1:19" ht="17.399999999999999">
      <c r="A328" s="130">
        <v>326</v>
      </c>
      <c r="B328" s="66">
        <v>25.238462448120117</v>
      </c>
      <c r="C328" s="66">
        <v>2.0999999046325684</v>
      </c>
      <c r="D328" s="66">
        <v>2.5846154689788818</v>
      </c>
      <c r="E328" s="66">
        <v>4.2199997901916504</v>
      </c>
      <c r="F328" s="66">
        <v>23.153846740722656</v>
      </c>
      <c r="G328" s="66">
        <v>6.4384613037109375</v>
      </c>
      <c r="H328" s="66">
        <v>1</v>
      </c>
      <c r="I328" s="125"/>
      <c r="J328" s="125"/>
      <c r="K328" s="125"/>
      <c r="L328" s="125"/>
      <c r="M328" s="125"/>
      <c r="N328" s="125"/>
      <c r="O328" s="125"/>
      <c r="P328" s="125"/>
      <c r="Q328" s="125"/>
      <c r="R328" s="125"/>
      <c r="S328" s="125"/>
    </row>
    <row r="329" spans="1:19" ht="17.399999999999999">
      <c r="A329" s="130">
        <v>327</v>
      </c>
      <c r="B329" s="66">
        <v>21.630769729614258</v>
      </c>
      <c r="C329" s="66">
        <v>1.4923076629638672</v>
      </c>
      <c r="D329" s="66">
        <v>2.1307692527770996</v>
      </c>
      <c r="E329" s="66">
        <v>1.3423076868057251</v>
      </c>
      <c r="F329" s="66">
        <v>22.015384674072266</v>
      </c>
      <c r="G329" s="66">
        <v>4.1923074722290039</v>
      </c>
      <c r="H329" s="66">
        <v>1</v>
      </c>
      <c r="I329" s="125"/>
      <c r="J329" s="125"/>
      <c r="K329" s="125"/>
      <c r="L329" s="125"/>
      <c r="M329" s="125"/>
      <c r="N329" s="125"/>
      <c r="O329" s="125"/>
      <c r="P329" s="125"/>
      <c r="Q329" s="125"/>
      <c r="R329" s="125"/>
      <c r="S329" s="125"/>
    </row>
    <row r="330" spans="1:19" ht="17.399999999999999">
      <c r="A330" s="130">
        <v>328</v>
      </c>
      <c r="B330" s="66">
        <v>21.399999618530273</v>
      </c>
      <c r="C330" s="66">
        <v>1.2999999523162842</v>
      </c>
      <c r="D330" s="66">
        <v>2.0923078060150146</v>
      </c>
      <c r="E330" s="66">
        <v>0</v>
      </c>
      <c r="F330" s="66">
        <v>22.115385055541992</v>
      </c>
      <c r="G330" s="66">
        <v>2.923076868057251</v>
      </c>
      <c r="H330" s="66">
        <v>1</v>
      </c>
      <c r="I330" s="125"/>
      <c r="J330" s="125"/>
      <c r="K330" s="125"/>
      <c r="L330" s="125"/>
      <c r="M330" s="125"/>
      <c r="N330" s="125"/>
      <c r="O330" s="125"/>
      <c r="P330" s="125"/>
      <c r="Q330" s="125"/>
      <c r="R330" s="125"/>
      <c r="S330" s="125"/>
    </row>
    <row r="331" spans="1:19" ht="17.399999999999999">
      <c r="A331" s="130">
        <v>329</v>
      </c>
      <c r="B331" s="66">
        <v>23.584615707397461</v>
      </c>
      <c r="C331" s="66">
        <v>1.3307691812515259</v>
      </c>
      <c r="D331" s="66">
        <v>2.2076923847198486</v>
      </c>
      <c r="E331" s="66">
        <v>0</v>
      </c>
      <c r="F331" s="66">
        <v>21.69230842590332</v>
      </c>
      <c r="G331" s="66">
        <v>4.5846152305603027</v>
      </c>
      <c r="H331" s="66">
        <v>1</v>
      </c>
      <c r="I331" s="125"/>
      <c r="J331" s="125"/>
      <c r="K331" s="125"/>
      <c r="L331" s="125"/>
      <c r="M331" s="125"/>
      <c r="N331" s="125"/>
      <c r="O331" s="125"/>
      <c r="P331" s="125"/>
      <c r="Q331" s="125"/>
      <c r="R331" s="125"/>
      <c r="S331" s="125"/>
    </row>
    <row r="332" spans="1:19" ht="17.399999999999999">
      <c r="A332" s="130">
        <v>330</v>
      </c>
      <c r="B332" s="66">
        <v>20.061538696289063</v>
      </c>
      <c r="C332" s="66">
        <v>1.3692307472229004</v>
      </c>
      <c r="D332" s="66">
        <v>2.1461539268493652</v>
      </c>
      <c r="E332" s="66">
        <v>0</v>
      </c>
      <c r="F332" s="66">
        <v>21.723077774047852</v>
      </c>
      <c r="G332" s="66">
        <v>3.9923076629638672</v>
      </c>
      <c r="H332" s="66">
        <v>1</v>
      </c>
      <c r="I332" s="125"/>
      <c r="J332" s="125"/>
      <c r="K332" s="125"/>
      <c r="L332" s="125"/>
      <c r="M332" s="125"/>
      <c r="N332" s="125"/>
      <c r="O332" s="125"/>
      <c r="P332" s="125"/>
      <c r="Q332" s="125"/>
      <c r="R332" s="125"/>
      <c r="S332" s="125"/>
    </row>
    <row r="333" spans="1:19" ht="17.399999999999999">
      <c r="A333" s="130">
        <v>331</v>
      </c>
      <c r="B333" s="66">
        <v>18.384614944458008</v>
      </c>
      <c r="C333" s="66">
        <v>1.884615421295166</v>
      </c>
      <c r="D333" s="66">
        <v>2.4846153259277344</v>
      </c>
      <c r="E333" s="66">
        <v>0.33230769634246826</v>
      </c>
      <c r="F333" s="66">
        <v>21.146154403686523</v>
      </c>
      <c r="G333" s="66">
        <v>3.5153846740722656</v>
      </c>
      <c r="H333" s="66">
        <v>1</v>
      </c>
      <c r="I333" s="125"/>
      <c r="J333" s="125"/>
      <c r="K333" s="125"/>
      <c r="L333" s="125"/>
      <c r="M333" s="125"/>
      <c r="N333" s="125"/>
      <c r="O333" s="125"/>
      <c r="P333" s="125"/>
      <c r="Q333" s="125"/>
      <c r="R333" s="125"/>
      <c r="S333" s="125"/>
    </row>
    <row r="334" spans="1:19" ht="17.399999999999999">
      <c r="A334" s="130">
        <v>332</v>
      </c>
      <c r="B334" s="66">
        <v>20.738462448120117</v>
      </c>
      <c r="C334" s="66">
        <v>1.3923076391220093</v>
      </c>
      <c r="D334" s="66">
        <v>2.1307692527770996</v>
      </c>
      <c r="E334" s="66">
        <v>0.1561538428068161</v>
      </c>
      <c r="F334" s="66">
        <v>21.815383911132813</v>
      </c>
      <c r="G334" s="66">
        <v>3.2153847217559814</v>
      </c>
      <c r="H334" s="66">
        <v>1</v>
      </c>
      <c r="I334" s="125"/>
      <c r="J334" s="125"/>
      <c r="K334" s="125"/>
      <c r="L334" s="125"/>
      <c r="M334" s="125"/>
      <c r="N334" s="125"/>
      <c r="O334" s="125"/>
      <c r="P334" s="125"/>
      <c r="Q334" s="125"/>
      <c r="R334" s="125"/>
      <c r="S334" s="125"/>
    </row>
    <row r="335" spans="1:19" ht="17.399999999999999">
      <c r="A335" s="130">
        <v>333</v>
      </c>
      <c r="B335" s="66">
        <v>20.315383911132813</v>
      </c>
      <c r="C335" s="66">
        <v>1.7846153974533081</v>
      </c>
      <c r="D335" s="66">
        <v>2.2923076152801514</v>
      </c>
      <c r="E335" s="66">
        <v>0</v>
      </c>
      <c r="F335" s="66">
        <v>20.5</v>
      </c>
      <c r="G335" s="66">
        <v>4.384615421295166</v>
      </c>
      <c r="H335" s="66">
        <v>1</v>
      </c>
      <c r="I335" s="125"/>
      <c r="J335" s="125"/>
      <c r="K335" s="125"/>
      <c r="L335" s="125"/>
      <c r="M335" s="125"/>
      <c r="N335" s="125"/>
      <c r="O335" s="125"/>
      <c r="P335" s="125"/>
      <c r="Q335" s="125"/>
      <c r="R335" s="125"/>
      <c r="S335" s="125"/>
    </row>
    <row r="336" spans="1:19" ht="17.399999999999999">
      <c r="A336" s="130">
        <v>334</v>
      </c>
      <c r="B336" s="66">
        <v>24.276922225952148</v>
      </c>
      <c r="C336" s="66">
        <v>1.423076868057251</v>
      </c>
      <c r="D336" s="66">
        <v>1.9307692050933838</v>
      </c>
      <c r="E336" s="66">
        <v>2.305384635925293</v>
      </c>
      <c r="F336" s="66">
        <v>19.761537551879883</v>
      </c>
      <c r="G336" s="66">
        <v>2.3692307472229004</v>
      </c>
      <c r="H336" s="66">
        <v>1</v>
      </c>
      <c r="I336" s="125"/>
      <c r="J336" s="125"/>
      <c r="K336" s="125"/>
      <c r="L336" s="125"/>
      <c r="M336" s="125"/>
      <c r="N336" s="125"/>
      <c r="O336" s="125"/>
      <c r="P336" s="125"/>
      <c r="Q336" s="125"/>
      <c r="R336" s="125"/>
      <c r="S336" s="125"/>
    </row>
    <row r="337" spans="1:19" ht="17.399999999999999">
      <c r="A337" s="130">
        <v>335</v>
      </c>
      <c r="B337" s="66">
        <v>24.369230270385742</v>
      </c>
      <c r="C337" s="66">
        <v>1.5538461208343506</v>
      </c>
      <c r="D337" s="66">
        <v>1.8615384101867676</v>
      </c>
      <c r="E337" s="66">
        <v>7.8461535274982452E-2</v>
      </c>
      <c r="F337" s="66">
        <v>19.892307281494141</v>
      </c>
      <c r="G337" s="66">
        <v>1.6076923608779907</v>
      </c>
      <c r="H337" s="66">
        <v>1</v>
      </c>
      <c r="I337" s="125"/>
      <c r="J337" s="125"/>
      <c r="K337" s="125"/>
      <c r="L337" s="125"/>
      <c r="M337" s="125"/>
      <c r="N337" s="125"/>
      <c r="O337" s="125"/>
      <c r="P337" s="125"/>
      <c r="Q337" s="125"/>
      <c r="R337" s="125"/>
      <c r="S337" s="125"/>
    </row>
    <row r="338" spans="1:19" ht="17.399999999999999">
      <c r="A338" s="130">
        <v>336</v>
      </c>
      <c r="B338" s="66">
        <v>21.923076629638672</v>
      </c>
      <c r="C338" s="66">
        <v>1.0384615659713745</v>
      </c>
      <c r="D338" s="66">
        <v>1.7230769395828247</v>
      </c>
      <c r="E338" s="66">
        <v>0</v>
      </c>
      <c r="F338" s="66">
        <v>20.430768966674805</v>
      </c>
      <c r="G338" s="66">
        <v>1.7153846025466919</v>
      </c>
      <c r="H338" s="66">
        <v>1</v>
      </c>
      <c r="I338" s="125"/>
      <c r="J338" s="125"/>
      <c r="K338" s="125"/>
      <c r="L338" s="125"/>
      <c r="M338" s="125"/>
      <c r="N338" s="125"/>
      <c r="O338" s="125"/>
      <c r="P338" s="125"/>
      <c r="Q338" s="125"/>
      <c r="R338" s="125"/>
      <c r="S338" s="125"/>
    </row>
    <row r="339" spans="1:19" ht="17.399999999999999">
      <c r="A339" s="130">
        <v>337</v>
      </c>
      <c r="B339" s="66">
        <v>22.5</v>
      </c>
      <c r="C339" s="66">
        <v>1.4307692050933838</v>
      </c>
      <c r="D339" s="66">
        <v>2.038461446762085</v>
      </c>
      <c r="E339" s="66">
        <v>0.13692307472229004</v>
      </c>
      <c r="F339" s="66">
        <v>21.784614562988281</v>
      </c>
      <c r="G339" s="66">
        <v>2.538461446762085</v>
      </c>
      <c r="H339" s="66">
        <v>1</v>
      </c>
      <c r="I339" s="125"/>
      <c r="J339" s="125"/>
      <c r="K339" s="125"/>
      <c r="L339" s="125"/>
      <c r="M339" s="125"/>
      <c r="N339" s="125"/>
      <c r="O339" s="125"/>
      <c r="P339" s="125"/>
      <c r="Q339" s="125"/>
      <c r="R339" s="125"/>
      <c r="S339" s="125"/>
    </row>
    <row r="340" spans="1:19" ht="17.399999999999999">
      <c r="A340" s="130">
        <v>338</v>
      </c>
      <c r="B340" s="66">
        <v>24.146154403686523</v>
      </c>
      <c r="C340" s="66">
        <v>1.2923077344894409</v>
      </c>
      <c r="D340" s="66">
        <v>1.9307692050933838</v>
      </c>
      <c r="E340" s="66">
        <v>1.5046154260635376</v>
      </c>
      <c r="F340" s="66">
        <v>20.907691955566406</v>
      </c>
      <c r="G340" s="66">
        <v>2.4076921939849854</v>
      </c>
      <c r="H340" s="66">
        <v>1</v>
      </c>
      <c r="I340" s="125"/>
      <c r="J340" s="125"/>
      <c r="K340" s="125"/>
      <c r="L340" s="125"/>
      <c r="M340" s="125"/>
      <c r="N340" s="125"/>
      <c r="O340" s="125"/>
      <c r="P340" s="125"/>
      <c r="Q340" s="125"/>
      <c r="R340" s="125"/>
      <c r="S340" s="125"/>
    </row>
    <row r="341" spans="1:19" ht="17.399999999999999">
      <c r="A341" s="130">
        <v>339</v>
      </c>
      <c r="B341" s="66">
        <v>24.323076248168945</v>
      </c>
      <c r="C341" s="66">
        <v>1.1230769157409668</v>
      </c>
      <c r="D341" s="66">
        <v>1.6384615898132324</v>
      </c>
      <c r="E341" s="66">
        <v>0.23076923191547394</v>
      </c>
      <c r="F341" s="66">
        <v>19.338460922241211</v>
      </c>
      <c r="G341" s="66">
        <v>1.6692308187484741</v>
      </c>
      <c r="H341" s="66">
        <v>1</v>
      </c>
      <c r="I341" s="125"/>
      <c r="J341" s="125"/>
      <c r="K341" s="125"/>
      <c r="L341" s="125"/>
      <c r="M341" s="125"/>
      <c r="N341" s="125"/>
      <c r="O341" s="125"/>
      <c r="P341" s="125"/>
      <c r="Q341" s="125"/>
      <c r="R341" s="125"/>
      <c r="S341" s="125"/>
    </row>
    <row r="342" spans="1:19" ht="17.399999999999999">
      <c r="A342" s="130">
        <v>340</v>
      </c>
      <c r="B342" s="66">
        <v>25.084615707397461</v>
      </c>
      <c r="C342" s="66">
        <v>1.0384615659713745</v>
      </c>
      <c r="D342" s="66">
        <v>1.615384578704834</v>
      </c>
      <c r="E342" s="66">
        <v>0.15384615957736969</v>
      </c>
      <c r="F342" s="66">
        <v>19.769229888916016</v>
      </c>
      <c r="G342" s="66">
        <v>0.80769228935241699</v>
      </c>
      <c r="H342" s="66">
        <v>1</v>
      </c>
      <c r="I342" s="125"/>
      <c r="J342" s="125"/>
      <c r="K342" s="125"/>
      <c r="L342" s="125"/>
      <c r="M342" s="125"/>
      <c r="N342" s="125"/>
      <c r="O342" s="125"/>
      <c r="P342" s="125"/>
      <c r="Q342" s="125"/>
      <c r="R342" s="125"/>
      <c r="S342" s="125"/>
    </row>
    <row r="343" spans="1:19" ht="17.399999999999999">
      <c r="A343" s="130">
        <v>341</v>
      </c>
      <c r="B343" s="66">
        <v>27.876922607421875</v>
      </c>
      <c r="C343" s="66">
        <v>1.5230768918991089</v>
      </c>
      <c r="D343" s="66">
        <v>1.8769230842590332</v>
      </c>
      <c r="E343" s="66">
        <v>0.38923075795173645</v>
      </c>
      <c r="F343" s="66">
        <v>20.669231414794922</v>
      </c>
      <c r="G343" s="66">
        <v>1.8461538553237915</v>
      </c>
      <c r="H343" s="66">
        <v>1</v>
      </c>
      <c r="I343" s="125"/>
      <c r="J343" s="125"/>
      <c r="K343" s="125"/>
      <c r="L343" s="125"/>
      <c r="M343" s="125"/>
      <c r="N343" s="125"/>
      <c r="O343" s="125"/>
      <c r="P343" s="125"/>
      <c r="Q343" s="125"/>
      <c r="R343" s="125"/>
      <c r="S343" s="125"/>
    </row>
    <row r="344" spans="1:19" ht="17.399999999999999">
      <c r="A344" s="130">
        <v>342</v>
      </c>
      <c r="B344" s="66">
        <v>31.661539077758789</v>
      </c>
      <c r="C344" s="66">
        <v>2.0538461208343506</v>
      </c>
      <c r="D344" s="66">
        <v>1.9923076629638672</v>
      </c>
      <c r="E344" s="66">
        <v>1.3284615278244019</v>
      </c>
      <c r="F344" s="66">
        <v>18.569231033325195</v>
      </c>
      <c r="G344" s="66">
        <v>4.3384613990783691</v>
      </c>
      <c r="H344" s="66">
        <v>1</v>
      </c>
      <c r="I344" s="125"/>
      <c r="J344" s="125"/>
      <c r="K344" s="125"/>
      <c r="L344" s="125"/>
      <c r="M344" s="125"/>
      <c r="N344" s="125"/>
      <c r="O344" s="125"/>
      <c r="P344" s="125"/>
      <c r="Q344" s="125"/>
      <c r="R344" s="125"/>
      <c r="S344" s="125"/>
    </row>
    <row r="345" spans="1:19" ht="17.399999999999999">
      <c r="A345" s="130">
        <v>343</v>
      </c>
      <c r="B345" s="66">
        <v>26.215385437011719</v>
      </c>
      <c r="C345" s="66">
        <v>1.3461538553237915</v>
      </c>
      <c r="D345" s="66">
        <v>1.7615385055541992</v>
      </c>
      <c r="E345" s="66">
        <v>1.9230769947171211E-2</v>
      </c>
      <c r="F345" s="66">
        <v>19.346153259277344</v>
      </c>
      <c r="G345" s="66">
        <v>2.9153845310211182</v>
      </c>
      <c r="H345" s="66">
        <v>1</v>
      </c>
      <c r="I345" s="125"/>
      <c r="J345" s="125"/>
      <c r="K345" s="125"/>
      <c r="L345" s="125"/>
      <c r="M345" s="125"/>
      <c r="N345" s="125"/>
      <c r="O345" s="125"/>
      <c r="P345" s="125"/>
      <c r="Q345" s="125"/>
      <c r="R345" s="125"/>
      <c r="S345" s="125"/>
    </row>
    <row r="346" spans="1:19" ht="17.399999999999999">
      <c r="A346" s="130">
        <v>344</v>
      </c>
      <c r="B346" s="66">
        <v>26</v>
      </c>
      <c r="C346" s="66">
        <v>1.4692307710647583</v>
      </c>
      <c r="D346" s="66">
        <v>1.923076868057251</v>
      </c>
      <c r="E346" s="66">
        <v>0.52769231796264648</v>
      </c>
      <c r="F346" s="66">
        <v>19.615385055541992</v>
      </c>
      <c r="G346" s="66">
        <v>1.9307692050933838</v>
      </c>
      <c r="H346" s="66">
        <v>1</v>
      </c>
      <c r="I346" s="125"/>
      <c r="J346" s="125"/>
      <c r="K346" s="125"/>
      <c r="L346" s="125"/>
      <c r="M346" s="125"/>
      <c r="N346" s="125"/>
      <c r="O346" s="125"/>
      <c r="P346" s="125"/>
      <c r="Q346" s="125"/>
      <c r="R346" s="125"/>
      <c r="S346" s="125"/>
    </row>
    <row r="347" spans="1:19" ht="17.399999999999999">
      <c r="A347" s="130">
        <v>345</v>
      </c>
      <c r="B347" s="66">
        <v>25.738462448120117</v>
      </c>
      <c r="C347" s="66">
        <v>1.3307691812515259</v>
      </c>
      <c r="D347" s="66">
        <v>1.7307692766189575</v>
      </c>
      <c r="E347" s="66">
        <v>0.25153845548629761</v>
      </c>
      <c r="F347" s="66">
        <v>18.992307662963867</v>
      </c>
      <c r="G347" s="66">
        <v>2.5461537837982178</v>
      </c>
      <c r="H347" s="66">
        <v>1</v>
      </c>
      <c r="I347" s="125"/>
      <c r="J347" s="125"/>
      <c r="K347" s="125"/>
      <c r="L347" s="125"/>
      <c r="M347" s="125"/>
      <c r="N347" s="125"/>
      <c r="O347" s="125"/>
      <c r="P347" s="125"/>
      <c r="Q347" s="125"/>
      <c r="R347" s="125"/>
      <c r="S347" s="125"/>
    </row>
    <row r="348" spans="1:19" ht="17.399999999999999">
      <c r="A348" s="130">
        <v>346</v>
      </c>
      <c r="B348" s="66">
        <v>28.853845596313477</v>
      </c>
      <c r="C348" s="66">
        <v>1.3769230842590332</v>
      </c>
      <c r="D348" s="66">
        <v>1.6307692527770996</v>
      </c>
      <c r="E348" s="66">
        <v>0.64461541175842285</v>
      </c>
      <c r="F348" s="66">
        <v>19.138462066650391</v>
      </c>
      <c r="G348" s="66">
        <v>2.6384615898132324</v>
      </c>
      <c r="H348" s="66">
        <v>1</v>
      </c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</row>
    <row r="349" spans="1:19" ht="17.399999999999999">
      <c r="A349" s="130">
        <v>347</v>
      </c>
      <c r="B349" s="66">
        <v>31.961538314819336</v>
      </c>
      <c r="C349" s="66">
        <v>1.2538461685180664</v>
      </c>
      <c r="D349" s="66">
        <v>1.5</v>
      </c>
      <c r="E349" s="66">
        <v>1.796923041343689</v>
      </c>
      <c r="F349" s="66">
        <v>18.907691955566406</v>
      </c>
      <c r="G349" s="66">
        <v>2.0153846740722656</v>
      </c>
      <c r="H349" s="66">
        <v>1</v>
      </c>
      <c r="I349" s="125"/>
      <c r="J349" s="125"/>
      <c r="K349" s="125"/>
      <c r="L349" s="125"/>
      <c r="M349" s="125"/>
      <c r="N349" s="125"/>
      <c r="O349" s="125"/>
      <c r="P349" s="125"/>
      <c r="Q349" s="125"/>
      <c r="R349" s="125"/>
      <c r="S349" s="125"/>
    </row>
    <row r="350" spans="1:19" ht="17.399999999999999">
      <c r="A350" s="130">
        <v>348</v>
      </c>
      <c r="B350" s="66">
        <v>29.923076629638672</v>
      </c>
      <c r="C350" s="66">
        <v>1.6692308187484741</v>
      </c>
      <c r="D350" s="66">
        <v>1.8230769634246826</v>
      </c>
      <c r="E350" s="66">
        <v>0.17615385353565216</v>
      </c>
      <c r="F350" s="66">
        <v>19.176923751831055</v>
      </c>
      <c r="G350" s="66">
        <v>2.2076923847198486</v>
      </c>
      <c r="H350" s="66">
        <v>1</v>
      </c>
      <c r="I350" s="125"/>
      <c r="J350" s="125"/>
      <c r="K350" s="125"/>
      <c r="L350" s="125"/>
      <c r="M350" s="125"/>
      <c r="N350" s="125"/>
      <c r="O350" s="125"/>
      <c r="P350" s="125"/>
      <c r="Q350" s="125"/>
      <c r="R350" s="125"/>
      <c r="S350" s="125"/>
    </row>
    <row r="351" spans="1:19" ht="17.399999999999999">
      <c r="A351" s="130">
        <v>349</v>
      </c>
      <c r="B351" s="66">
        <v>26.361537933349609</v>
      </c>
      <c r="C351" s="66">
        <v>1.6692308187484741</v>
      </c>
      <c r="D351" s="66">
        <v>1.7769230604171753</v>
      </c>
      <c r="E351" s="66">
        <v>0.29307693243026733</v>
      </c>
      <c r="F351" s="66">
        <v>17.24615478515625</v>
      </c>
      <c r="G351" s="66">
        <v>2.4000000953674316</v>
      </c>
      <c r="H351" s="66">
        <v>1</v>
      </c>
      <c r="I351" s="125"/>
      <c r="J351" s="125"/>
      <c r="K351" s="125"/>
      <c r="L351" s="125"/>
      <c r="M351" s="125"/>
      <c r="N351" s="125"/>
      <c r="O351" s="125"/>
      <c r="P351" s="125"/>
      <c r="Q351" s="125"/>
      <c r="R351" s="125"/>
      <c r="S351" s="125"/>
    </row>
    <row r="352" spans="1:19" ht="17.399999999999999">
      <c r="A352" s="130">
        <v>350</v>
      </c>
      <c r="B352" s="66">
        <v>28.130769729614258</v>
      </c>
      <c r="C352" s="66">
        <v>1.7769230604171753</v>
      </c>
      <c r="D352" s="66">
        <v>1.884615421295166</v>
      </c>
      <c r="E352" s="66">
        <v>0.74230766296386719</v>
      </c>
      <c r="F352" s="66">
        <v>18.338460922241211</v>
      </c>
      <c r="G352" s="66">
        <v>1.2846153974533081</v>
      </c>
      <c r="H352" s="66">
        <v>1</v>
      </c>
      <c r="I352" s="125"/>
      <c r="J352" s="125"/>
      <c r="K352" s="125"/>
      <c r="L352" s="125"/>
      <c r="M352" s="125"/>
      <c r="N352" s="125"/>
      <c r="O352" s="125"/>
      <c r="P352" s="125"/>
      <c r="Q352" s="125"/>
      <c r="R352" s="125"/>
      <c r="S352" s="125"/>
    </row>
    <row r="353" spans="1:19" ht="17.399999999999999">
      <c r="A353" s="130">
        <v>351</v>
      </c>
      <c r="B353" s="66">
        <v>30.776922225952148</v>
      </c>
      <c r="C353" s="66">
        <v>1.7538461685180664</v>
      </c>
      <c r="D353" s="66">
        <v>1.7846153974533081</v>
      </c>
      <c r="E353" s="66">
        <v>1.1723077297210693</v>
      </c>
      <c r="F353" s="66">
        <v>18.100000381469727</v>
      </c>
      <c r="G353" s="66">
        <v>3.0846154689788818</v>
      </c>
      <c r="H353" s="66">
        <v>1</v>
      </c>
      <c r="I353" s="125"/>
      <c r="J353" s="125"/>
      <c r="K353" s="125"/>
      <c r="L353" s="125"/>
      <c r="M353" s="125"/>
      <c r="N353" s="125"/>
      <c r="O353" s="125"/>
      <c r="P353" s="125"/>
      <c r="Q353" s="125"/>
      <c r="R353" s="125"/>
      <c r="S353" s="125"/>
    </row>
    <row r="354" spans="1:19" ht="17.399999999999999">
      <c r="A354" s="130">
        <v>352</v>
      </c>
      <c r="B354" s="66">
        <v>33.461540222167969</v>
      </c>
      <c r="C354" s="66">
        <v>1.3461538553237915</v>
      </c>
      <c r="D354" s="66">
        <v>1.576923131942749</v>
      </c>
      <c r="E354" s="66">
        <v>0.44923076033592224</v>
      </c>
      <c r="F354" s="66">
        <v>18.276922225952148</v>
      </c>
      <c r="G354" s="66">
        <v>2.4384615421295166</v>
      </c>
      <c r="H354" s="66">
        <v>1</v>
      </c>
      <c r="I354" s="125"/>
      <c r="J354" s="125"/>
      <c r="K354" s="125"/>
      <c r="L354" s="125"/>
      <c r="M354" s="125"/>
      <c r="N354" s="125"/>
      <c r="O354" s="125"/>
      <c r="P354" s="125"/>
      <c r="Q354" s="125"/>
      <c r="R354" s="125"/>
      <c r="S354" s="125"/>
    </row>
    <row r="355" spans="1:19" ht="17.399999999999999">
      <c r="A355" s="130">
        <v>353</v>
      </c>
      <c r="B355" s="66">
        <v>32.107692718505859</v>
      </c>
      <c r="C355" s="66">
        <v>1.5692307949066162</v>
      </c>
      <c r="D355" s="66">
        <v>1.7076922655105591</v>
      </c>
      <c r="E355" s="66">
        <v>3.9230767637491226E-2</v>
      </c>
      <c r="F355" s="66">
        <v>18.30769157409668</v>
      </c>
      <c r="G355" s="66">
        <v>2.4846153259277344</v>
      </c>
      <c r="H355" s="66">
        <v>1</v>
      </c>
      <c r="I355" s="125"/>
      <c r="J355" s="125"/>
      <c r="K355" s="125"/>
      <c r="L355" s="125"/>
      <c r="M355" s="125"/>
      <c r="N355" s="125"/>
      <c r="O355" s="125"/>
      <c r="P355" s="125"/>
      <c r="Q355" s="125"/>
      <c r="R355" s="125"/>
      <c r="S355" s="125"/>
    </row>
    <row r="356" spans="1:19" ht="17.399999999999999">
      <c r="A356" s="130">
        <v>354</v>
      </c>
      <c r="B356" s="66">
        <v>32</v>
      </c>
      <c r="C356" s="66">
        <v>1.5461539030075073</v>
      </c>
      <c r="D356" s="66">
        <v>1.7384614944458008</v>
      </c>
      <c r="E356" s="66">
        <v>1.5823076963424683</v>
      </c>
      <c r="F356" s="66">
        <v>18.523077011108398</v>
      </c>
      <c r="G356" s="66">
        <v>3.0461537837982178</v>
      </c>
      <c r="H356" s="66">
        <v>1</v>
      </c>
      <c r="I356" s="125"/>
      <c r="J356" s="125"/>
      <c r="K356" s="125"/>
      <c r="L356" s="125"/>
      <c r="M356" s="125"/>
      <c r="N356" s="125"/>
      <c r="O356" s="125"/>
      <c r="P356" s="125"/>
      <c r="Q356" s="125"/>
      <c r="R356" s="125"/>
      <c r="S356" s="125"/>
    </row>
    <row r="357" spans="1:19" ht="17.399999999999999">
      <c r="A357" s="130">
        <v>355</v>
      </c>
      <c r="B357" s="66">
        <v>29.023077011108398</v>
      </c>
      <c r="C357" s="66">
        <v>1.4692307710647583</v>
      </c>
      <c r="D357" s="66">
        <v>1.7000000476837158</v>
      </c>
      <c r="E357" s="66">
        <v>0</v>
      </c>
      <c r="F357" s="66">
        <v>18.346153259277344</v>
      </c>
      <c r="G357" s="66">
        <v>2.2230768203735352</v>
      </c>
      <c r="H357" s="66">
        <v>1</v>
      </c>
      <c r="I357" s="125"/>
      <c r="J357" s="125"/>
      <c r="K357" s="125"/>
      <c r="L357" s="125"/>
      <c r="M357" s="125"/>
      <c r="N357" s="125"/>
      <c r="O357" s="125"/>
      <c r="P357" s="125"/>
      <c r="Q357" s="125"/>
      <c r="R357" s="125"/>
      <c r="S357" s="125"/>
    </row>
    <row r="358" spans="1:19" ht="17.399999999999999">
      <c r="A358" s="130">
        <v>356</v>
      </c>
      <c r="B358" s="66">
        <v>31.346153259277344</v>
      </c>
      <c r="C358" s="66">
        <v>1.3384615182876587</v>
      </c>
      <c r="D358" s="66">
        <v>1.5153846740722656</v>
      </c>
      <c r="E358" s="66">
        <v>3.9230767637491226E-2</v>
      </c>
      <c r="F358" s="66">
        <v>16.907691955566406</v>
      </c>
      <c r="G358" s="66">
        <v>2.2769231796264648</v>
      </c>
      <c r="H358" s="66">
        <v>1</v>
      </c>
      <c r="I358" s="125"/>
      <c r="J358" s="125"/>
      <c r="K358" s="125"/>
      <c r="L358" s="125"/>
      <c r="M358" s="125"/>
      <c r="N358" s="125"/>
      <c r="O358" s="125"/>
      <c r="P358" s="125"/>
      <c r="Q358" s="125"/>
      <c r="R358" s="125"/>
      <c r="S358" s="125"/>
    </row>
    <row r="359" spans="1:19" ht="17.399999999999999">
      <c r="A359" s="130">
        <v>357</v>
      </c>
      <c r="B359" s="66">
        <v>25.792306900024414</v>
      </c>
      <c r="C359" s="66">
        <v>1.7538461685180664</v>
      </c>
      <c r="D359" s="66">
        <v>1.9307692050933838</v>
      </c>
      <c r="E359" s="66">
        <v>0.60615384578704834</v>
      </c>
      <c r="F359" s="66">
        <v>18.846153259277344</v>
      </c>
      <c r="G359" s="66">
        <v>2.6846153736114502</v>
      </c>
      <c r="H359" s="66">
        <v>1</v>
      </c>
      <c r="I359" s="125"/>
      <c r="J359" s="125"/>
      <c r="K359" s="125"/>
      <c r="L359" s="125"/>
      <c r="M359" s="125"/>
      <c r="N359" s="125"/>
      <c r="O359" s="125"/>
      <c r="P359" s="125"/>
      <c r="Q359" s="125"/>
      <c r="R359" s="125"/>
      <c r="S359" s="125"/>
    </row>
    <row r="360" spans="1:19" ht="17.399999999999999">
      <c r="A360" s="130">
        <v>358</v>
      </c>
      <c r="B360" s="66">
        <v>28.415384292602539</v>
      </c>
      <c r="C360" s="66">
        <v>1.4923076629638672</v>
      </c>
      <c r="D360" s="66">
        <v>1.6461538076400757</v>
      </c>
      <c r="E360" s="66">
        <v>0.54461538791656494</v>
      </c>
      <c r="F360" s="66">
        <v>17.861537933349609</v>
      </c>
      <c r="G360" s="66">
        <v>1.923076868057251</v>
      </c>
      <c r="H360" s="66">
        <v>1</v>
      </c>
      <c r="I360" s="125"/>
      <c r="J360" s="125"/>
      <c r="K360" s="125"/>
      <c r="L360" s="125"/>
      <c r="M360" s="125"/>
      <c r="N360" s="125"/>
      <c r="O360" s="125"/>
      <c r="P360" s="125"/>
      <c r="Q360" s="125"/>
      <c r="R360" s="125"/>
      <c r="S360" s="125"/>
    </row>
    <row r="361" spans="1:19" ht="17.399999999999999">
      <c r="A361" s="130">
        <v>359</v>
      </c>
      <c r="B361" s="66">
        <v>24.015384674072266</v>
      </c>
      <c r="C361" s="66">
        <v>1.6538461446762085</v>
      </c>
      <c r="D361" s="66">
        <v>1.8615384101867676</v>
      </c>
      <c r="E361" s="66">
        <v>0</v>
      </c>
      <c r="F361" s="66">
        <v>17.976922988891602</v>
      </c>
      <c r="G361" s="66">
        <v>1.0230768918991089</v>
      </c>
      <c r="H361" s="66">
        <v>1</v>
      </c>
      <c r="I361" s="125"/>
      <c r="J361" s="125"/>
      <c r="K361" s="125"/>
      <c r="L361" s="125"/>
      <c r="M361" s="125"/>
      <c r="N361" s="125"/>
      <c r="O361" s="125"/>
      <c r="P361" s="125"/>
      <c r="Q361" s="125"/>
      <c r="R361" s="125"/>
      <c r="S361" s="125"/>
    </row>
    <row r="362" spans="1:19" ht="17.399999999999999">
      <c r="A362" s="130">
        <v>360</v>
      </c>
      <c r="B362" s="66">
        <v>23.376922607421875</v>
      </c>
      <c r="C362" s="66">
        <v>1.884615421295166</v>
      </c>
      <c r="D362" s="66">
        <v>1.8538461923599243</v>
      </c>
      <c r="E362" s="66">
        <v>7.8461535274982452E-2</v>
      </c>
      <c r="F362" s="66">
        <v>16.984615325927734</v>
      </c>
      <c r="G362" s="66">
        <v>0.44615384936332703</v>
      </c>
      <c r="H362" s="66">
        <v>1</v>
      </c>
      <c r="I362" s="125"/>
      <c r="J362" s="125"/>
      <c r="K362" s="125"/>
      <c r="L362" s="125"/>
      <c r="M362" s="125"/>
      <c r="N362" s="125"/>
      <c r="O362" s="125"/>
      <c r="P362" s="125"/>
      <c r="Q362" s="125"/>
      <c r="R362" s="125"/>
      <c r="S362" s="125"/>
    </row>
    <row r="363" spans="1:19" ht="17.399999999999999">
      <c r="A363" s="130">
        <v>361</v>
      </c>
      <c r="B363" s="66">
        <v>21.799999237060547</v>
      </c>
      <c r="C363" s="66">
        <v>1.8538461923599243</v>
      </c>
      <c r="D363" s="66">
        <v>1.8999999761581421</v>
      </c>
      <c r="E363" s="66">
        <v>0.23461538553237915</v>
      </c>
      <c r="F363" s="66">
        <v>16.423076629638672</v>
      </c>
      <c r="G363" s="66">
        <v>-0.32307693362236023</v>
      </c>
      <c r="H363" s="66">
        <v>1</v>
      </c>
      <c r="I363" s="125"/>
      <c r="J363" s="125"/>
      <c r="K363" s="125"/>
      <c r="L363" s="125"/>
      <c r="M363" s="125"/>
      <c r="N363" s="125"/>
      <c r="O363" s="125"/>
      <c r="P363" s="125"/>
      <c r="Q363" s="125"/>
      <c r="R363" s="125"/>
      <c r="S363" s="125"/>
    </row>
    <row r="364" spans="1:19" ht="17.399999999999999">
      <c r="A364" s="130">
        <v>362</v>
      </c>
      <c r="B364" s="66">
        <v>26.315383911132813</v>
      </c>
      <c r="C364" s="66">
        <v>1.1076923608779907</v>
      </c>
      <c r="D364" s="66">
        <v>1.3923076391220093</v>
      </c>
      <c r="E364" s="66">
        <v>0.37153846025466919</v>
      </c>
      <c r="F364" s="66">
        <v>15.29230785369873</v>
      </c>
      <c r="G364" s="66">
        <v>-0.58461540937423706</v>
      </c>
      <c r="H364" s="66">
        <v>1</v>
      </c>
      <c r="I364" s="125"/>
      <c r="J364" s="125"/>
      <c r="K364" s="125"/>
      <c r="L364" s="125"/>
      <c r="M364" s="125"/>
      <c r="N364" s="125"/>
      <c r="O364" s="125"/>
      <c r="P364" s="125"/>
      <c r="Q364" s="125"/>
      <c r="R364" s="125"/>
      <c r="S364" s="125"/>
    </row>
    <row r="365" spans="1:19" ht="17.399999999999999">
      <c r="A365" s="130">
        <v>363</v>
      </c>
      <c r="B365" s="66">
        <v>26.74615478515625</v>
      </c>
      <c r="C365" s="66">
        <v>1.1461538076400757</v>
      </c>
      <c r="D365" s="66">
        <v>1.4923076629638672</v>
      </c>
      <c r="E365" s="66">
        <v>3.9230767637491226E-2</v>
      </c>
      <c r="F365" s="66">
        <v>16.430768966674805</v>
      </c>
      <c r="G365" s="66">
        <v>-0.26153847575187683</v>
      </c>
      <c r="H365" s="66">
        <v>1</v>
      </c>
      <c r="I365" s="125"/>
      <c r="J365" s="125"/>
      <c r="K365" s="125"/>
      <c r="L365" s="125"/>
      <c r="M365" s="125"/>
      <c r="N365" s="125"/>
      <c r="O365" s="125"/>
      <c r="P365" s="125"/>
      <c r="Q365" s="125"/>
      <c r="R365" s="125"/>
      <c r="S365" s="125"/>
    </row>
    <row r="366" spans="1:19" ht="17.399999999999999">
      <c r="A366" s="130">
        <v>364</v>
      </c>
      <c r="B366" s="66">
        <v>27.569231033325195</v>
      </c>
      <c r="C366" s="66">
        <v>1.5076923370361328</v>
      </c>
      <c r="D366" s="66">
        <v>1.5461539030075073</v>
      </c>
      <c r="E366" s="66">
        <v>1.2761538028717041</v>
      </c>
      <c r="F366" s="66">
        <v>17.469230651855469</v>
      </c>
      <c r="G366" s="66">
        <v>0.6538461446762085</v>
      </c>
      <c r="H366" s="66">
        <v>1</v>
      </c>
      <c r="I366" s="125"/>
      <c r="J366" s="125"/>
      <c r="K366" s="125"/>
      <c r="L366" s="125"/>
      <c r="M366" s="125"/>
      <c r="N366" s="125"/>
      <c r="O366" s="125"/>
      <c r="P366" s="125"/>
      <c r="Q366" s="125"/>
      <c r="R366" s="125"/>
      <c r="S366" s="125"/>
    </row>
    <row r="367" spans="1:19" ht="17.399999999999999">
      <c r="A367" s="130">
        <v>365</v>
      </c>
      <c r="B367" s="66">
        <v>27.323076248168945</v>
      </c>
      <c r="C367" s="66">
        <v>1.6461538076400757</v>
      </c>
      <c r="D367" s="66">
        <v>1.6307692527770996</v>
      </c>
      <c r="E367" s="66">
        <v>0.64538460969924927</v>
      </c>
      <c r="F367" s="66">
        <v>17.376922607421875</v>
      </c>
      <c r="G367" s="66">
        <v>1.0384615659713745</v>
      </c>
      <c r="H367" s="66">
        <v>1</v>
      </c>
      <c r="I367" s="125"/>
      <c r="J367" s="125"/>
      <c r="K367" s="125"/>
      <c r="L367" s="125"/>
      <c r="M367" s="125"/>
      <c r="N367" s="125"/>
      <c r="O367" s="125"/>
      <c r="P367" s="125"/>
      <c r="Q367" s="125"/>
      <c r="R367" s="125"/>
      <c r="S367" s="125"/>
    </row>
    <row r="368" spans="1:19" ht="17.399999999999999">
      <c r="A368" s="130">
        <v>0</v>
      </c>
      <c r="B368" s="66">
        <v>0</v>
      </c>
      <c r="C368" s="66">
        <v>0</v>
      </c>
      <c r="D368" s="66">
        <v>0</v>
      </c>
      <c r="E368" s="66">
        <v>0</v>
      </c>
      <c r="F368" s="66">
        <v>0</v>
      </c>
      <c r="G368" s="66">
        <v>0</v>
      </c>
      <c r="H368" s="131">
        <v>1</v>
      </c>
      <c r="I368" s="125"/>
      <c r="J368" s="125"/>
      <c r="K368" s="125"/>
      <c r="L368" s="125"/>
      <c r="M368" s="125"/>
      <c r="N368" s="125"/>
      <c r="O368" s="125"/>
      <c r="P368" s="125"/>
      <c r="Q368" s="125"/>
      <c r="R368" s="125"/>
    </row>
    <row r="369" spans="1:8" ht="15">
      <c r="A369" s="130">
        <v>367</v>
      </c>
      <c r="B369" s="66">
        <v>14</v>
      </c>
      <c r="C369" s="66">
        <v>1.4</v>
      </c>
      <c r="D369" s="66">
        <v>2.1828828342027542</v>
      </c>
      <c r="E369" s="66">
        <v>0</v>
      </c>
      <c r="F369" s="66">
        <v>20.8</v>
      </c>
      <c r="G369" s="66">
        <v>2.1</v>
      </c>
      <c r="H369" s="131">
        <v>1</v>
      </c>
    </row>
    <row r="370" spans="1:8" ht="15">
      <c r="A370" s="130">
        <v>368</v>
      </c>
      <c r="B370" s="66">
        <v>10.3</v>
      </c>
      <c r="C370" s="66">
        <v>1.7</v>
      </c>
      <c r="D370" s="66">
        <v>2.6408886345754508</v>
      </c>
      <c r="E370" s="66">
        <v>0</v>
      </c>
      <c r="F370" s="66">
        <v>21.7</v>
      </c>
      <c r="G370" s="66">
        <v>1.3</v>
      </c>
      <c r="H370" s="131">
        <v>1</v>
      </c>
    </row>
    <row r="371" spans="1:8" ht="15">
      <c r="A371" s="130">
        <v>369</v>
      </c>
      <c r="B371" s="66">
        <v>9.6999999999999993</v>
      </c>
      <c r="C371" s="66">
        <v>1.7</v>
      </c>
      <c r="D371" s="66">
        <v>2.6223444140558452</v>
      </c>
      <c r="E371" s="66">
        <v>0</v>
      </c>
      <c r="F371" s="66">
        <v>20.6</v>
      </c>
      <c r="G371" s="66">
        <v>0.1</v>
      </c>
      <c r="H371" s="131">
        <v>1</v>
      </c>
    </row>
    <row r="372" spans="1:8" ht="15">
      <c r="A372" s="130">
        <v>370</v>
      </c>
      <c r="B372" s="66">
        <v>14.1</v>
      </c>
      <c r="C372" s="66">
        <v>1.5</v>
      </c>
      <c r="D372" s="66">
        <v>2.3580899233899832</v>
      </c>
      <c r="E372" s="66">
        <v>0</v>
      </c>
      <c r="F372" s="66">
        <v>21.2</v>
      </c>
      <c r="G372" s="66">
        <v>-1</v>
      </c>
      <c r="H372" s="131">
        <v>1</v>
      </c>
    </row>
    <row r="373" spans="1:8" ht="15">
      <c r="A373" s="130">
        <v>371</v>
      </c>
      <c r="B373" s="66">
        <v>14.4</v>
      </c>
      <c r="C373" s="66">
        <v>1.3</v>
      </c>
      <c r="D373" s="66">
        <v>2.2710298013234831</v>
      </c>
      <c r="E373" s="66">
        <v>0</v>
      </c>
      <c r="F373" s="66">
        <v>23.3</v>
      </c>
      <c r="G373" s="66">
        <v>2.2999999999999998</v>
      </c>
      <c r="H373" s="131">
        <v>1</v>
      </c>
    </row>
    <row r="374" spans="1:8" ht="15">
      <c r="A374" s="130">
        <v>372</v>
      </c>
      <c r="B374" s="66">
        <v>18.399999999999999</v>
      </c>
      <c r="C374" s="66">
        <v>1.9</v>
      </c>
      <c r="D374" s="66">
        <v>2.6495542168050621</v>
      </c>
      <c r="E374" s="66">
        <v>0</v>
      </c>
      <c r="F374" s="66">
        <v>20.9</v>
      </c>
      <c r="G374" s="66">
        <v>1.6</v>
      </c>
      <c r="H374" s="131">
        <v>1</v>
      </c>
    </row>
    <row r="375" spans="1:8" ht="15">
      <c r="A375" s="130">
        <v>373</v>
      </c>
      <c r="B375" s="66">
        <v>12</v>
      </c>
      <c r="C375" s="66">
        <v>1.9</v>
      </c>
      <c r="D375" s="66">
        <v>2.9499212983326339</v>
      </c>
      <c r="E375" s="66">
        <v>0</v>
      </c>
      <c r="F375" s="66">
        <v>23</v>
      </c>
      <c r="G375" s="66">
        <v>-1.1000000000000001</v>
      </c>
      <c r="H375" s="131">
        <v>1</v>
      </c>
    </row>
    <row r="376" spans="1:8" ht="15">
      <c r="A376" s="130">
        <v>374</v>
      </c>
      <c r="B376" s="66">
        <v>9</v>
      </c>
      <c r="C376" s="66">
        <v>2.2999999999999998</v>
      </c>
      <c r="D376" s="66">
        <v>3.4905721554623734</v>
      </c>
      <c r="E376" s="66">
        <v>0</v>
      </c>
      <c r="F376" s="66">
        <v>22.7</v>
      </c>
      <c r="G376" s="66">
        <v>5.3</v>
      </c>
      <c r="H376" s="131">
        <v>1</v>
      </c>
    </row>
    <row r="377" spans="1:8" ht="15">
      <c r="A377" s="130">
        <v>375</v>
      </c>
      <c r="B377" s="66">
        <v>12.9</v>
      </c>
      <c r="C377" s="66">
        <v>0.45</v>
      </c>
      <c r="D377" s="66">
        <v>2.1007219883337815</v>
      </c>
      <c r="E377" s="66">
        <v>0</v>
      </c>
      <c r="F377" s="66">
        <v>22.8</v>
      </c>
      <c r="G377" s="66">
        <v>1.8</v>
      </c>
      <c r="H377" s="131">
        <v>1</v>
      </c>
    </row>
    <row r="378" spans="1:8" ht="15">
      <c r="A378" s="130">
        <v>376</v>
      </c>
      <c r="B378" s="66">
        <v>13.3</v>
      </c>
      <c r="C378" s="66">
        <v>1.7</v>
      </c>
      <c r="D378" s="66">
        <v>2.7973171276951216</v>
      </c>
      <c r="E378" s="66">
        <v>0</v>
      </c>
      <c r="F378" s="66">
        <v>23.6</v>
      </c>
      <c r="G378" s="66">
        <v>2.8</v>
      </c>
      <c r="H378" s="131">
        <v>1</v>
      </c>
    </row>
    <row r="379" spans="1:8" ht="15">
      <c r="A379" s="130">
        <v>377</v>
      </c>
      <c r="B379" s="66">
        <v>15.6</v>
      </c>
      <c r="C379" s="66">
        <v>1.7</v>
      </c>
      <c r="D379" s="66">
        <v>2.6346247375150411</v>
      </c>
      <c r="E379" s="66">
        <v>0</v>
      </c>
      <c r="F379" s="66">
        <v>21.8</v>
      </c>
      <c r="G379" s="66">
        <v>3.7</v>
      </c>
      <c r="H379" s="131">
        <v>1</v>
      </c>
    </row>
    <row r="380" spans="1:8" ht="15">
      <c r="A380" s="130">
        <v>378</v>
      </c>
      <c r="B380" s="66">
        <v>17.600000000000001</v>
      </c>
      <c r="C380" s="66">
        <v>1.9</v>
      </c>
      <c r="D380" s="66">
        <v>2.7648466804494061</v>
      </c>
      <c r="E380" s="66">
        <v>0</v>
      </c>
      <c r="F380" s="66">
        <v>22</v>
      </c>
      <c r="G380" s="66">
        <v>0.4</v>
      </c>
      <c r="H380" s="131">
        <v>1</v>
      </c>
    </row>
    <row r="381" spans="1:8" ht="15">
      <c r="A381" s="130">
        <v>379</v>
      </c>
      <c r="B381" s="66">
        <v>9.6</v>
      </c>
      <c r="C381" s="66">
        <v>1.9</v>
      </c>
      <c r="D381" s="66">
        <v>3.2203075145410507</v>
      </c>
      <c r="E381" s="66">
        <v>0</v>
      </c>
      <c r="F381" s="66">
        <v>24.6</v>
      </c>
      <c r="G381" s="66">
        <v>3.1</v>
      </c>
      <c r="H381" s="131">
        <v>1</v>
      </c>
    </row>
    <row r="382" spans="1:8" ht="15">
      <c r="A382" s="130">
        <v>380</v>
      </c>
      <c r="B382" s="66">
        <v>12.7</v>
      </c>
      <c r="C382" s="66">
        <v>1.4</v>
      </c>
      <c r="D382" s="66">
        <v>2.4754663579512943</v>
      </c>
      <c r="E382" s="66">
        <v>0</v>
      </c>
      <c r="F382" s="66">
        <v>22.5</v>
      </c>
      <c r="G382" s="66">
        <v>0.9</v>
      </c>
      <c r="H382" s="131">
        <v>1</v>
      </c>
    </row>
    <row r="383" spans="1:8" ht="15">
      <c r="A383" s="130">
        <v>381</v>
      </c>
      <c r="B383" s="66">
        <v>13.6</v>
      </c>
      <c r="C383" s="66">
        <v>1.6</v>
      </c>
      <c r="D383" s="66">
        <v>2.707712432159755</v>
      </c>
      <c r="E383" s="66">
        <v>0</v>
      </c>
      <c r="F383" s="66">
        <v>22.7</v>
      </c>
      <c r="G383" s="66">
        <v>2.8</v>
      </c>
      <c r="H383" s="131">
        <v>1</v>
      </c>
    </row>
    <row r="384" spans="1:8" ht="15">
      <c r="A384" s="130">
        <v>382</v>
      </c>
      <c r="B384" s="66">
        <v>17.8</v>
      </c>
      <c r="C384" s="66">
        <v>1.5</v>
      </c>
      <c r="D384" s="66">
        <v>2.5658030851484908</v>
      </c>
      <c r="E384" s="66">
        <v>0</v>
      </c>
      <c r="F384" s="66">
        <v>23</v>
      </c>
      <c r="G384" s="66">
        <v>2.7</v>
      </c>
      <c r="H384" s="131">
        <v>1</v>
      </c>
    </row>
    <row r="385" spans="1:8" ht="15">
      <c r="A385" s="130">
        <v>383</v>
      </c>
      <c r="B385" s="66">
        <v>20.5</v>
      </c>
      <c r="C385" s="66">
        <v>1.6</v>
      </c>
      <c r="D385" s="66">
        <v>2.6904302465668319</v>
      </c>
      <c r="E385" s="66">
        <v>0</v>
      </c>
      <c r="F385" s="66">
        <v>24</v>
      </c>
      <c r="G385" s="66">
        <v>2.9</v>
      </c>
      <c r="H385" s="66">
        <v>1</v>
      </c>
    </row>
    <row r="386" spans="1:8" ht="15">
      <c r="A386" s="130">
        <v>384</v>
      </c>
      <c r="B386" s="66">
        <v>23.8</v>
      </c>
      <c r="C386" s="66">
        <v>1.6</v>
      </c>
      <c r="D386" s="66">
        <v>2.7350618610818564</v>
      </c>
      <c r="E386" s="66">
        <v>0</v>
      </c>
      <c r="F386" s="66">
        <v>25.4</v>
      </c>
      <c r="G386" s="66">
        <v>4.5999999999999996</v>
      </c>
      <c r="H386" s="66">
        <v>1</v>
      </c>
    </row>
    <row r="387" spans="1:8" ht="15">
      <c r="A387" s="130">
        <v>385</v>
      </c>
      <c r="B387" s="66">
        <v>33.9</v>
      </c>
      <c r="C387" s="66">
        <v>2.9</v>
      </c>
      <c r="D387" s="66">
        <v>3.3367795214924025</v>
      </c>
      <c r="E387" s="66">
        <v>0</v>
      </c>
      <c r="F387" s="66">
        <v>23</v>
      </c>
      <c r="G387" s="66">
        <v>7.9</v>
      </c>
      <c r="H387" s="66">
        <v>1</v>
      </c>
    </row>
    <row r="388" spans="1:8" ht="15">
      <c r="A388" s="130">
        <v>386</v>
      </c>
      <c r="B388" s="66">
        <v>11</v>
      </c>
      <c r="C388" s="66">
        <v>6</v>
      </c>
      <c r="D388" s="66">
        <v>5.5707090796535299</v>
      </c>
      <c r="E388" s="66">
        <v>0</v>
      </c>
      <c r="F388" s="66">
        <v>22.4</v>
      </c>
      <c r="G388" s="66">
        <v>8.6999999999999993</v>
      </c>
      <c r="H388" s="66">
        <v>1</v>
      </c>
    </row>
    <row r="389" spans="1:8" ht="15">
      <c r="A389" s="130">
        <v>387</v>
      </c>
      <c r="B389" s="66">
        <v>10.7</v>
      </c>
      <c r="C389" s="66">
        <v>1.9</v>
      </c>
      <c r="D389" s="66">
        <v>2.9934964425428618</v>
      </c>
      <c r="E389" s="66">
        <v>0</v>
      </c>
      <c r="F389" s="66">
        <v>20.100000000000001</v>
      </c>
      <c r="G389" s="66">
        <v>4.7</v>
      </c>
      <c r="H389" s="66">
        <v>1</v>
      </c>
    </row>
    <row r="390" spans="1:8" ht="15">
      <c r="A390" s="130">
        <v>388</v>
      </c>
      <c r="B390" s="66">
        <v>12.1</v>
      </c>
      <c r="C390" s="66">
        <v>2.1</v>
      </c>
      <c r="D390" s="66">
        <v>3.206567494204327</v>
      </c>
      <c r="E390" s="66">
        <v>0</v>
      </c>
      <c r="F390" s="66">
        <v>21.2</v>
      </c>
      <c r="G390" s="66">
        <v>0.7</v>
      </c>
      <c r="H390" s="66">
        <v>1</v>
      </c>
    </row>
    <row r="391" spans="1:8" ht="15">
      <c r="A391" s="130">
        <v>389</v>
      </c>
      <c r="B391" s="66">
        <v>15.8</v>
      </c>
      <c r="C391" s="66">
        <v>2.2000000000000002</v>
      </c>
      <c r="D391" s="66">
        <v>3.320955992236275</v>
      </c>
      <c r="E391" s="66">
        <v>0</v>
      </c>
      <c r="F391" s="66">
        <v>22.6</v>
      </c>
      <c r="G391" s="66">
        <v>6.9</v>
      </c>
      <c r="H391" s="66">
        <v>1</v>
      </c>
    </row>
    <row r="392" spans="1:8" ht="15">
      <c r="A392" s="130">
        <v>390</v>
      </c>
      <c r="B392" s="66">
        <v>17.600000000000001</v>
      </c>
      <c r="C392" s="66">
        <v>3.9</v>
      </c>
      <c r="D392" s="66">
        <v>3.7331440182587685</v>
      </c>
      <c r="E392" s="66">
        <v>1.02</v>
      </c>
      <c r="F392" s="66">
        <v>22.3</v>
      </c>
      <c r="G392" s="66">
        <v>9</v>
      </c>
      <c r="H392" s="66">
        <v>1</v>
      </c>
    </row>
    <row r="393" spans="1:8" ht="15">
      <c r="A393" s="130">
        <v>391</v>
      </c>
      <c r="B393" s="66">
        <v>36.9</v>
      </c>
      <c r="C393" s="66">
        <v>1.4</v>
      </c>
      <c r="D393" s="66">
        <v>1.8222972552058525</v>
      </c>
      <c r="E393" s="66">
        <v>0.25</v>
      </c>
      <c r="F393" s="66">
        <v>16.100000000000001</v>
      </c>
      <c r="G393" s="66">
        <v>3.5</v>
      </c>
      <c r="H393" s="66">
        <v>1</v>
      </c>
    </row>
    <row r="394" spans="1:8" ht="15">
      <c r="A394" s="130">
        <v>392</v>
      </c>
      <c r="B394" s="66">
        <v>35.299999999999997</v>
      </c>
      <c r="C394" s="66">
        <v>2.2000000000000002</v>
      </c>
      <c r="D394" s="66">
        <v>2.031178189504621</v>
      </c>
      <c r="E394" s="66">
        <v>0</v>
      </c>
      <c r="F394" s="66">
        <v>15.4</v>
      </c>
      <c r="G394" s="66">
        <v>2.2000000000000002</v>
      </c>
      <c r="H394" s="66">
        <v>1</v>
      </c>
    </row>
    <row r="395" spans="1:8" ht="15">
      <c r="A395" s="130">
        <v>393</v>
      </c>
      <c r="B395" s="66">
        <v>18.100000000000001</v>
      </c>
      <c r="C395" s="66">
        <v>4.3</v>
      </c>
      <c r="D395" s="66">
        <v>3.9711931951847221</v>
      </c>
      <c r="E395" s="66">
        <v>0</v>
      </c>
      <c r="F395" s="66">
        <v>18.600000000000001</v>
      </c>
      <c r="G395" s="66">
        <v>3.5</v>
      </c>
      <c r="H395" s="66">
        <v>1</v>
      </c>
    </row>
    <row r="396" spans="1:8" ht="15">
      <c r="A396" s="130">
        <v>394</v>
      </c>
      <c r="B396" s="66">
        <v>13.7</v>
      </c>
      <c r="C396" s="66">
        <v>2.1</v>
      </c>
      <c r="D396" s="66">
        <v>3.127156532480702</v>
      </c>
      <c r="E396" s="66">
        <v>0</v>
      </c>
      <c r="F396" s="66">
        <v>19.399999999999999</v>
      </c>
      <c r="G396" s="66">
        <v>2.2999999999999998</v>
      </c>
      <c r="H396" s="66">
        <v>1</v>
      </c>
    </row>
    <row r="397" spans="1:8" ht="15">
      <c r="A397" s="130">
        <v>395</v>
      </c>
      <c r="B397" s="66">
        <v>14.7</v>
      </c>
      <c r="C397" s="66">
        <v>1.9</v>
      </c>
      <c r="D397" s="66">
        <v>2.778941045332826</v>
      </c>
      <c r="E397" s="66">
        <v>0</v>
      </c>
      <c r="F397" s="66">
        <v>19</v>
      </c>
      <c r="G397" s="66">
        <v>-0.8</v>
      </c>
      <c r="H397" s="66">
        <v>1</v>
      </c>
    </row>
    <row r="398" spans="1:8" ht="15">
      <c r="A398" s="130">
        <v>396</v>
      </c>
      <c r="B398" s="66">
        <v>11.5</v>
      </c>
      <c r="C398" s="66">
        <v>2.2999999999999998</v>
      </c>
      <c r="D398" s="66">
        <v>3.5324760572766354</v>
      </c>
      <c r="E398" s="66">
        <v>0</v>
      </c>
      <c r="F398" s="66">
        <v>22.1</v>
      </c>
      <c r="G398" s="66">
        <v>0.9</v>
      </c>
      <c r="H398" s="66">
        <v>1</v>
      </c>
    </row>
    <row r="399" spans="1:8" ht="15">
      <c r="A399" s="130">
        <v>397</v>
      </c>
      <c r="B399" s="66">
        <v>18.8</v>
      </c>
      <c r="C399" s="66">
        <v>2</v>
      </c>
      <c r="D399" s="66">
        <v>3.0792006998676142</v>
      </c>
      <c r="E399" s="66">
        <v>0</v>
      </c>
      <c r="F399" s="66">
        <v>21.2</v>
      </c>
      <c r="G399" s="66">
        <v>2.1</v>
      </c>
      <c r="H399" s="66">
        <v>1</v>
      </c>
    </row>
    <row r="400" spans="1:8" ht="15">
      <c r="A400" s="130">
        <v>398</v>
      </c>
      <c r="B400" s="66">
        <v>12.2</v>
      </c>
      <c r="C400" s="66">
        <v>2</v>
      </c>
      <c r="D400" s="66">
        <v>3.4695064320943825</v>
      </c>
      <c r="E400" s="66">
        <v>0</v>
      </c>
      <c r="F400" s="66">
        <v>22.7</v>
      </c>
      <c r="G400" s="66">
        <v>0.9</v>
      </c>
      <c r="H400" s="66">
        <v>1</v>
      </c>
    </row>
    <row r="401" spans="1:8" ht="15">
      <c r="A401" s="130">
        <v>399</v>
      </c>
      <c r="B401" s="66">
        <v>14.3</v>
      </c>
      <c r="C401" s="66">
        <v>1.7</v>
      </c>
      <c r="D401" s="66">
        <v>3.0825853580125915</v>
      </c>
      <c r="E401" s="66">
        <v>0</v>
      </c>
      <c r="F401" s="66">
        <v>22.2</v>
      </c>
      <c r="G401" s="66">
        <v>0.4</v>
      </c>
      <c r="H401" s="66">
        <v>1</v>
      </c>
    </row>
    <row r="402" spans="1:8" ht="15">
      <c r="A402" s="130">
        <v>400</v>
      </c>
      <c r="B402" s="66">
        <v>18.8</v>
      </c>
      <c r="C402" s="66">
        <v>3</v>
      </c>
      <c r="D402" s="66">
        <v>2.4565832098562659</v>
      </c>
      <c r="E402" s="66">
        <v>3.81</v>
      </c>
      <c r="F402" s="66">
        <v>16.2</v>
      </c>
      <c r="G402" s="66">
        <v>4.2</v>
      </c>
      <c r="H402" s="66">
        <v>1</v>
      </c>
    </row>
    <row r="403" spans="1:8" ht="15">
      <c r="A403" s="130">
        <v>401</v>
      </c>
      <c r="B403" s="66">
        <v>55</v>
      </c>
      <c r="C403" s="66">
        <v>1.6</v>
      </c>
      <c r="D403" s="66">
        <v>1.8479579227474348</v>
      </c>
      <c r="E403" s="66">
        <v>0.51</v>
      </c>
      <c r="F403" s="66">
        <v>18</v>
      </c>
      <c r="G403" s="66">
        <v>6.5</v>
      </c>
      <c r="H403" s="66">
        <v>1</v>
      </c>
    </row>
    <row r="404" spans="1:8" ht="15">
      <c r="A404" s="130">
        <v>402</v>
      </c>
      <c r="B404" s="66">
        <v>46.6</v>
      </c>
      <c r="C404" s="66">
        <v>1.6</v>
      </c>
      <c r="D404" s="66">
        <v>2.1434500722892409</v>
      </c>
      <c r="E404" s="66">
        <v>0</v>
      </c>
      <c r="F404" s="66">
        <v>18.5</v>
      </c>
      <c r="G404" s="66">
        <v>3.3</v>
      </c>
      <c r="H404" s="66">
        <v>1</v>
      </c>
    </row>
    <row r="405" spans="1:8" ht="15">
      <c r="A405" s="130">
        <v>403</v>
      </c>
      <c r="B405" s="66">
        <v>28.4</v>
      </c>
      <c r="C405" s="66">
        <v>1.4</v>
      </c>
      <c r="D405" s="66">
        <v>2.4742971278845269</v>
      </c>
      <c r="E405" s="66">
        <v>0</v>
      </c>
      <c r="F405" s="66">
        <v>21.1</v>
      </c>
      <c r="G405" s="66">
        <v>3.1</v>
      </c>
      <c r="H405" s="66">
        <v>1</v>
      </c>
    </row>
    <row r="406" spans="1:8" ht="15">
      <c r="A406" s="130">
        <v>404</v>
      </c>
      <c r="B406" s="66">
        <v>28.7</v>
      </c>
      <c r="C406" s="66">
        <v>1.7</v>
      </c>
      <c r="D406" s="66">
        <v>2.8424617081314918</v>
      </c>
      <c r="E406" s="66">
        <v>0</v>
      </c>
      <c r="F406" s="66">
        <v>23.2</v>
      </c>
      <c r="G406" s="66">
        <v>4.3</v>
      </c>
      <c r="H406" s="66">
        <v>1</v>
      </c>
    </row>
    <row r="407" spans="1:8" ht="15">
      <c r="A407" s="130">
        <v>405</v>
      </c>
      <c r="B407" s="66">
        <v>22</v>
      </c>
      <c r="C407" s="66">
        <v>2.1</v>
      </c>
      <c r="D407" s="66">
        <v>3.4097913498092596</v>
      </c>
      <c r="E407" s="66">
        <v>0</v>
      </c>
      <c r="F407" s="66">
        <v>25</v>
      </c>
      <c r="G407" s="66">
        <v>5</v>
      </c>
      <c r="H407" s="66">
        <v>1</v>
      </c>
    </row>
    <row r="408" spans="1:8" ht="15">
      <c r="A408" s="130">
        <v>406</v>
      </c>
      <c r="B408" s="66">
        <v>8.8000000000000007</v>
      </c>
      <c r="C408" s="66">
        <v>5.7</v>
      </c>
      <c r="D408" s="66">
        <v>4.4416921954486757</v>
      </c>
      <c r="E408" s="66">
        <v>0</v>
      </c>
      <c r="F408" s="66">
        <v>15.2</v>
      </c>
      <c r="G408" s="66">
        <v>5.2</v>
      </c>
      <c r="H408" s="66">
        <v>1</v>
      </c>
    </row>
    <row r="409" spans="1:8" ht="15">
      <c r="A409" s="130">
        <v>407</v>
      </c>
      <c r="B409" s="66">
        <v>8</v>
      </c>
      <c r="C409" s="66">
        <v>2.7</v>
      </c>
      <c r="D409" s="66">
        <v>3.4941698181028542</v>
      </c>
      <c r="E409" s="66">
        <v>0</v>
      </c>
      <c r="F409" s="66">
        <v>16.100000000000001</v>
      </c>
      <c r="G409" s="66">
        <v>0.5</v>
      </c>
      <c r="H409" s="66">
        <v>1</v>
      </c>
    </row>
    <row r="410" spans="1:8" ht="15">
      <c r="A410" s="130">
        <v>408</v>
      </c>
      <c r="B410" s="66">
        <v>6.5</v>
      </c>
      <c r="C410" s="66">
        <v>3.8</v>
      </c>
      <c r="D410" s="66">
        <v>5.5444690746720591</v>
      </c>
      <c r="E410" s="66">
        <v>0</v>
      </c>
      <c r="F410" s="66">
        <v>23.9</v>
      </c>
      <c r="G410" s="66">
        <v>0.4</v>
      </c>
      <c r="H410" s="66">
        <v>1</v>
      </c>
    </row>
    <row r="411" spans="1:8" ht="15">
      <c r="A411" s="130">
        <v>409</v>
      </c>
      <c r="B411" s="66">
        <v>8</v>
      </c>
      <c r="C411" s="66">
        <v>3.8</v>
      </c>
      <c r="D411" s="66">
        <v>5.995880280932532</v>
      </c>
      <c r="E411" s="66">
        <v>0</v>
      </c>
      <c r="F411" s="66">
        <v>25.7</v>
      </c>
      <c r="G411" s="66">
        <v>5.8</v>
      </c>
      <c r="H411" s="66">
        <v>1</v>
      </c>
    </row>
    <row r="412" spans="1:8" ht="15">
      <c r="A412" s="130">
        <v>410</v>
      </c>
      <c r="B412" s="66">
        <v>8.1</v>
      </c>
      <c r="C412" s="66">
        <v>2</v>
      </c>
      <c r="D412" s="66">
        <v>4.2042451613341756</v>
      </c>
      <c r="E412" s="66">
        <v>0</v>
      </c>
      <c r="F412" s="66">
        <v>26.7</v>
      </c>
      <c r="G412" s="66">
        <v>3.2</v>
      </c>
      <c r="H412" s="66">
        <v>1</v>
      </c>
    </row>
    <row r="413" spans="1:8" ht="15">
      <c r="A413" s="130">
        <v>411</v>
      </c>
      <c r="B413" s="66">
        <v>12.5</v>
      </c>
      <c r="C413" s="66">
        <v>2.1</v>
      </c>
      <c r="D413" s="66">
        <v>3.8079218573720208</v>
      </c>
      <c r="E413" s="66">
        <v>0</v>
      </c>
      <c r="F413" s="66">
        <v>23.1</v>
      </c>
      <c r="G413" s="66">
        <v>4.9000000000000004</v>
      </c>
      <c r="H413" s="66">
        <v>1</v>
      </c>
    </row>
    <row r="414" spans="1:8" ht="15">
      <c r="A414" s="130">
        <v>412</v>
      </c>
      <c r="B414" s="66">
        <v>16.2</v>
      </c>
      <c r="C414" s="66">
        <v>1.6</v>
      </c>
      <c r="D414" s="66">
        <v>3.2795981214611203</v>
      </c>
      <c r="E414" s="66">
        <v>0</v>
      </c>
      <c r="F414" s="66">
        <v>23.3</v>
      </c>
      <c r="G414" s="66">
        <v>7.7</v>
      </c>
      <c r="H414" s="66">
        <v>1</v>
      </c>
    </row>
    <row r="415" spans="1:8" ht="15">
      <c r="A415" s="130">
        <v>413</v>
      </c>
      <c r="B415" s="66">
        <v>14</v>
      </c>
      <c r="C415" s="66">
        <v>1.9</v>
      </c>
      <c r="D415" s="66">
        <v>3.765095074003654</v>
      </c>
      <c r="E415" s="66">
        <v>0</v>
      </c>
      <c r="F415" s="66">
        <v>24.7</v>
      </c>
      <c r="G415" s="66">
        <v>5.0999999999999996</v>
      </c>
      <c r="H415" s="66">
        <v>1</v>
      </c>
    </row>
    <row r="416" spans="1:8" ht="15">
      <c r="A416" s="130">
        <v>414</v>
      </c>
      <c r="B416" s="66">
        <v>20.100000000000001</v>
      </c>
      <c r="C416" s="66">
        <v>1.9</v>
      </c>
      <c r="D416" s="66">
        <v>3.4727946946059873</v>
      </c>
      <c r="E416" s="66">
        <v>0</v>
      </c>
      <c r="F416" s="66">
        <v>24.7</v>
      </c>
      <c r="G416" s="66">
        <v>4.9000000000000004</v>
      </c>
      <c r="H416" s="66">
        <v>1</v>
      </c>
    </row>
    <row r="417" spans="1:8" ht="15">
      <c r="A417" s="130">
        <v>415</v>
      </c>
      <c r="B417" s="66">
        <v>20.8</v>
      </c>
      <c r="C417" s="66">
        <v>2</v>
      </c>
      <c r="D417" s="66">
        <v>3.8539641273079481</v>
      </c>
      <c r="E417" s="66">
        <v>0</v>
      </c>
      <c r="F417" s="66">
        <v>25.7</v>
      </c>
      <c r="G417" s="66">
        <v>7.1</v>
      </c>
      <c r="H417" s="66">
        <v>1</v>
      </c>
    </row>
    <row r="418" spans="1:8" ht="15">
      <c r="A418" s="130">
        <v>416</v>
      </c>
      <c r="B418" s="66">
        <v>14.6</v>
      </c>
      <c r="C418" s="66">
        <v>2.2000000000000002</v>
      </c>
      <c r="D418" s="66">
        <v>4.3648966376442484</v>
      </c>
      <c r="E418" s="66">
        <v>0</v>
      </c>
      <c r="F418" s="66">
        <v>25.8</v>
      </c>
      <c r="G418" s="66">
        <v>10</v>
      </c>
      <c r="H418" s="66">
        <v>1</v>
      </c>
    </row>
    <row r="419" spans="1:8" ht="15">
      <c r="A419" s="130">
        <v>417</v>
      </c>
      <c r="B419" s="66">
        <v>12.3</v>
      </c>
      <c r="C419" s="66">
        <v>2.5</v>
      </c>
      <c r="D419" s="66">
        <v>4.6045820238117301</v>
      </c>
      <c r="E419" s="66">
        <v>0</v>
      </c>
      <c r="F419" s="66">
        <v>26.2</v>
      </c>
      <c r="G419" s="66">
        <v>6.5</v>
      </c>
      <c r="H419" s="66">
        <v>1</v>
      </c>
    </row>
    <row r="420" spans="1:8" ht="15">
      <c r="A420" s="130">
        <v>418</v>
      </c>
      <c r="B420" s="66">
        <v>5.5</v>
      </c>
      <c r="C420" s="66">
        <v>2.6</v>
      </c>
      <c r="D420" s="66">
        <v>4.9276507701581886</v>
      </c>
      <c r="E420" s="66">
        <v>0.25</v>
      </c>
      <c r="F420" s="66">
        <v>23.7</v>
      </c>
      <c r="G420" s="66">
        <v>8.3000000000000007</v>
      </c>
      <c r="H420" s="66">
        <v>1</v>
      </c>
    </row>
    <row r="421" spans="1:8" ht="15">
      <c r="A421" s="130">
        <v>419</v>
      </c>
      <c r="B421" s="66">
        <v>8.1</v>
      </c>
      <c r="C421" s="66">
        <v>2</v>
      </c>
      <c r="D421" s="66">
        <v>4.4658895876967071</v>
      </c>
      <c r="E421" s="66">
        <v>0</v>
      </c>
      <c r="F421" s="66">
        <v>25.8</v>
      </c>
      <c r="G421" s="66">
        <v>4</v>
      </c>
      <c r="H421" s="66">
        <v>1</v>
      </c>
    </row>
    <row r="422" spans="1:8" ht="15">
      <c r="A422" s="130">
        <v>420</v>
      </c>
      <c r="B422" s="66">
        <v>9.4</v>
      </c>
      <c r="C422" s="66">
        <v>1.5</v>
      </c>
      <c r="D422" s="66">
        <v>3.8636498286841308</v>
      </c>
      <c r="E422" s="66">
        <v>0</v>
      </c>
      <c r="F422" s="66">
        <v>27.7</v>
      </c>
      <c r="G422" s="66">
        <v>3.9</v>
      </c>
      <c r="H422" s="66">
        <v>1</v>
      </c>
    </row>
    <row r="423" spans="1:8" ht="15">
      <c r="A423" s="130">
        <v>421</v>
      </c>
      <c r="B423" s="66">
        <v>7.4</v>
      </c>
      <c r="C423" s="66">
        <v>2.4</v>
      </c>
      <c r="D423" s="66">
        <v>4.9466127652355549</v>
      </c>
      <c r="E423" s="66">
        <v>0</v>
      </c>
      <c r="F423" s="66">
        <v>27.3</v>
      </c>
      <c r="G423" s="66">
        <v>7.5</v>
      </c>
      <c r="H423" s="66">
        <v>1</v>
      </c>
    </row>
    <row r="424" spans="1:8" ht="15">
      <c r="A424" s="130">
        <v>422</v>
      </c>
      <c r="B424" s="66">
        <v>10.8</v>
      </c>
      <c r="C424" s="66">
        <v>1.7</v>
      </c>
      <c r="D424" s="66">
        <v>3.9267053307333972</v>
      </c>
      <c r="E424" s="66">
        <v>0</v>
      </c>
      <c r="F424" s="66">
        <v>25</v>
      </c>
      <c r="G424" s="66">
        <v>8.3000000000000007</v>
      </c>
      <c r="H424" s="66">
        <v>1</v>
      </c>
    </row>
    <row r="425" spans="1:8" ht="15">
      <c r="A425" s="130">
        <v>423</v>
      </c>
      <c r="B425" s="66">
        <v>8.1</v>
      </c>
      <c r="C425" s="66">
        <v>1.5</v>
      </c>
      <c r="D425" s="66">
        <v>3.921475761581326</v>
      </c>
      <c r="E425" s="66">
        <v>0</v>
      </c>
      <c r="F425" s="66">
        <v>27.2</v>
      </c>
      <c r="G425" s="66">
        <v>6.2</v>
      </c>
      <c r="H425" s="66">
        <v>1</v>
      </c>
    </row>
    <row r="426" spans="1:8" ht="15">
      <c r="A426" s="130">
        <v>424</v>
      </c>
      <c r="B426" s="66">
        <v>9.3000000000000007</v>
      </c>
      <c r="C426" s="66">
        <v>1.7</v>
      </c>
      <c r="D426" s="66">
        <v>4.5630882245643303</v>
      </c>
      <c r="E426" s="66">
        <v>0</v>
      </c>
      <c r="F426" s="66">
        <v>29.3</v>
      </c>
      <c r="G426" s="66">
        <v>5</v>
      </c>
      <c r="H426" s="66">
        <v>1</v>
      </c>
    </row>
    <row r="427" spans="1:8" ht="15">
      <c r="A427" s="130">
        <v>425</v>
      </c>
      <c r="B427" s="66">
        <v>8.9</v>
      </c>
      <c r="C427" s="66">
        <v>2</v>
      </c>
      <c r="D427" s="66">
        <v>4.9382978295877251</v>
      </c>
      <c r="E427" s="66">
        <v>0</v>
      </c>
      <c r="F427" s="66">
        <v>29.9</v>
      </c>
      <c r="G427" s="66">
        <v>6.6</v>
      </c>
      <c r="H427" s="66">
        <v>1</v>
      </c>
    </row>
    <row r="428" spans="1:8" ht="15">
      <c r="A428" s="130">
        <v>426</v>
      </c>
      <c r="B428" s="66">
        <v>6.7</v>
      </c>
      <c r="C428" s="66">
        <v>1.9</v>
      </c>
      <c r="D428" s="66">
        <v>5.2750962200129798</v>
      </c>
      <c r="E428" s="66">
        <v>0</v>
      </c>
      <c r="F428" s="66">
        <v>31.9</v>
      </c>
      <c r="G428" s="66">
        <v>6.2</v>
      </c>
      <c r="H428" s="66">
        <v>1</v>
      </c>
    </row>
    <row r="429" spans="1:8" ht="15">
      <c r="A429" s="130">
        <v>427</v>
      </c>
      <c r="B429" s="66">
        <v>7.3</v>
      </c>
      <c r="C429" s="66">
        <v>2.4</v>
      </c>
      <c r="D429" s="66">
        <v>5.6954744496048457</v>
      </c>
      <c r="E429" s="66">
        <v>0</v>
      </c>
      <c r="F429" s="66">
        <v>30.2</v>
      </c>
      <c r="G429" s="66">
        <v>6.8</v>
      </c>
      <c r="H429" s="66">
        <v>1</v>
      </c>
    </row>
    <row r="430" spans="1:8" ht="15">
      <c r="A430" s="130">
        <v>428</v>
      </c>
      <c r="B430" s="66">
        <v>21.5</v>
      </c>
      <c r="C430" s="66">
        <v>2.7</v>
      </c>
      <c r="D430" s="66">
        <v>4.5342022411580096</v>
      </c>
      <c r="E430" s="66">
        <v>0</v>
      </c>
      <c r="F430" s="66">
        <v>24.6</v>
      </c>
      <c r="G430" s="66">
        <v>11.3</v>
      </c>
      <c r="H430" s="66">
        <v>1</v>
      </c>
    </row>
    <row r="431" spans="1:8" ht="15">
      <c r="A431" s="130">
        <v>429</v>
      </c>
      <c r="B431" s="66">
        <v>15.5</v>
      </c>
      <c r="C431" s="66">
        <v>1.3</v>
      </c>
      <c r="D431" s="66">
        <v>3.8146965684665424</v>
      </c>
      <c r="E431" s="66">
        <v>0</v>
      </c>
      <c r="F431" s="66">
        <v>25.9</v>
      </c>
      <c r="G431" s="66">
        <v>6.4</v>
      </c>
      <c r="H431" s="66">
        <v>1</v>
      </c>
    </row>
    <row r="432" spans="1:8" ht="15">
      <c r="A432" s="130">
        <v>430</v>
      </c>
      <c r="B432" s="66">
        <v>12.9</v>
      </c>
      <c r="C432" s="66">
        <v>2</v>
      </c>
      <c r="D432" s="66">
        <v>4.6488524626708907</v>
      </c>
      <c r="E432" s="66">
        <v>0</v>
      </c>
      <c r="F432" s="66">
        <v>26.7</v>
      </c>
      <c r="G432" s="66">
        <v>5.2</v>
      </c>
      <c r="H432" s="66">
        <v>1</v>
      </c>
    </row>
    <row r="433" spans="1:8" ht="15">
      <c r="A433" s="130">
        <v>431</v>
      </c>
      <c r="B433" s="66">
        <v>28</v>
      </c>
      <c r="C433" s="66">
        <v>3.4</v>
      </c>
      <c r="D433" s="66">
        <v>2.9929780997669151</v>
      </c>
      <c r="E433" s="66">
        <v>0.25</v>
      </c>
      <c r="F433" s="66">
        <v>17.2</v>
      </c>
      <c r="G433" s="66">
        <v>7.7</v>
      </c>
      <c r="H433" s="66">
        <v>1</v>
      </c>
    </row>
    <row r="434" spans="1:8" ht="15">
      <c r="A434" s="130">
        <v>432</v>
      </c>
      <c r="B434" s="66">
        <v>29.1</v>
      </c>
      <c r="C434" s="66">
        <v>1.6</v>
      </c>
      <c r="D434" s="66">
        <v>3.351000224614789</v>
      </c>
      <c r="E434" s="66">
        <v>0</v>
      </c>
      <c r="F434" s="66">
        <v>20.6</v>
      </c>
      <c r="G434" s="66">
        <v>4</v>
      </c>
      <c r="H434" s="66">
        <v>1</v>
      </c>
    </row>
    <row r="435" spans="1:8" ht="15">
      <c r="A435" s="130">
        <v>433</v>
      </c>
      <c r="B435" s="66">
        <v>19.3</v>
      </c>
      <c r="C435" s="66">
        <v>2.1</v>
      </c>
      <c r="D435" s="66">
        <v>4.2804844338550714</v>
      </c>
      <c r="E435" s="66">
        <v>0</v>
      </c>
      <c r="F435" s="66">
        <v>23.5</v>
      </c>
      <c r="G435" s="66">
        <v>4</v>
      </c>
      <c r="H435" s="66">
        <v>1</v>
      </c>
    </row>
    <row r="436" spans="1:8" ht="15">
      <c r="A436" s="130">
        <v>434</v>
      </c>
      <c r="B436" s="66">
        <v>14.5</v>
      </c>
      <c r="C436" s="66">
        <v>1.5</v>
      </c>
      <c r="D436" s="66">
        <v>4.0781729328067406</v>
      </c>
      <c r="E436" s="66">
        <v>0</v>
      </c>
      <c r="F436" s="66">
        <v>24.9</v>
      </c>
      <c r="G436" s="66">
        <v>4.3</v>
      </c>
      <c r="H436" s="66">
        <v>1</v>
      </c>
    </row>
    <row r="437" spans="1:8" ht="15">
      <c r="A437" s="130">
        <v>435</v>
      </c>
      <c r="B437" s="66">
        <v>15.8</v>
      </c>
      <c r="C437" s="66">
        <v>3.4</v>
      </c>
      <c r="D437" s="66">
        <v>5.2165604279545192</v>
      </c>
      <c r="E437" s="66">
        <v>0</v>
      </c>
      <c r="F437" s="66">
        <v>21.1</v>
      </c>
      <c r="G437" s="66">
        <v>7.6</v>
      </c>
      <c r="H437" s="66">
        <v>1</v>
      </c>
    </row>
    <row r="438" spans="1:8" ht="15">
      <c r="A438" s="130">
        <v>436</v>
      </c>
      <c r="B438" s="66">
        <v>14.7</v>
      </c>
      <c r="C438" s="66">
        <v>2.2999999999999998</v>
      </c>
      <c r="D438" s="66">
        <v>4.548284302544551</v>
      </c>
      <c r="E438" s="66">
        <v>0</v>
      </c>
      <c r="F438" s="66">
        <v>22.5</v>
      </c>
      <c r="G438" s="66">
        <v>4.8</v>
      </c>
      <c r="H438" s="66">
        <v>1</v>
      </c>
    </row>
    <row r="439" spans="1:8" ht="15">
      <c r="A439" s="130">
        <v>437</v>
      </c>
      <c r="B439" s="66">
        <v>9.8000000000000007</v>
      </c>
      <c r="C439" s="66">
        <v>1.9</v>
      </c>
      <c r="D439" s="66">
        <v>4.8099501308947969</v>
      </c>
      <c r="E439" s="66">
        <v>0</v>
      </c>
      <c r="F439" s="66">
        <v>25.3</v>
      </c>
      <c r="G439" s="66">
        <v>4.5</v>
      </c>
      <c r="H439" s="66">
        <v>1</v>
      </c>
    </row>
    <row r="440" spans="1:8" ht="15">
      <c r="A440" s="130">
        <v>438</v>
      </c>
      <c r="B440" s="66">
        <v>9.4</v>
      </c>
      <c r="C440" s="66">
        <v>1.8</v>
      </c>
      <c r="D440" s="66">
        <v>4.6380132890854071</v>
      </c>
      <c r="E440" s="66">
        <v>0</v>
      </c>
      <c r="F440" s="66">
        <v>27.4</v>
      </c>
      <c r="G440" s="66">
        <v>4.0999999999999996</v>
      </c>
      <c r="H440" s="66">
        <v>1</v>
      </c>
    </row>
    <row r="441" spans="1:8" ht="15">
      <c r="A441" s="130">
        <v>439</v>
      </c>
      <c r="B441" s="66">
        <v>7.4</v>
      </c>
      <c r="C441" s="66">
        <v>4.2</v>
      </c>
      <c r="D441" s="66">
        <v>7.1862673093048723</v>
      </c>
      <c r="E441" s="66">
        <v>0</v>
      </c>
      <c r="F441" s="66">
        <v>28.4</v>
      </c>
      <c r="G441" s="66">
        <v>9.6999999999999993</v>
      </c>
      <c r="H441" s="66">
        <v>1</v>
      </c>
    </row>
    <row r="442" spans="1:8" ht="15">
      <c r="A442" s="130">
        <v>440</v>
      </c>
      <c r="B442" s="66">
        <v>27</v>
      </c>
      <c r="C442" s="66">
        <v>2.4</v>
      </c>
      <c r="D442" s="66">
        <v>3.4341372075000125</v>
      </c>
      <c r="E442" s="66">
        <v>1.27</v>
      </c>
      <c r="F442" s="66">
        <v>18.399999999999999</v>
      </c>
      <c r="G442" s="66">
        <v>8.1999999999999993</v>
      </c>
      <c r="H442" s="66">
        <v>1</v>
      </c>
    </row>
    <row r="443" spans="1:8" ht="15">
      <c r="A443" s="130">
        <v>441</v>
      </c>
      <c r="B443" s="66">
        <v>47.1</v>
      </c>
      <c r="C443" s="66">
        <v>1.5</v>
      </c>
      <c r="D443" s="66">
        <v>2.174362280018439</v>
      </c>
      <c r="E443" s="66">
        <v>0.25</v>
      </c>
      <c r="F443" s="66">
        <v>16.5</v>
      </c>
      <c r="G443" s="66">
        <v>9.1</v>
      </c>
      <c r="H443" s="66">
        <v>1</v>
      </c>
    </row>
    <row r="444" spans="1:8" ht="15">
      <c r="A444" s="130">
        <v>442</v>
      </c>
      <c r="B444" s="66">
        <v>32.799999999999997</v>
      </c>
      <c r="C444" s="66">
        <v>1.2</v>
      </c>
      <c r="D444" s="66">
        <v>3.4421507423008921</v>
      </c>
      <c r="E444" s="66">
        <v>0</v>
      </c>
      <c r="F444" s="66">
        <v>22.2</v>
      </c>
      <c r="G444" s="66">
        <v>3.8</v>
      </c>
      <c r="H444" s="66">
        <v>1</v>
      </c>
    </row>
    <row r="445" spans="1:8" ht="15">
      <c r="A445" s="130">
        <v>443</v>
      </c>
      <c r="B445" s="66">
        <v>17.5</v>
      </c>
      <c r="C445" s="66">
        <v>2.2999999999999998</v>
      </c>
      <c r="D445" s="66">
        <v>5.1913893732971266</v>
      </c>
      <c r="E445" s="66">
        <v>0</v>
      </c>
      <c r="F445" s="66">
        <v>28</v>
      </c>
      <c r="G445" s="66">
        <v>6.9</v>
      </c>
      <c r="H445" s="66">
        <v>1</v>
      </c>
    </row>
    <row r="446" spans="1:8" ht="15">
      <c r="A446" s="130">
        <v>444</v>
      </c>
      <c r="B446" s="66">
        <v>7.6</v>
      </c>
      <c r="C446" s="66">
        <v>2.9</v>
      </c>
      <c r="D446" s="66">
        <v>6.6942837363817418</v>
      </c>
      <c r="E446" s="66">
        <v>0</v>
      </c>
      <c r="F446" s="66">
        <v>30.5</v>
      </c>
      <c r="G446" s="66">
        <v>8.1</v>
      </c>
      <c r="H446" s="66">
        <v>1</v>
      </c>
    </row>
    <row r="447" spans="1:8" ht="15">
      <c r="A447" s="130">
        <v>445</v>
      </c>
      <c r="B447" s="66">
        <v>12</v>
      </c>
      <c r="C447" s="66">
        <v>1.7</v>
      </c>
      <c r="D447" s="66">
        <v>5.1398634383630801</v>
      </c>
      <c r="E447" s="66">
        <v>0</v>
      </c>
      <c r="F447" s="66">
        <v>28.2</v>
      </c>
      <c r="G447" s="66">
        <v>6.5</v>
      </c>
      <c r="H447" s="66">
        <v>1</v>
      </c>
    </row>
    <row r="448" spans="1:8" ht="15">
      <c r="A448" s="130">
        <v>446</v>
      </c>
      <c r="B448" s="66">
        <v>6.1</v>
      </c>
      <c r="C448" s="66">
        <v>1.7</v>
      </c>
      <c r="D448" s="66">
        <v>5.3009643536056847</v>
      </c>
      <c r="E448" s="66">
        <v>0</v>
      </c>
      <c r="F448" s="66">
        <v>28.5</v>
      </c>
      <c r="G448" s="66">
        <v>7.4</v>
      </c>
      <c r="H448" s="66">
        <v>1</v>
      </c>
    </row>
    <row r="449" spans="1:8" ht="15">
      <c r="A449" s="130">
        <v>447</v>
      </c>
      <c r="B449" s="66">
        <v>7.2</v>
      </c>
      <c r="C449" s="66">
        <v>2.7</v>
      </c>
      <c r="D449" s="66">
        <v>5.9283178561687109</v>
      </c>
      <c r="E449" s="66">
        <v>0</v>
      </c>
      <c r="F449" s="66">
        <v>26.4</v>
      </c>
      <c r="G449" s="66">
        <v>8.6999999999999993</v>
      </c>
      <c r="H449" s="66">
        <v>1</v>
      </c>
    </row>
    <row r="450" spans="1:8" ht="15">
      <c r="A450" s="130">
        <v>448</v>
      </c>
      <c r="B450" s="66">
        <v>15.5</v>
      </c>
      <c r="C450" s="66">
        <v>1.5</v>
      </c>
      <c r="D450" s="66">
        <v>4.7683823242647803</v>
      </c>
      <c r="E450" s="66">
        <v>0</v>
      </c>
      <c r="F450" s="66">
        <v>27.9</v>
      </c>
      <c r="G450" s="66">
        <v>8.6999999999999993</v>
      </c>
      <c r="H450" s="66">
        <v>1</v>
      </c>
    </row>
    <row r="451" spans="1:8" ht="15">
      <c r="A451" s="130">
        <v>449</v>
      </c>
      <c r="B451" s="66">
        <v>14.9</v>
      </c>
      <c r="C451" s="66">
        <v>1.8</v>
      </c>
      <c r="D451" s="66">
        <v>4.7613885136668062</v>
      </c>
      <c r="E451" s="66">
        <v>0</v>
      </c>
      <c r="F451" s="66">
        <v>28.4</v>
      </c>
      <c r="G451" s="66">
        <v>9.8000000000000007</v>
      </c>
      <c r="H451" s="66">
        <v>1</v>
      </c>
    </row>
    <row r="452" spans="1:8" ht="15">
      <c r="A452" s="130">
        <v>450</v>
      </c>
      <c r="B452" s="66">
        <v>19.5</v>
      </c>
      <c r="C452" s="66">
        <v>2.9</v>
      </c>
      <c r="D452" s="66">
        <v>4.4561488171594661</v>
      </c>
      <c r="E452" s="66">
        <v>0</v>
      </c>
      <c r="F452" s="66">
        <v>22</v>
      </c>
      <c r="G452" s="66">
        <v>10.9</v>
      </c>
      <c r="H452" s="66">
        <v>1</v>
      </c>
    </row>
    <row r="453" spans="1:8" ht="15">
      <c r="A453" s="130">
        <v>451</v>
      </c>
      <c r="B453" s="66">
        <v>19.600000000000001</v>
      </c>
      <c r="C453" s="66">
        <v>2</v>
      </c>
      <c r="D453" s="66">
        <v>4.7686091111351789</v>
      </c>
      <c r="E453" s="66">
        <v>0</v>
      </c>
      <c r="F453" s="66">
        <v>25</v>
      </c>
      <c r="G453" s="66">
        <v>6.4</v>
      </c>
      <c r="H453" s="66">
        <v>1</v>
      </c>
    </row>
    <row r="454" spans="1:8" ht="15">
      <c r="A454" s="130">
        <v>452</v>
      </c>
      <c r="B454" s="66">
        <v>14.8</v>
      </c>
      <c r="C454" s="66">
        <v>1.4</v>
      </c>
      <c r="D454" s="66">
        <v>4.7544572060230577</v>
      </c>
      <c r="E454" s="66">
        <v>0</v>
      </c>
      <c r="F454" s="66">
        <v>27.3</v>
      </c>
      <c r="G454" s="66">
        <v>8.4</v>
      </c>
      <c r="H454" s="66">
        <v>1</v>
      </c>
    </row>
    <row r="455" spans="1:8" ht="15">
      <c r="A455" s="130">
        <v>453</v>
      </c>
      <c r="B455" s="66">
        <v>9.6</v>
      </c>
      <c r="C455" s="66">
        <v>1.5</v>
      </c>
      <c r="D455" s="66">
        <v>5.18044129616632</v>
      </c>
      <c r="E455" s="66">
        <v>0</v>
      </c>
      <c r="F455" s="66">
        <v>30.2</v>
      </c>
      <c r="G455" s="66">
        <v>8</v>
      </c>
      <c r="H455" s="66">
        <v>1</v>
      </c>
    </row>
    <row r="456" spans="1:8" ht="15">
      <c r="A456" s="130">
        <v>454</v>
      </c>
      <c r="B456" s="66">
        <v>6.7</v>
      </c>
      <c r="C456" s="66">
        <v>2.5</v>
      </c>
      <c r="D456" s="66">
        <v>6.6578367358625528</v>
      </c>
      <c r="E456" s="66">
        <v>0</v>
      </c>
      <c r="F456" s="66">
        <v>30.4</v>
      </c>
      <c r="G456" s="66">
        <v>9.1999999999999993</v>
      </c>
      <c r="H456" s="66">
        <v>1</v>
      </c>
    </row>
    <row r="457" spans="1:8" ht="15">
      <c r="A457" s="130">
        <v>455</v>
      </c>
      <c r="B457" s="66">
        <v>10.6</v>
      </c>
      <c r="C457" s="66">
        <v>4.8</v>
      </c>
      <c r="D457" s="66">
        <v>7.1828996756345402</v>
      </c>
      <c r="E457" s="66">
        <v>0</v>
      </c>
      <c r="F457" s="66">
        <v>24.4</v>
      </c>
      <c r="G457" s="66">
        <v>8.6999999999999993</v>
      </c>
      <c r="H457" s="66">
        <v>1</v>
      </c>
    </row>
    <row r="458" spans="1:8" ht="15">
      <c r="A458" s="130">
        <v>456</v>
      </c>
      <c r="B458" s="66">
        <v>31.9</v>
      </c>
      <c r="C458" s="66">
        <v>3.9</v>
      </c>
      <c r="D458" s="66">
        <v>2.8399626874610124</v>
      </c>
      <c r="E458" s="66">
        <v>4.57</v>
      </c>
      <c r="F458" s="66">
        <v>14.8</v>
      </c>
      <c r="G458" s="66">
        <v>6.8</v>
      </c>
      <c r="H458" s="66">
        <v>1</v>
      </c>
    </row>
    <row r="459" spans="1:8" ht="15">
      <c r="A459" s="130">
        <v>457</v>
      </c>
      <c r="B459" s="66">
        <v>39.9</v>
      </c>
      <c r="C459" s="66">
        <v>6.1</v>
      </c>
      <c r="D459" s="66">
        <v>3.5246161947825843</v>
      </c>
      <c r="E459" s="66">
        <v>23.37</v>
      </c>
      <c r="F459" s="66">
        <v>15.8</v>
      </c>
      <c r="G459" s="66">
        <v>3.7</v>
      </c>
      <c r="H459" s="66">
        <v>1</v>
      </c>
    </row>
    <row r="460" spans="1:8" ht="15">
      <c r="A460" s="130">
        <v>458</v>
      </c>
      <c r="B460" s="66">
        <v>33.200000000000003</v>
      </c>
      <c r="C460" s="66">
        <v>2.7</v>
      </c>
      <c r="D460" s="66">
        <v>3.6510290775698677</v>
      </c>
      <c r="E460" s="66">
        <v>0</v>
      </c>
      <c r="F460" s="66">
        <v>18</v>
      </c>
      <c r="G460" s="66">
        <v>4</v>
      </c>
      <c r="H460" s="66">
        <v>1</v>
      </c>
    </row>
    <row r="461" spans="1:8" ht="15">
      <c r="A461" s="130">
        <v>459</v>
      </c>
      <c r="B461" s="66">
        <v>42.7</v>
      </c>
      <c r="C461" s="66">
        <v>3.1</v>
      </c>
      <c r="D461" s="66">
        <v>2.6224480095237692</v>
      </c>
      <c r="E461" s="66">
        <v>1.27</v>
      </c>
      <c r="F461" s="66">
        <v>12.5</v>
      </c>
      <c r="G461" s="66">
        <v>6.4</v>
      </c>
      <c r="H461" s="66">
        <v>1</v>
      </c>
    </row>
    <row r="462" spans="1:8" ht="15">
      <c r="A462" s="130">
        <v>460</v>
      </c>
      <c r="B462" s="66">
        <v>32.4</v>
      </c>
      <c r="C462" s="66">
        <v>3.6</v>
      </c>
      <c r="D462" s="66">
        <v>4.6071332474350433</v>
      </c>
      <c r="E462" s="66">
        <v>0</v>
      </c>
      <c r="F462" s="66">
        <v>19.2</v>
      </c>
      <c r="G462" s="66">
        <v>5.8</v>
      </c>
      <c r="H462" s="66">
        <v>1</v>
      </c>
    </row>
    <row r="463" spans="1:8" ht="15">
      <c r="A463" s="130">
        <v>461</v>
      </c>
      <c r="B463" s="66">
        <v>16.3</v>
      </c>
      <c r="C463" s="66">
        <v>1.8</v>
      </c>
      <c r="D463" s="66">
        <v>4.9962030011387117</v>
      </c>
      <c r="E463" s="66">
        <v>0</v>
      </c>
      <c r="F463" s="66">
        <v>24.9</v>
      </c>
      <c r="G463" s="66">
        <v>5.5</v>
      </c>
      <c r="H463" s="66">
        <v>1</v>
      </c>
    </row>
    <row r="464" spans="1:8" ht="15">
      <c r="A464" s="130">
        <v>462</v>
      </c>
      <c r="B464" s="66">
        <v>24.3</v>
      </c>
      <c r="C464" s="66">
        <v>3.5</v>
      </c>
      <c r="D464" s="66">
        <v>4.4691362417245637</v>
      </c>
      <c r="E464" s="66">
        <v>0</v>
      </c>
      <c r="F464" s="66">
        <v>19.100000000000001</v>
      </c>
      <c r="G464" s="66">
        <v>8.8000000000000007</v>
      </c>
      <c r="H464" s="66">
        <v>1</v>
      </c>
    </row>
    <row r="465" spans="1:8" ht="15">
      <c r="A465" s="130">
        <v>463</v>
      </c>
      <c r="B465" s="66">
        <v>17.2</v>
      </c>
      <c r="C465" s="66">
        <v>1.3</v>
      </c>
      <c r="D465" s="66">
        <v>4.4022716057129037</v>
      </c>
      <c r="E465" s="66">
        <v>0</v>
      </c>
      <c r="F465" s="66">
        <v>21.8</v>
      </c>
      <c r="G465" s="66">
        <v>5.0999999999999996</v>
      </c>
      <c r="H465" s="66">
        <v>1</v>
      </c>
    </row>
    <row r="466" spans="1:8" ht="15">
      <c r="A466" s="130">
        <v>464</v>
      </c>
      <c r="B466" s="66">
        <v>8.1</v>
      </c>
      <c r="C466" s="66">
        <v>4.4000000000000004</v>
      </c>
      <c r="D466" s="66">
        <v>5.9976034848796322</v>
      </c>
      <c r="E466" s="66">
        <v>0</v>
      </c>
      <c r="F466" s="66">
        <v>18</v>
      </c>
      <c r="G466" s="66">
        <v>7.4</v>
      </c>
      <c r="H466" s="66">
        <v>1</v>
      </c>
    </row>
    <row r="467" spans="1:8" ht="15">
      <c r="A467" s="130">
        <v>465</v>
      </c>
      <c r="B467" s="66">
        <v>9</v>
      </c>
      <c r="C467" s="66">
        <v>1.7</v>
      </c>
      <c r="D467" s="66">
        <v>5.1010701655225681</v>
      </c>
      <c r="E467" s="66">
        <v>0</v>
      </c>
      <c r="F467" s="66">
        <v>22.6</v>
      </c>
      <c r="G467" s="66">
        <v>4.0999999999999996</v>
      </c>
      <c r="H467" s="66">
        <v>1</v>
      </c>
    </row>
    <row r="468" spans="1:8" ht="15">
      <c r="A468" s="130">
        <v>466</v>
      </c>
      <c r="B468" s="66">
        <v>9</v>
      </c>
      <c r="C468" s="66">
        <v>1.9</v>
      </c>
      <c r="D468" s="66">
        <v>5.6212029798917591</v>
      </c>
      <c r="E468" s="66">
        <v>0</v>
      </c>
      <c r="F468" s="66">
        <v>26.2</v>
      </c>
      <c r="G468" s="66">
        <v>4.8</v>
      </c>
      <c r="H468" s="66">
        <v>1</v>
      </c>
    </row>
    <row r="469" spans="1:8" ht="15">
      <c r="A469" s="130">
        <v>467</v>
      </c>
      <c r="B469" s="66">
        <v>18.100000000000001</v>
      </c>
      <c r="C469" s="66">
        <v>4</v>
      </c>
      <c r="D469" s="66">
        <v>6.3889310303493039</v>
      </c>
      <c r="E469" s="66">
        <v>0</v>
      </c>
      <c r="F469" s="66">
        <v>26.4</v>
      </c>
      <c r="G469" s="66">
        <v>9.8000000000000007</v>
      </c>
      <c r="H469" s="66">
        <v>1</v>
      </c>
    </row>
    <row r="470" spans="1:8" ht="15">
      <c r="A470" s="130">
        <v>468</v>
      </c>
      <c r="B470" s="66">
        <v>35.799999999999997</v>
      </c>
      <c r="C470" s="66">
        <v>1.6</v>
      </c>
      <c r="D470" s="66">
        <v>4.4730627877283391</v>
      </c>
      <c r="E470" s="66">
        <v>1.78</v>
      </c>
      <c r="F470" s="66">
        <v>21.9</v>
      </c>
      <c r="G470" s="66">
        <v>9.6</v>
      </c>
      <c r="H470" s="66">
        <v>1</v>
      </c>
    </row>
    <row r="471" spans="1:8" ht="15">
      <c r="A471" s="130">
        <v>469</v>
      </c>
      <c r="B471" s="66">
        <v>13.5</v>
      </c>
      <c r="C471" s="66">
        <v>2</v>
      </c>
      <c r="D471" s="66">
        <v>6.0360973269217526</v>
      </c>
      <c r="E471" s="66">
        <v>0</v>
      </c>
      <c r="F471" s="66">
        <v>29.6</v>
      </c>
      <c r="G471" s="66">
        <v>10.5</v>
      </c>
      <c r="H471" s="66">
        <v>1</v>
      </c>
    </row>
    <row r="472" spans="1:8" ht="15">
      <c r="A472" s="130">
        <v>470</v>
      </c>
      <c r="B472" s="66">
        <v>6.6</v>
      </c>
      <c r="C472" s="66">
        <v>2.1</v>
      </c>
      <c r="D472" s="66">
        <v>6.9196384530966757</v>
      </c>
      <c r="E472" s="66">
        <v>0</v>
      </c>
      <c r="F472" s="66">
        <v>32.4</v>
      </c>
      <c r="G472" s="66">
        <v>11.2</v>
      </c>
      <c r="H472" s="66">
        <v>1</v>
      </c>
    </row>
    <row r="473" spans="1:8" ht="15">
      <c r="A473" s="130">
        <v>471</v>
      </c>
      <c r="B473" s="66">
        <v>5.6</v>
      </c>
      <c r="C473" s="66">
        <v>3</v>
      </c>
      <c r="D473" s="66">
        <v>7.2382315265177004</v>
      </c>
      <c r="E473" s="66">
        <v>0</v>
      </c>
      <c r="F473" s="66">
        <v>29.5</v>
      </c>
      <c r="G473" s="66">
        <v>12.7</v>
      </c>
      <c r="H473" s="66">
        <v>1</v>
      </c>
    </row>
    <row r="474" spans="1:8" ht="15">
      <c r="A474" s="130">
        <v>472</v>
      </c>
      <c r="B474" s="66">
        <v>7.7</v>
      </c>
      <c r="C474" s="66">
        <v>2.1</v>
      </c>
      <c r="D474" s="66">
        <v>7.0017193365298533</v>
      </c>
      <c r="E474" s="66">
        <v>0</v>
      </c>
      <c r="F474" s="66">
        <v>32.200000000000003</v>
      </c>
      <c r="G474" s="66">
        <v>11</v>
      </c>
      <c r="H474" s="66">
        <v>1</v>
      </c>
    </row>
    <row r="475" spans="1:8" ht="15">
      <c r="A475" s="130">
        <v>473</v>
      </c>
      <c r="B475" s="66">
        <v>5.6</v>
      </c>
      <c r="C475" s="66">
        <v>1.8</v>
      </c>
      <c r="D475" s="66">
        <v>7.0689183889557947</v>
      </c>
      <c r="E475" s="66">
        <v>0</v>
      </c>
      <c r="F475" s="66">
        <v>35.299999999999997</v>
      </c>
      <c r="G475" s="66">
        <v>11.2</v>
      </c>
      <c r="H475" s="66">
        <v>1</v>
      </c>
    </row>
    <row r="476" spans="1:8" ht="15">
      <c r="A476" s="130">
        <v>474</v>
      </c>
      <c r="B476" s="66">
        <v>5.2</v>
      </c>
      <c r="C476" s="66">
        <v>2.2000000000000002</v>
      </c>
      <c r="D476" s="66">
        <v>7.8504740560791442</v>
      </c>
      <c r="E476" s="66">
        <v>0</v>
      </c>
      <c r="F476" s="66">
        <v>36.299999999999997</v>
      </c>
      <c r="G476" s="66">
        <v>12.1</v>
      </c>
      <c r="H476" s="66">
        <v>1</v>
      </c>
    </row>
    <row r="477" spans="1:8" ht="15">
      <c r="A477" s="130">
        <v>475</v>
      </c>
      <c r="B477" s="66">
        <v>3.9</v>
      </c>
      <c r="C477" s="66">
        <v>3.7</v>
      </c>
      <c r="D477" s="66">
        <v>9.5583467569290104</v>
      </c>
      <c r="E477" s="66">
        <v>0</v>
      </c>
      <c r="F477" s="66">
        <v>36</v>
      </c>
      <c r="G477" s="66">
        <v>17.2</v>
      </c>
      <c r="H477" s="66">
        <v>1</v>
      </c>
    </row>
    <row r="478" spans="1:8" ht="15">
      <c r="A478" s="130">
        <v>476</v>
      </c>
      <c r="B478" s="66">
        <v>15.7</v>
      </c>
      <c r="C478" s="66">
        <v>3.7</v>
      </c>
      <c r="D478" s="66">
        <v>8.2681214912757195</v>
      </c>
      <c r="E478" s="66">
        <v>0</v>
      </c>
      <c r="F478" s="66">
        <v>32</v>
      </c>
      <c r="G478" s="66">
        <v>16.2</v>
      </c>
      <c r="H478" s="66">
        <v>1</v>
      </c>
    </row>
    <row r="479" spans="1:8" ht="15">
      <c r="A479" s="130">
        <v>477</v>
      </c>
      <c r="B479" s="66">
        <v>22.8</v>
      </c>
      <c r="C479" s="66">
        <v>4.8</v>
      </c>
      <c r="D479" s="66">
        <v>7.8900782835177559</v>
      </c>
      <c r="E479" s="66">
        <v>0</v>
      </c>
      <c r="F479" s="66">
        <v>28.7</v>
      </c>
      <c r="G479" s="66">
        <v>15.1</v>
      </c>
      <c r="H479" s="66">
        <v>1</v>
      </c>
    </row>
    <row r="480" spans="1:8" ht="15">
      <c r="A480" s="130">
        <v>478</v>
      </c>
      <c r="B480" s="66">
        <v>23.7</v>
      </c>
      <c r="C480" s="66">
        <v>3.1</v>
      </c>
      <c r="D480" s="66">
        <v>5.4205609265615067</v>
      </c>
      <c r="E480" s="66">
        <v>0</v>
      </c>
      <c r="F480" s="66">
        <v>23.9</v>
      </c>
      <c r="G480" s="66">
        <v>11.1</v>
      </c>
      <c r="H480" s="66">
        <v>1</v>
      </c>
    </row>
    <row r="481" spans="1:8" ht="15">
      <c r="A481" s="130">
        <v>479</v>
      </c>
      <c r="B481" s="66">
        <v>20.399999999999999</v>
      </c>
      <c r="C481" s="66">
        <v>2.8</v>
      </c>
      <c r="D481" s="66">
        <v>5.7228941790280947</v>
      </c>
      <c r="E481" s="66">
        <v>0</v>
      </c>
      <c r="F481" s="66">
        <v>23.9</v>
      </c>
      <c r="G481" s="66">
        <v>10.5</v>
      </c>
      <c r="H481" s="66">
        <v>1</v>
      </c>
    </row>
    <row r="482" spans="1:8" ht="15">
      <c r="A482" s="130">
        <v>480</v>
      </c>
      <c r="B482" s="66">
        <v>17.8</v>
      </c>
      <c r="C482" s="66">
        <v>2.9</v>
      </c>
      <c r="D482" s="66">
        <v>6.4085863672636885</v>
      </c>
      <c r="E482" s="66">
        <v>0</v>
      </c>
      <c r="F482" s="66">
        <v>27.4</v>
      </c>
      <c r="G482" s="66">
        <v>11.1</v>
      </c>
      <c r="H482" s="66">
        <v>1</v>
      </c>
    </row>
    <row r="483" spans="1:8" ht="15">
      <c r="A483" s="130">
        <v>481</v>
      </c>
      <c r="B483" s="66">
        <v>12.7</v>
      </c>
      <c r="C483" s="66">
        <v>2</v>
      </c>
      <c r="D483" s="66">
        <v>6.8755062729619105</v>
      </c>
      <c r="E483" s="66">
        <v>0</v>
      </c>
      <c r="F483" s="66">
        <v>32.799999999999997</v>
      </c>
      <c r="G483" s="66">
        <v>12.6</v>
      </c>
      <c r="H483" s="66">
        <v>1</v>
      </c>
    </row>
    <row r="484" spans="1:8" ht="15">
      <c r="A484" s="130">
        <v>482</v>
      </c>
      <c r="B484" s="66">
        <v>9.8000000000000007</v>
      </c>
      <c r="C484" s="66">
        <v>2.2999999999999998</v>
      </c>
      <c r="D484" s="66">
        <v>7.6188213955004453</v>
      </c>
      <c r="E484" s="66">
        <v>0</v>
      </c>
      <c r="F484" s="66">
        <v>34.299999999999997</v>
      </c>
      <c r="G484" s="66">
        <v>14.5</v>
      </c>
      <c r="H484" s="66">
        <v>1</v>
      </c>
    </row>
    <row r="485" spans="1:8" ht="15">
      <c r="A485" s="130">
        <v>483</v>
      </c>
      <c r="B485" s="66">
        <v>6.5</v>
      </c>
      <c r="C485" s="66">
        <v>5.4</v>
      </c>
      <c r="D485" s="66">
        <v>9.0912030476235497</v>
      </c>
      <c r="E485" s="66">
        <v>0</v>
      </c>
      <c r="F485" s="66">
        <v>28.1</v>
      </c>
      <c r="G485" s="66">
        <v>12.6</v>
      </c>
      <c r="H485" s="66">
        <v>1</v>
      </c>
    </row>
    <row r="486" spans="1:8" ht="15">
      <c r="A486" s="130">
        <v>484</v>
      </c>
      <c r="B486" s="66">
        <v>18.2</v>
      </c>
      <c r="C486" s="66">
        <v>2.9</v>
      </c>
      <c r="D486" s="66">
        <v>5.4346251648529869</v>
      </c>
      <c r="E486" s="66">
        <v>0</v>
      </c>
      <c r="F486" s="66">
        <v>20.2</v>
      </c>
      <c r="G486" s="66">
        <v>7.7</v>
      </c>
      <c r="H486" s="66">
        <v>1</v>
      </c>
    </row>
    <row r="487" spans="1:8" ht="15">
      <c r="A487" s="130">
        <v>485</v>
      </c>
      <c r="B487" s="66">
        <v>24.7</v>
      </c>
      <c r="C487" s="66">
        <v>2</v>
      </c>
      <c r="D487" s="66">
        <v>3.4896354061811006</v>
      </c>
      <c r="E487" s="66">
        <v>1.52</v>
      </c>
      <c r="F487" s="66">
        <v>20.2</v>
      </c>
      <c r="G487" s="66">
        <v>7.7</v>
      </c>
      <c r="H487" s="66">
        <v>1</v>
      </c>
    </row>
    <row r="488" spans="1:8" ht="15">
      <c r="A488" s="130">
        <v>486</v>
      </c>
      <c r="B488" s="66">
        <v>21</v>
      </c>
      <c r="C488" s="66">
        <v>1.9</v>
      </c>
      <c r="D488" s="66">
        <v>5.4193607687086951</v>
      </c>
      <c r="E488" s="66">
        <v>0</v>
      </c>
      <c r="F488" s="66">
        <v>24.8</v>
      </c>
      <c r="G488" s="66">
        <v>7.2</v>
      </c>
      <c r="H488" s="66">
        <v>1</v>
      </c>
    </row>
    <row r="489" spans="1:8" ht="15">
      <c r="A489" s="130">
        <v>487</v>
      </c>
      <c r="B489" s="66">
        <v>14.4</v>
      </c>
      <c r="C489" s="66">
        <v>2.2000000000000002</v>
      </c>
      <c r="D489" s="66">
        <v>6.2475801867778538</v>
      </c>
      <c r="E489" s="66">
        <v>0.51</v>
      </c>
      <c r="F489" s="66">
        <v>28.8</v>
      </c>
      <c r="G489" s="66">
        <v>8.8000000000000007</v>
      </c>
      <c r="H489" s="66">
        <v>1</v>
      </c>
    </row>
    <row r="490" spans="1:8" ht="15">
      <c r="A490" s="130">
        <v>488</v>
      </c>
      <c r="B490" s="66">
        <v>29.5</v>
      </c>
      <c r="C490" s="66">
        <v>5.3</v>
      </c>
      <c r="D490" s="66">
        <v>6.3359096192658972</v>
      </c>
      <c r="E490" s="66">
        <v>0</v>
      </c>
      <c r="F490" s="66">
        <v>23.1</v>
      </c>
      <c r="G490" s="66">
        <v>14.5</v>
      </c>
      <c r="H490" s="66">
        <v>1</v>
      </c>
    </row>
    <row r="491" spans="1:8" ht="15">
      <c r="A491" s="130">
        <v>489</v>
      </c>
      <c r="B491" s="66">
        <v>16.2</v>
      </c>
      <c r="C491" s="66">
        <v>2.5</v>
      </c>
      <c r="D491" s="66">
        <v>6.4609037845448167</v>
      </c>
      <c r="E491" s="66">
        <v>0</v>
      </c>
      <c r="F491" s="66">
        <v>27.4</v>
      </c>
      <c r="G491" s="66">
        <v>8</v>
      </c>
      <c r="H491" s="66">
        <v>1</v>
      </c>
    </row>
    <row r="492" spans="1:8" ht="15">
      <c r="A492" s="130">
        <v>490</v>
      </c>
      <c r="B492" s="66">
        <v>4</v>
      </c>
      <c r="C492" s="66">
        <v>2.8</v>
      </c>
      <c r="D492" s="66">
        <v>8.1829999480687778</v>
      </c>
      <c r="E492" s="66">
        <v>0</v>
      </c>
      <c r="F492" s="66">
        <v>31.9</v>
      </c>
      <c r="G492" s="66">
        <v>11.6</v>
      </c>
      <c r="H492" s="66">
        <v>1</v>
      </c>
    </row>
    <row r="493" spans="1:8" ht="15">
      <c r="A493" s="130">
        <v>491</v>
      </c>
      <c r="B493" s="66">
        <v>8.8000000000000007</v>
      </c>
      <c r="C493" s="66">
        <v>2</v>
      </c>
      <c r="D493" s="66">
        <v>7.3719865480545428</v>
      </c>
      <c r="E493" s="66">
        <v>0</v>
      </c>
      <c r="F493" s="66">
        <v>32.799999999999997</v>
      </c>
      <c r="G493" s="66">
        <v>14.3</v>
      </c>
      <c r="H493" s="66">
        <v>1</v>
      </c>
    </row>
    <row r="494" spans="1:8" ht="15">
      <c r="A494" s="130">
        <v>492</v>
      </c>
      <c r="B494" s="66">
        <v>8</v>
      </c>
      <c r="C494" s="66">
        <v>1.5</v>
      </c>
      <c r="D494" s="66">
        <v>6.7552311672389074</v>
      </c>
      <c r="E494" s="66">
        <v>0</v>
      </c>
      <c r="F494" s="66">
        <v>36.200000000000003</v>
      </c>
      <c r="G494" s="66">
        <v>13.5</v>
      </c>
      <c r="H494" s="66">
        <v>1</v>
      </c>
    </row>
    <row r="495" spans="1:8" ht="15">
      <c r="A495" s="130">
        <v>493</v>
      </c>
      <c r="B495" s="66">
        <v>5.4</v>
      </c>
      <c r="C495" s="66">
        <v>3.2</v>
      </c>
      <c r="D495" s="66">
        <v>9.6362351684851948</v>
      </c>
      <c r="E495" s="66">
        <v>0</v>
      </c>
      <c r="F495" s="66">
        <v>36.799999999999997</v>
      </c>
      <c r="G495" s="66">
        <v>16.600000000000001</v>
      </c>
      <c r="H495" s="66">
        <v>1</v>
      </c>
    </row>
    <row r="496" spans="1:8" ht="15">
      <c r="A496" s="130">
        <v>494</v>
      </c>
      <c r="B496" s="66">
        <v>11.2</v>
      </c>
      <c r="C496" s="66">
        <v>2.5</v>
      </c>
      <c r="D496" s="66">
        <v>7.5987416946312702</v>
      </c>
      <c r="E496" s="66">
        <v>0</v>
      </c>
      <c r="F496" s="66">
        <v>31</v>
      </c>
      <c r="G496" s="66">
        <v>14.7</v>
      </c>
      <c r="H496" s="66">
        <v>1</v>
      </c>
    </row>
    <row r="497" spans="1:8" ht="15">
      <c r="A497" s="130">
        <v>495</v>
      </c>
      <c r="B497" s="66">
        <v>11.6</v>
      </c>
      <c r="C497" s="66">
        <v>1.8</v>
      </c>
      <c r="D497" s="66">
        <v>6.6926934852051483</v>
      </c>
      <c r="E497" s="66">
        <v>0</v>
      </c>
      <c r="F497" s="66">
        <v>31.3</v>
      </c>
      <c r="G497" s="66">
        <v>13</v>
      </c>
      <c r="H497" s="66">
        <v>1</v>
      </c>
    </row>
    <row r="498" spans="1:8" ht="15">
      <c r="A498" s="130">
        <v>496</v>
      </c>
      <c r="B498" s="66">
        <v>13.1</v>
      </c>
      <c r="C498" s="66">
        <v>1.5</v>
      </c>
      <c r="D498" s="66">
        <v>6.5818189530489919</v>
      </c>
      <c r="E498" s="66">
        <v>0</v>
      </c>
      <c r="F498" s="66">
        <v>32.5</v>
      </c>
      <c r="G498" s="66">
        <v>14.8</v>
      </c>
      <c r="H498" s="66">
        <v>1</v>
      </c>
    </row>
    <row r="499" spans="1:8" ht="15">
      <c r="A499" s="130">
        <v>497</v>
      </c>
      <c r="B499" s="66">
        <v>10.5</v>
      </c>
      <c r="C499" s="66">
        <v>1.8</v>
      </c>
      <c r="D499" s="66">
        <v>7.4383196755347365</v>
      </c>
      <c r="E499" s="66">
        <v>0</v>
      </c>
      <c r="F499" s="66">
        <v>35.6</v>
      </c>
      <c r="G499" s="66">
        <v>16</v>
      </c>
      <c r="H499" s="66">
        <v>1</v>
      </c>
    </row>
    <row r="500" spans="1:8" ht="15">
      <c r="A500" s="130">
        <v>498</v>
      </c>
      <c r="B500" s="66">
        <v>10.4</v>
      </c>
      <c r="C500" s="66">
        <v>3.3</v>
      </c>
      <c r="D500" s="66">
        <v>9.3665641009563387</v>
      </c>
      <c r="E500" s="66">
        <v>0</v>
      </c>
      <c r="F500" s="66">
        <v>35.700000000000003</v>
      </c>
      <c r="G500" s="66">
        <v>16.899999999999999</v>
      </c>
      <c r="H500" s="66">
        <v>1</v>
      </c>
    </row>
    <row r="501" spans="1:8" ht="15">
      <c r="A501" s="130">
        <v>499</v>
      </c>
      <c r="B501" s="66">
        <v>9.4</v>
      </c>
      <c r="C501" s="66">
        <v>3.1</v>
      </c>
      <c r="D501" s="66">
        <v>8.6480731274018439</v>
      </c>
      <c r="E501" s="66">
        <v>0</v>
      </c>
      <c r="F501" s="66">
        <v>32.799999999999997</v>
      </c>
      <c r="G501" s="66">
        <v>17.5</v>
      </c>
      <c r="H501" s="66">
        <v>1</v>
      </c>
    </row>
    <row r="502" spans="1:8" ht="15">
      <c r="A502" s="130">
        <v>500</v>
      </c>
      <c r="B502" s="66">
        <v>7.4</v>
      </c>
      <c r="C502" s="66">
        <v>3.1</v>
      </c>
      <c r="D502" s="66">
        <v>8.6484175961219361</v>
      </c>
      <c r="E502" s="66">
        <v>0</v>
      </c>
      <c r="F502" s="66">
        <v>32.1</v>
      </c>
      <c r="G502" s="66">
        <v>14.1</v>
      </c>
      <c r="H502" s="66">
        <v>1</v>
      </c>
    </row>
    <row r="503" spans="1:8" ht="15">
      <c r="A503" s="130">
        <v>501</v>
      </c>
      <c r="B503" s="66">
        <v>8.9</v>
      </c>
      <c r="C503" s="66">
        <v>1.6</v>
      </c>
      <c r="D503" s="66">
        <v>6.8972734267641904</v>
      </c>
      <c r="E503" s="66">
        <v>0</v>
      </c>
      <c r="F503" s="66">
        <v>32.5</v>
      </c>
      <c r="G503" s="66">
        <v>13.7</v>
      </c>
      <c r="H503" s="66">
        <v>1</v>
      </c>
    </row>
    <row r="504" spans="1:8" ht="15">
      <c r="A504" s="130">
        <v>502</v>
      </c>
      <c r="B504" s="66">
        <v>7.3</v>
      </c>
      <c r="C504" s="66">
        <v>1.4</v>
      </c>
      <c r="D504" s="66">
        <v>7.056379780208264</v>
      </c>
      <c r="E504" s="66">
        <v>0</v>
      </c>
      <c r="F504" s="66">
        <v>35.799999999999997</v>
      </c>
      <c r="G504" s="66">
        <v>12.8</v>
      </c>
      <c r="H504" s="66">
        <v>1</v>
      </c>
    </row>
    <row r="505" spans="1:8" ht="15">
      <c r="A505" s="130">
        <v>503</v>
      </c>
      <c r="B505" s="66">
        <v>7</v>
      </c>
      <c r="C505" s="66">
        <v>1.9</v>
      </c>
      <c r="D505" s="66">
        <v>7.7444874838459743</v>
      </c>
      <c r="E505" s="66">
        <v>0</v>
      </c>
      <c r="F505" s="66">
        <v>37.200000000000003</v>
      </c>
      <c r="G505" s="66">
        <v>15.4</v>
      </c>
      <c r="H505" s="66">
        <v>1</v>
      </c>
    </row>
    <row r="506" spans="1:8" ht="15">
      <c r="A506" s="130">
        <v>504</v>
      </c>
      <c r="B506" s="66">
        <v>5.5</v>
      </c>
      <c r="C506" s="66">
        <v>2.8</v>
      </c>
      <c r="D506" s="66">
        <v>9.0004278162831479</v>
      </c>
      <c r="E506" s="66">
        <v>0</v>
      </c>
      <c r="F506" s="66">
        <v>35.299999999999997</v>
      </c>
      <c r="G506" s="66">
        <v>15.5</v>
      </c>
      <c r="H506" s="66">
        <v>1</v>
      </c>
    </row>
    <row r="507" spans="1:8" ht="15">
      <c r="A507" s="130">
        <v>505</v>
      </c>
      <c r="B507" s="66">
        <v>7.4</v>
      </c>
      <c r="C507" s="66">
        <v>1.7</v>
      </c>
      <c r="D507" s="66">
        <v>7.4593021853878128</v>
      </c>
      <c r="E507" s="66">
        <v>0</v>
      </c>
      <c r="F507" s="66">
        <v>35.299999999999997</v>
      </c>
      <c r="G507" s="66">
        <v>15.8</v>
      </c>
      <c r="H507" s="66">
        <v>1</v>
      </c>
    </row>
    <row r="508" spans="1:8" ht="15">
      <c r="A508" s="130">
        <v>506</v>
      </c>
      <c r="B508" s="66">
        <v>5.8</v>
      </c>
      <c r="C508" s="66">
        <v>2.6</v>
      </c>
      <c r="D508" s="66">
        <v>8.9229817328933496</v>
      </c>
      <c r="E508" s="66">
        <v>0</v>
      </c>
      <c r="F508" s="66">
        <v>36.9</v>
      </c>
      <c r="G508" s="66">
        <v>14.8</v>
      </c>
      <c r="H508" s="66">
        <v>1</v>
      </c>
    </row>
    <row r="509" spans="1:8" ht="15">
      <c r="A509" s="130">
        <v>507</v>
      </c>
      <c r="B509" s="66">
        <v>7.1</v>
      </c>
      <c r="C509" s="66">
        <v>3.4</v>
      </c>
      <c r="D509" s="66">
        <v>9.1655645669807395</v>
      </c>
      <c r="E509" s="66">
        <v>0</v>
      </c>
      <c r="F509" s="66">
        <v>32.700000000000003</v>
      </c>
      <c r="G509" s="66">
        <v>15.6</v>
      </c>
      <c r="H509" s="66">
        <v>1</v>
      </c>
    </row>
    <row r="510" spans="1:8" ht="15">
      <c r="A510" s="130">
        <v>508</v>
      </c>
      <c r="B510" s="66">
        <v>12</v>
      </c>
      <c r="C510" s="66">
        <v>2.5</v>
      </c>
      <c r="D510" s="66">
        <v>7.8359093523261087</v>
      </c>
      <c r="E510" s="66">
        <v>0</v>
      </c>
      <c r="F510" s="66">
        <v>32.200000000000003</v>
      </c>
      <c r="G510" s="66">
        <v>13.6</v>
      </c>
      <c r="H510" s="66">
        <v>1</v>
      </c>
    </row>
    <row r="511" spans="1:8" ht="15">
      <c r="A511" s="130">
        <v>509</v>
      </c>
      <c r="B511" s="66">
        <v>9.9</v>
      </c>
      <c r="C511" s="66">
        <v>2</v>
      </c>
      <c r="D511" s="66">
        <v>7.5742368641245124</v>
      </c>
      <c r="E511" s="66">
        <v>0</v>
      </c>
      <c r="F511" s="66">
        <v>35.1</v>
      </c>
      <c r="G511" s="66">
        <v>15.1</v>
      </c>
      <c r="H511" s="66">
        <v>1</v>
      </c>
    </row>
    <row r="512" spans="1:8" ht="15">
      <c r="A512" s="130">
        <v>510</v>
      </c>
      <c r="B512" s="66">
        <v>14.1</v>
      </c>
      <c r="C512" s="66">
        <v>2.9</v>
      </c>
      <c r="D512" s="66">
        <v>8.4716362889799246</v>
      </c>
      <c r="E512" s="66">
        <v>0</v>
      </c>
      <c r="F512" s="66">
        <v>34</v>
      </c>
      <c r="G512" s="66">
        <v>20.2</v>
      </c>
      <c r="H512" s="66">
        <v>1</v>
      </c>
    </row>
    <row r="513" spans="1:8" ht="15">
      <c r="A513" s="130">
        <v>511</v>
      </c>
      <c r="B513" s="66">
        <v>11.6</v>
      </c>
      <c r="C513" s="66">
        <v>1.6</v>
      </c>
      <c r="D513" s="66">
        <v>7.3499808980711929</v>
      </c>
      <c r="E513" s="66">
        <v>0</v>
      </c>
      <c r="F513" s="66">
        <v>37.200000000000003</v>
      </c>
      <c r="G513" s="66">
        <v>18.5</v>
      </c>
      <c r="H513" s="66">
        <v>1</v>
      </c>
    </row>
    <row r="514" spans="1:8" ht="15">
      <c r="A514" s="130">
        <v>512</v>
      </c>
      <c r="B514" s="66">
        <v>10.199999999999999</v>
      </c>
      <c r="C514" s="66">
        <v>1.7</v>
      </c>
      <c r="D514" s="66">
        <v>7.8950538506623253</v>
      </c>
      <c r="E514" s="66">
        <v>0</v>
      </c>
      <c r="F514" s="66">
        <v>39.5</v>
      </c>
      <c r="G514" s="66">
        <v>22.5</v>
      </c>
      <c r="H514" s="66">
        <v>1</v>
      </c>
    </row>
    <row r="515" spans="1:8" ht="15">
      <c r="A515" s="130">
        <v>513</v>
      </c>
      <c r="B515" s="66">
        <v>8</v>
      </c>
      <c r="C515" s="66">
        <v>2.1</v>
      </c>
      <c r="D515" s="66">
        <v>8.5553771531210483</v>
      </c>
      <c r="E515" s="66">
        <v>0</v>
      </c>
      <c r="F515" s="66">
        <v>40.6</v>
      </c>
      <c r="G515" s="66">
        <v>21.3</v>
      </c>
      <c r="H515" s="66">
        <v>1</v>
      </c>
    </row>
    <row r="516" spans="1:8" ht="15">
      <c r="A516" s="130">
        <v>514</v>
      </c>
      <c r="B516" s="66">
        <v>9.3000000000000007</v>
      </c>
      <c r="C516" s="66">
        <v>3</v>
      </c>
      <c r="D516" s="66">
        <v>9.4174001242912571</v>
      </c>
      <c r="E516" s="66">
        <v>0</v>
      </c>
      <c r="F516" s="66">
        <v>37.4</v>
      </c>
      <c r="G516" s="66">
        <v>21.7</v>
      </c>
      <c r="H516" s="66">
        <v>1</v>
      </c>
    </row>
    <row r="517" spans="1:8" ht="15">
      <c r="A517" s="130">
        <v>515</v>
      </c>
      <c r="B517" s="66">
        <v>5.2</v>
      </c>
      <c r="C517" s="66">
        <v>2.8</v>
      </c>
      <c r="D517" s="66">
        <v>8.5262873750220347</v>
      </c>
      <c r="E517" s="66">
        <v>0</v>
      </c>
      <c r="F517" s="66">
        <v>35.6</v>
      </c>
      <c r="G517" s="66">
        <v>21.5</v>
      </c>
      <c r="H517" s="66">
        <v>1</v>
      </c>
    </row>
    <row r="518" spans="1:8" ht="15">
      <c r="A518" s="130">
        <v>516</v>
      </c>
      <c r="B518" s="66">
        <v>9</v>
      </c>
      <c r="C518" s="66">
        <v>2.1</v>
      </c>
      <c r="D518" s="66">
        <v>8.0491801227618769</v>
      </c>
      <c r="E518" s="66">
        <v>0</v>
      </c>
      <c r="F518" s="66">
        <v>35.200000000000003</v>
      </c>
      <c r="G518" s="66">
        <v>17.3</v>
      </c>
      <c r="H518" s="66">
        <v>1</v>
      </c>
    </row>
    <row r="519" spans="1:8" ht="15">
      <c r="A519" s="130">
        <v>517</v>
      </c>
      <c r="B519" s="66">
        <v>12</v>
      </c>
      <c r="C519" s="66">
        <v>3.5</v>
      </c>
      <c r="D519" s="66">
        <v>9.2498990929438047</v>
      </c>
      <c r="E519" s="66">
        <v>0</v>
      </c>
      <c r="F519" s="66">
        <v>35.200000000000003</v>
      </c>
      <c r="G519" s="66">
        <v>17.2</v>
      </c>
      <c r="H519" s="66">
        <v>1</v>
      </c>
    </row>
    <row r="520" spans="1:8" ht="15">
      <c r="A520" s="130">
        <v>518</v>
      </c>
      <c r="B520" s="66">
        <v>21.6</v>
      </c>
      <c r="C520" s="66">
        <v>2.4</v>
      </c>
      <c r="D520" s="66">
        <v>6.2587292275644035</v>
      </c>
      <c r="E520" s="66">
        <v>4.0599999999999996</v>
      </c>
      <c r="F520" s="66">
        <v>30.2</v>
      </c>
      <c r="G520" s="66">
        <v>18</v>
      </c>
      <c r="H520" s="66">
        <v>1</v>
      </c>
    </row>
    <row r="521" spans="1:8" ht="15">
      <c r="A521" s="130">
        <v>519</v>
      </c>
      <c r="B521" s="66">
        <v>17.3</v>
      </c>
      <c r="C521" s="66">
        <v>2.5</v>
      </c>
      <c r="D521" s="66">
        <v>7.2090499048517449</v>
      </c>
      <c r="E521" s="66">
        <v>0</v>
      </c>
      <c r="F521" s="66">
        <v>29.5</v>
      </c>
      <c r="G521" s="66">
        <v>14.3</v>
      </c>
      <c r="H521" s="66">
        <v>1</v>
      </c>
    </row>
    <row r="522" spans="1:8" ht="15">
      <c r="A522" s="130">
        <v>520</v>
      </c>
      <c r="B522" s="66">
        <v>16.600000000000001</v>
      </c>
      <c r="C522" s="66">
        <v>3</v>
      </c>
      <c r="D522" s="66">
        <v>7.1966543289508236</v>
      </c>
      <c r="E522" s="66">
        <v>0</v>
      </c>
      <c r="F522" s="66">
        <v>25</v>
      </c>
      <c r="G522" s="66">
        <v>13.5</v>
      </c>
      <c r="H522" s="66">
        <v>1</v>
      </c>
    </row>
    <row r="523" spans="1:8" ht="15">
      <c r="A523" s="130">
        <v>521</v>
      </c>
      <c r="B523" s="66">
        <v>13.6</v>
      </c>
      <c r="C523" s="66">
        <v>1.5</v>
      </c>
      <c r="D523" s="66">
        <v>6.4567998405667577</v>
      </c>
      <c r="E523" s="66">
        <v>0</v>
      </c>
      <c r="F523" s="66">
        <v>29.9</v>
      </c>
      <c r="G523" s="66">
        <v>10.5</v>
      </c>
      <c r="H523" s="66">
        <v>1</v>
      </c>
    </row>
    <row r="524" spans="1:8" ht="15">
      <c r="A524" s="130">
        <v>522</v>
      </c>
      <c r="B524" s="66">
        <v>8.1999999999999993</v>
      </c>
      <c r="C524" s="66">
        <v>1.5</v>
      </c>
      <c r="D524" s="66">
        <v>7.2637531380202596</v>
      </c>
      <c r="E524" s="66">
        <v>0</v>
      </c>
      <c r="F524" s="66">
        <v>34.299999999999997</v>
      </c>
      <c r="G524" s="66">
        <v>13</v>
      </c>
      <c r="H524" s="66">
        <v>1</v>
      </c>
    </row>
    <row r="525" spans="1:8" ht="15">
      <c r="A525" s="130">
        <v>523</v>
      </c>
      <c r="B525" s="66">
        <v>7.8</v>
      </c>
      <c r="C525" s="66">
        <v>1.9</v>
      </c>
      <c r="D525" s="66">
        <v>8.1626773732827207</v>
      </c>
      <c r="E525" s="66">
        <v>0</v>
      </c>
      <c r="F525" s="66">
        <v>36.700000000000003</v>
      </c>
      <c r="G525" s="66">
        <v>16.8</v>
      </c>
      <c r="H525" s="66">
        <v>1</v>
      </c>
    </row>
    <row r="526" spans="1:8" ht="15">
      <c r="A526" s="130">
        <v>524</v>
      </c>
      <c r="B526" s="66">
        <v>8.9</v>
      </c>
      <c r="C526" s="66">
        <v>2.1</v>
      </c>
      <c r="D526" s="66">
        <v>8.3039547182283808</v>
      </c>
      <c r="E526" s="66">
        <v>0</v>
      </c>
      <c r="F526" s="66">
        <v>36</v>
      </c>
      <c r="G526" s="66">
        <v>17.600000000000001</v>
      </c>
      <c r="H526" s="66">
        <v>1</v>
      </c>
    </row>
    <row r="527" spans="1:8" ht="15">
      <c r="A527" s="130">
        <v>525</v>
      </c>
      <c r="B527" s="66">
        <v>7.2</v>
      </c>
      <c r="C527" s="66">
        <v>2</v>
      </c>
      <c r="D527" s="66">
        <v>8.1218620353935087</v>
      </c>
      <c r="E527" s="66">
        <v>0</v>
      </c>
      <c r="F527" s="66">
        <v>36</v>
      </c>
      <c r="G527" s="66">
        <v>16.8</v>
      </c>
      <c r="H527" s="66">
        <v>1</v>
      </c>
    </row>
    <row r="528" spans="1:8" ht="15">
      <c r="A528" s="130">
        <v>526</v>
      </c>
      <c r="B528" s="66">
        <v>9.6999999999999993</v>
      </c>
      <c r="C528" s="66">
        <v>1.7</v>
      </c>
      <c r="D528" s="66">
        <v>7.6200657975463209</v>
      </c>
      <c r="E528" s="66">
        <v>0</v>
      </c>
      <c r="F528" s="66">
        <v>35.1</v>
      </c>
      <c r="G528" s="66">
        <v>17.2</v>
      </c>
      <c r="H528" s="66">
        <v>1</v>
      </c>
    </row>
    <row r="529" spans="1:8" ht="15">
      <c r="A529" s="130">
        <v>527</v>
      </c>
      <c r="B529" s="66">
        <v>7.4</v>
      </c>
      <c r="C529" s="66">
        <v>1.5</v>
      </c>
      <c r="D529" s="66">
        <v>7.5009891469509489</v>
      </c>
      <c r="E529" s="66">
        <v>0</v>
      </c>
      <c r="F529" s="66">
        <v>36.5</v>
      </c>
      <c r="G529" s="66">
        <v>16.7</v>
      </c>
      <c r="H529" s="66">
        <v>1</v>
      </c>
    </row>
    <row r="530" spans="1:8" ht="15">
      <c r="A530" s="130">
        <v>528</v>
      </c>
      <c r="B530" s="66">
        <v>6.8</v>
      </c>
      <c r="C530" s="66">
        <v>1.8</v>
      </c>
      <c r="D530" s="66">
        <v>8.0531848225158615</v>
      </c>
      <c r="E530" s="66">
        <v>0</v>
      </c>
      <c r="F530" s="66">
        <v>38.6</v>
      </c>
      <c r="G530" s="66">
        <v>18.3</v>
      </c>
      <c r="H530" s="66">
        <v>1</v>
      </c>
    </row>
    <row r="531" spans="1:8" ht="15">
      <c r="A531" s="130">
        <v>529</v>
      </c>
      <c r="B531" s="66">
        <v>5.8</v>
      </c>
      <c r="C531" s="66">
        <v>1.5</v>
      </c>
      <c r="D531" s="66">
        <v>7.9244460125090459</v>
      </c>
      <c r="E531" s="66">
        <v>0.25</v>
      </c>
      <c r="F531" s="66">
        <v>41.3</v>
      </c>
      <c r="G531" s="66">
        <v>16.600000000000001</v>
      </c>
      <c r="H531" s="66">
        <v>1</v>
      </c>
    </row>
    <row r="532" spans="1:8" ht="15">
      <c r="A532" s="130">
        <v>530</v>
      </c>
      <c r="B532" s="66">
        <v>10.8</v>
      </c>
      <c r="C532" s="66">
        <v>4.2</v>
      </c>
      <c r="D532" s="66">
        <v>11.642044398423888</v>
      </c>
      <c r="E532" s="66">
        <v>0</v>
      </c>
      <c r="F532" s="66">
        <v>40.5</v>
      </c>
      <c r="G532" s="66">
        <v>26.1</v>
      </c>
      <c r="H532" s="66">
        <v>1</v>
      </c>
    </row>
    <row r="533" spans="1:8" ht="15">
      <c r="A533" s="130">
        <v>531</v>
      </c>
      <c r="B533" s="66">
        <v>9.5</v>
      </c>
      <c r="C533" s="66">
        <v>2.5</v>
      </c>
      <c r="D533" s="66">
        <v>9.46589247071811</v>
      </c>
      <c r="E533" s="66">
        <v>0</v>
      </c>
      <c r="F533" s="66">
        <v>41.3</v>
      </c>
      <c r="G533" s="66">
        <v>25.4</v>
      </c>
      <c r="H533" s="66">
        <v>1</v>
      </c>
    </row>
    <row r="534" spans="1:8" ht="15">
      <c r="A534" s="130">
        <v>532</v>
      </c>
      <c r="B534" s="66">
        <v>10.6</v>
      </c>
      <c r="C534" s="66">
        <v>1.8</v>
      </c>
      <c r="D534" s="66">
        <v>8.2100343800109616</v>
      </c>
      <c r="E534" s="66">
        <v>0</v>
      </c>
      <c r="F534" s="66">
        <v>40.700000000000003</v>
      </c>
      <c r="G534" s="66">
        <v>24</v>
      </c>
      <c r="H534" s="66">
        <v>1</v>
      </c>
    </row>
    <row r="535" spans="1:8" ht="15">
      <c r="A535" s="130">
        <v>533</v>
      </c>
      <c r="B535" s="66">
        <v>10.6</v>
      </c>
      <c r="C535" s="66">
        <v>1.7</v>
      </c>
      <c r="D535" s="66">
        <v>8.1353358436801884</v>
      </c>
      <c r="E535" s="66">
        <v>0</v>
      </c>
      <c r="F535" s="66">
        <v>40.6</v>
      </c>
      <c r="G535" s="66">
        <v>24.3</v>
      </c>
      <c r="H535" s="66">
        <v>1</v>
      </c>
    </row>
    <row r="536" spans="1:8" ht="15">
      <c r="A536" s="130">
        <v>534</v>
      </c>
      <c r="B536" s="66">
        <v>4.5999999999999996</v>
      </c>
      <c r="C536" s="66">
        <v>2.2999999999999998</v>
      </c>
      <c r="D536" s="66">
        <v>9.3764109210002005</v>
      </c>
      <c r="E536" s="66">
        <v>0</v>
      </c>
      <c r="F536" s="66">
        <v>41.2</v>
      </c>
      <c r="G536" s="66">
        <v>23</v>
      </c>
      <c r="H536" s="66">
        <v>1</v>
      </c>
    </row>
    <row r="537" spans="1:8" ht="15">
      <c r="A537" s="130">
        <v>535</v>
      </c>
      <c r="B537" s="66">
        <v>6.2</v>
      </c>
      <c r="C537" s="66">
        <v>2.2000000000000002</v>
      </c>
      <c r="D537" s="66">
        <v>9.2835799188587895</v>
      </c>
      <c r="E537" s="66">
        <v>0</v>
      </c>
      <c r="F537" s="66">
        <v>42.8</v>
      </c>
      <c r="G537" s="66">
        <v>22.7</v>
      </c>
      <c r="H537" s="66">
        <v>1</v>
      </c>
    </row>
    <row r="538" spans="1:8" ht="15">
      <c r="A538" s="130">
        <v>536</v>
      </c>
      <c r="B538" s="66">
        <v>7.7</v>
      </c>
      <c r="C538" s="66">
        <v>2.9</v>
      </c>
      <c r="D538" s="66">
        <v>10.479126845473663</v>
      </c>
      <c r="E538" s="66">
        <v>0</v>
      </c>
      <c r="F538" s="66">
        <v>44.2</v>
      </c>
      <c r="G538" s="66">
        <v>24.8</v>
      </c>
      <c r="H538" s="66">
        <v>1</v>
      </c>
    </row>
    <row r="539" spans="1:8" ht="15">
      <c r="A539" s="130">
        <v>537</v>
      </c>
      <c r="B539" s="66">
        <v>5.5</v>
      </c>
      <c r="C539" s="66">
        <v>2.7</v>
      </c>
      <c r="D539" s="66">
        <v>9.9117976539950519</v>
      </c>
      <c r="E539" s="66">
        <v>0</v>
      </c>
      <c r="F539" s="66">
        <v>41</v>
      </c>
      <c r="G539" s="66">
        <v>22.6</v>
      </c>
      <c r="H539" s="66">
        <v>1</v>
      </c>
    </row>
    <row r="540" spans="1:8" ht="15">
      <c r="A540" s="130">
        <v>538</v>
      </c>
      <c r="B540" s="66">
        <v>6</v>
      </c>
      <c r="C540" s="66">
        <v>2.2000000000000002</v>
      </c>
      <c r="D540" s="66">
        <v>8.8066943618380069</v>
      </c>
      <c r="E540" s="66">
        <v>0</v>
      </c>
      <c r="F540" s="66">
        <v>39.5</v>
      </c>
      <c r="G540" s="66">
        <v>20.5</v>
      </c>
      <c r="H540" s="66">
        <v>1</v>
      </c>
    </row>
    <row r="541" spans="1:8" ht="15">
      <c r="A541" s="130">
        <v>539</v>
      </c>
      <c r="B541" s="66">
        <v>14.5</v>
      </c>
      <c r="C541" s="66">
        <v>1.9</v>
      </c>
      <c r="D541" s="66">
        <v>8.1910475145924</v>
      </c>
      <c r="E541" s="66">
        <v>0</v>
      </c>
      <c r="F541" s="66">
        <v>39.4</v>
      </c>
      <c r="G541" s="66">
        <v>23.7</v>
      </c>
      <c r="H541" s="66">
        <v>1</v>
      </c>
    </row>
    <row r="542" spans="1:8" ht="15">
      <c r="A542" s="130">
        <v>540</v>
      </c>
      <c r="B542" s="66">
        <v>12.4</v>
      </c>
      <c r="C542" s="66">
        <v>2</v>
      </c>
      <c r="D542" s="66">
        <v>8.5729836649180182</v>
      </c>
      <c r="E542" s="66">
        <v>0</v>
      </c>
      <c r="F542" s="66">
        <v>41.3</v>
      </c>
      <c r="G542" s="66">
        <v>22.8</v>
      </c>
      <c r="H542" s="66">
        <v>1</v>
      </c>
    </row>
    <row r="543" spans="1:8" ht="15">
      <c r="A543" s="130">
        <v>541</v>
      </c>
      <c r="B543" s="66">
        <v>14</v>
      </c>
      <c r="C543" s="66">
        <v>2.2000000000000002</v>
      </c>
      <c r="D543" s="66">
        <v>8.7881583758144437</v>
      </c>
      <c r="E543" s="66">
        <v>0</v>
      </c>
      <c r="F543" s="66">
        <v>41.2</v>
      </c>
      <c r="G543" s="66">
        <v>25.4</v>
      </c>
      <c r="H543" s="66">
        <v>1</v>
      </c>
    </row>
    <row r="544" spans="1:8" ht="15">
      <c r="A544" s="130">
        <v>542</v>
      </c>
      <c r="B544" s="66">
        <v>13</v>
      </c>
      <c r="C544" s="66">
        <v>2</v>
      </c>
      <c r="D544" s="66">
        <v>8.641749577275645</v>
      </c>
      <c r="E544" s="66">
        <v>0</v>
      </c>
      <c r="F544" s="66">
        <v>41.4</v>
      </c>
      <c r="G544" s="66">
        <v>25.8</v>
      </c>
      <c r="H544" s="66">
        <v>1</v>
      </c>
    </row>
    <row r="545" spans="1:8" ht="15">
      <c r="A545" s="130">
        <v>543</v>
      </c>
      <c r="B545" s="66">
        <v>16.899999999999999</v>
      </c>
      <c r="C545" s="66">
        <v>2.4</v>
      </c>
      <c r="D545" s="66">
        <v>9.3657549627006276</v>
      </c>
      <c r="E545" s="66">
        <v>0</v>
      </c>
      <c r="F545" s="66">
        <v>42.4</v>
      </c>
      <c r="G545" s="66">
        <v>25.7</v>
      </c>
      <c r="H545" s="66">
        <v>1</v>
      </c>
    </row>
    <row r="546" spans="1:8" ht="15">
      <c r="A546" s="130">
        <v>544</v>
      </c>
      <c r="B546" s="66">
        <v>21.8</v>
      </c>
      <c r="C546" s="66">
        <v>2.9</v>
      </c>
      <c r="D546" s="66">
        <v>9.5532484856994309</v>
      </c>
      <c r="E546" s="66">
        <v>0</v>
      </c>
      <c r="F546" s="66">
        <v>40.299999999999997</v>
      </c>
      <c r="G546" s="66">
        <v>25.8</v>
      </c>
      <c r="H546" s="66">
        <v>1</v>
      </c>
    </row>
    <row r="547" spans="1:8" ht="15">
      <c r="A547" s="130">
        <v>545</v>
      </c>
      <c r="B547" s="66">
        <v>17.899999999999999</v>
      </c>
      <c r="C547" s="66">
        <v>2.8</v>
      </c>
      <c r="D547" s="66">
        <v>9.5208031692807875</v>
      </c>
      <c r="E547" s="66">
        <v>0</v>
      </c>
      <c r="F547" s="66">
        <v>41.3</v>
      </c>
      <c r="G547" s="66">
        <v>26</v>
      </c>
      <c r="H547" s="66">
        <v>1</v>
      </c>
    </row>
    <row r="548" spans="1:8" ht="15">
      <c r="A548" s="130">
        <v>546</v>
      </c>
      <c r="B548" s="66">
        <v>12.6</v>
      </c>
      <c r="C548" s="66">
        <v>2.2000000000000002</v>
      </c>
      <c r="D548" s="66">
        <v>9.2840266516107821</v>
      </c>
      <c r="E548" s="66">
        <v>0</v>
      </c>
      <c r="F548" s="66">
        <v>43</v>
      </c>
      <c r="G548" s="66">
        <v>26.2</v>
      </c>
      <c r="H548" s="66">
        <v>1</v>
      </c>
    </row>
    <row r="549" spans="1:8" ht="15">
      <c r="A549" s="130">
        <v>547</v>
      </c>
      <c r="B549" s="66">
        <v>11.4</v>
      </c>
      <c r="C549" s="66">
        <v>2</v>
      </c>
      <c r="D549" s="66">
        <v>9.1437293581033465</v>
      </c>
      <c r="E549" s="66">
        <v>0</v>
      </c>
      <c r="F549" s="66">
        <v>43.8</v>
      </c>
      <c r="G549" s="66">
        <v>25.6</v>
      </c>
      <c r="H549" s="66">
        <v>1</v>
      </c>
    </row>
    <row r="550" spans="1:8" ht="15">
      <c r="A550" s="130">
        <v>548</v>
      </c>
      <c r="B550" s="66">
        <v>24.4</v>
      </c>
      <c r="C550" s="66">
        <v>1.9</v>
      </c>
      <c r="D550" s="66">
        <v>7.9504758811090115</v>
      </c>
      <c r="E550" s="66">
        <v>0</v>
      </c>
      <c r="F550" s="66">
        <v>39.799999999999997</v>
      </c>
      <c r="G550" s="66">
        <v>27.1</v>
      </c>
      <c r="H550" s="66">
        <v>1</v>
      </c>
    </row>
    <row r="551" spans="1:8" ht="15">
      <c r="A551" s="130">
        <v>549</v>
      </c>
      <c r="B551" s="66">
        <v>16.5</v>
      </c>
      <c r="C551" s="66">
        <v>2</v>
      </c>
      <c r="D551" s="66">
        <v>8.5443570841850143</v>
      </c>
      <c r="E551" s="66">
        <v>0</v>
      </c>
      <c r="F551" s="66">
        <v>40.799999999999997</v>
      </c>
      <c r="G551" s="66">
        <v>23</v>
      </c>
      <c r="H551" s="66">
        <v>1</v>
      </c>
    </row>
    <row r="552" spans="1:8" ht="15">
      <c r="A552" s="130">
        <v>550</v>
      </c>
      <c r="B552" s="66">
        <v>11.5</v>
      </c>
      <c r="C552" s="66">
        <v>1.3</v>
      </c>
      <c r="D552" s="66">
        <v>7.8131338331620501</v>
      </c>
      <c r="E552" s="66">
        <v>0</v>
      </c>
      <c r="F552" s="66">
        <v>42.5</v>
      </c>
      <c r="G552" s="66">
        <v>24</v>
      </c>
      <c r="H552" s="66">
        <v>1</v>
      </c>
    </row>
    <row r="553" spans="1:8" ht="15">
      <c r="A553" s="130">
        <v>551</v>
      </c>
      <c r="B553" s="66">
        <v>15.4</v>
      </c>
      <c r="C553" s="66">
        <v>2.9</v>
      </c>
      <c r="D553" s="66">
        <v>9.7259591921957202</v>
      </c>
      <c r="E553" s="66">
        <v>0</v>
      </c>
      <c r="F553" s="66">
        <v>42.1</v>
      </c>
      <c r="G553" s="66">
        <v>23.7</v>
      </c>
      <c r="H553" s="66">
        <v>1</v>
      </c>
    </row>
    <row r="554" spans="1:8" ht="15">
      <c r="A554" s="130">
        <v>552</v>
      </c>
      <c r="B554" s="66">
        <v>23.8</v>
      </c>
      <c r="C554" s="66">
        <v>2.4</v>
      </c>
      <c r="D554" s="66">
        <v>7.8831772987159159</v>
      </c>
      <c r="E554" s="66">
        <v>1.27</v>
      </c>
      <c r="F554" s="66">
        <v>41.5</v>
      </c>
      <c r="G554" s="66">
        <v>25.2</v>
      </c>
      <c r="H554" s="66">
        <v>1</v>
      </c>
    </row>
    <row r="555" spans="1:8" ht="15">
      <c r="A555" s="130">
        <v>553</v>
      </c>
      <c r="B555" s="66">
        <v>36.299999999999997</v>
      </c>
      <c r="C555" s="66">
        <v>3.2</v>
      </c>
      <c r="D555" s="66">
        <v>7.6764272491656218</v>
      </c>
      <c r="E555" s="66">
        <v>0</v>
      </c>
      <c r="F555" s="66">
        <v>36.799999999999997</v>
      </c>
      <c r="G555" s="66">
        <v>24.7</v>
      </c>
      <c r="H555" s="66">
        <v>1</v>
      </c>
    </row>
    <row r="556" spans="1:8" ht="15">
      <c r="A556" s="130">
        <v>554</v>
      </c>
      <c r="B556" s="66">
        <v>50.1</v>
      </c>
      <c r="C556" s="66">
        <v>2.5</v>
      </c>
      <c r="D556" s="66">
        <v>6.1323573734260979</v>
      </c>
      <c r="E556" s="66">
        <v>18.54</v>
      </c>
      <c r="F556" s="66">
        <v>33.1</v>
      </c>
      <c r="G556" s="66">
        <v>21.9</v>
      </c>
      <c r="H556" s="66">
        <v>1</v>
      </c>
    </row>
    <row r="557" spans="1:8" ht="15">
      <c r="A557" s="130">
        <v>555</v>
      </c>
      <c r="B557" s="66">
        <v>32.799999999999997</v>
      </c>
      <c r="C557" s="66">
        <v>1.7</v>
      </c>
      <c r="D557" s="66">
        <v>7.1570662113625909</v>
      </c>
      <c r="E557" s="66">
        <v>0</v>
      </c>
      <c r="F557" s="66">
        <v>37.4</v>
      </c>
      <c r="G557" s="66">
        <v>24.7</v>
      </c>
      <c r="H557" s="66">
        <v>1</v>
      </c>
    </row>
    <row r="558" spans="1:8" ht="15">
      <c r="A558" s="130">
        <v>556</v>
      </c>
      <c r="B558" s="66">
        <v>23.1</v>
      </c>
      <c r="C558" s="66">
        <v>1.9</v>
      </c>
      <c r="D558" s="66">
        <v>7.903474444479003</v>
      </c>
      <c r="E558" s="66">
        <v>18.54</v>
      </c>
      <c r="F558" s="66">
        <v>41</v>
      </c>
      <c r="G558" s="66">
        <v>24</v>
      </c>
      <c r="H558" s="66">
        <v>1</v>
      </c>
    </row>
    <row r="559" spans="1:8" ht="15">
      <c r="A559" s="130">
        <v>557</v>
      </c>
      <c r="B559" s="66">
        <v>32.299999999999997</v>
      </c>
      <c r="C559" s="66">
        <v>1.8</v>
      </c>
      <c r="D559" s="66">
        <v>5.9682581413209821</v>
      </c>
      <c r="E559" s="66">
        <v>0.25</v>
      </c>
      <c r="F559" s="66">
        <v>37.200000000000003</v>
      </c>
      <c r="G559" s="66">
        <v>24.1</v>
      </c>
      <c r="H559" s="66">
        <v>1</v>
      </c>
    </row>
    <row r="560" spans="1:8" ht="15">
      <c r="A560" s="130">
        <v>558</v>
      </c>
      <c r="B560" s="66">
        <v>27.6</v>
      </c>
      <c r="C560" s="66">
        <v>3.2</v>
      </c>
      <c r="D560" s="66">
        <v>7.5736713743384909</v>
      </c>
      <c r="E560" s="66">
        <v>0</v>
      </c>
      <c r="F560" s="66">
        <v>38.4</v>
      </c>
      <c r="G560" s="66">
        <v>25.9</v>
      </c>
      <c r="H560" s="66">
        <v>1</v>
      </c>
    </row>
    <row r="561" spans="1:8" ht="15">
      <c r="A561" s="130">
        <v>559</v>
      </c>
      <c r="B561" s="66">
        <v>30.3</v>
      </c>
      <c r="C561" s="66">
        <v>1.8</v>
      </c>
      <c r="D561" s="66">
        <v>7.3087070396031582</v>
      </c>
      <c r="E561" s="66">
        <v>0</v>
      </c>
      <c r="F561" s="66">
        <v>38.299999999999997</v>
      </c>
      <c r="G561" s="66">
        <v>25.2</v>
      </c>
      <c r="H561" s="66">
        <v>1</v>
      </c>
    </row>
    <row r="562" spans="1:8" ht="15">
      <c r="A562" s="130">
        <v>560</v>
      </c>
      <c r="B562" s="66">
        <v>45.6</v>
      </c>
      <c r="C562" s="66">
        <v>3.5</v>
      </c>
      <c r="D562" s="66">
        <v>5.4545610417197272</v>
      </c>
      <c r="E562" s="66">
        <v>8.64</v>
      </c>
      <c r="F562" s="66">
        <v>34.5</v>
      </c>
      <c r="G562" s="66">
        <v>23.6</v>
      </c>
      <c r="H562" s="66">
        <v>1</v>
      </c>
    </row>
    <row r="563" spans="1:8" ht="15">
      <c r="A563" s="130">
        <v>561</v>
      </c>
      <c r="B563" s="66">
        <v>47.2</v>
      </c>
      <c r="C563" s="66">
        <v>3</v>
      </c>
      <c r="D563" s="66">
        <v>6.8696988473475722</v>
      </c>
      <c r="E563" s="66">
        <v>0</v>
      </c>
      <c r="F563" s="66">
        <v>34.5</v>
      </c>
      <c r="G563" s="66">
        <v>22.3</v>
      </c>
      <c r="H563" s="66">
        <v>1</v>
      </c>
    </row>
    <row r="564" spans="1:8" ht="15">
      <c r="A564" s="130">
        <v>562</v>
      </c>
      <c r="B564" s="66">
        <v>25.6</v>
      </c>
      <c r="C564" s="66">
        <v>1.8</v>
      </c>
      <c r="D564" s="66">
        <v>7.3563730686637454</v>
      </c>
      <c r="E564" s="66">
        <v>0</v>
      </c>
      <c r="F564" s="66">
        <v>37.799999999999997</v>
      </c>
      <c r="G564" s="66">
        <v>24.6</v>
      </c>
      <c r="H564" s="66">
        <v>1</v>
      </c>
    </row>
    <row r="565" spans="1:8" ht="15">
      <c r="A565" s="130">
        <v>563</v>
      </c>
      <c r="B565" s="66">
        <v>18.5</v>
      </c>
      <c r="C565" s="66">
        <v>1.3</v>
      </c>
      <c r="D565" s="66">
        <v>7.3194166746108715</v>
      </c>
      <c r="E565" s="66">
        <v>0</v>
      </c>
      <c r="F565" s="66">
        <v>40.6</v>
      </c>
      <c r="G565" s="66">
        <v>25.2</v>
      </c>
      <c r="H565" s="66">
        <v>1</v>
      </c>
    </row>
    <row r="566" spans="1:8" ht="15">
      <c r="A566" s="130">
        <v>564</v>
      </c>
      <c r="B566" s="66">
        <v>35.799999999999997</v>
      </c>
      <c r="C566" s="66">
        <v>3.1</v>
      </c>
      <c r="D566" s="66">
        <v>7.2984100731183092</v>
      </c>
      <c r="E566" s="66">
        <v>0</v>
      </c>
      <c r="F566" s="66">
        <v>35.9</v>
      </c>
      <c r="G566" s="66">
        <v>24.9</v>
      </c>
      <c r="H566" s="66">
        <v>1</v>
      </c>
    </row>
    <row r="567" spans="1:8" ht="15">
      <c r="A567" s="130">
        <v>565</v>
      </c>
      <c r="B567" s="66">
        <v>24.9</v>
      </c>
      <c r="C567" s="66">
        <v>1.4</v>
      </c>
      <c r="D567" s="66">
        <v>7.1941535329916766</v>
      </c>
      <c r="E567" s="66">
        <v>0</v>
      </c>
      <c r="F567" s="66">
        <v>38.799999999999997</v>
      </c>
      <c r="G567" s="66">
        <v>23.1</v>
      </c>
      <c r="H567" s="66">
        <v>1</v>
      </c>
    </row>
    <row r="568" spans="1:8" ht="15">
      <c r="A568" s="130">
        <v>566</v>
      </c>
      <c r="B568" s="66">
        <v>17.8</v>
      </c>
      <c r="C568" s="66">
        <v>1.1000000000000001</v>
      </c>
      <c r="D568" s="66">
        <v>7.0540109748804154</v>
      </c>
      <c r="E568" s="66">
        <v>0</v>
      </c>
      <c r="F568" s="66">
        <v>40.4</v>
      </c>
      <c r="G568" s="66">
        <v>25.2</v>
      </c>
      <c r="H568" s="66">
        <v>1</v>
      </c>
    </row>
    <row r="569" spans="1:8" ht="15">
      <c r="A569" s="130">
        <v>567</v>
      </c>
      <c r="B569" s="66">
        <v>13.9</v>
      </c>
      <c r="C569" s="66">
        <v>1.5</v>
      </c>
      <c r="D569" s="66">
        <v>7.2878361545514201</v>
      </c>
      <c r="E569" s="66">
        <v>0</v>
      </c>
      <c r="F569" s="66">
        <v>41.2</v>
      </c>
      <c r="G569" s="66">
        <v>24.3</v>
      </c>
      <c r="H569" s="66">
        <v>1</v>
      </c>
    </row>
    <row r="570" spans="1:8" ht="15">
      <c r="A570" s="130">
        <v>568</v>
      </c>
      <c r="B570" s="66">
        <v>20.8</v>
      </c>
      <c r="C570" s="66">
        <v>2.6</v>
      </c>
      <c r="D570" s="66">
        <v>8.8765825099217537</v>
      </c>
      <c r="E570" s="66">
        <v>0</v>
      </c>
      <c r="F570" s="66">
        <v>40.799999999999997</v>
      </c>
      <c r="G570" s="66">
        <v>25.2</v>
      </c>
      <c r="H570" s="66">
        <v>1</v>
      </c>
    </row>
    <row r="571" spans="1:8" ht="15">
      <c r="A571" s="130">
        <v>569</v>
      </c>
      <c r="B571" s="66">
        <v>22</v>
      </c>
      <c r="C571" s="66">
        <v>2.5</v>
      </c>
      <c r="D571" s="66">
        <v>8.4482361037864671</v>
      </c>
      <c r="E571" s="66">
        <v>0</v>
      </c>
      <c r="F571" s="66">
        <v>39.1</v>
      </c>
      <c r="G571" s="66">
        <v>25.6</v>
      </c>
      <c r="H571" s="66">
        <v>1</v>
      </c>
    </row>
    <row r="572" spans="1:8" ht="15">
      <c r="A572" s="130">
        <v>570</v>
      </c>
      <c r="B572" s="66">
        <v>28.3</v>
      </c>
      <c r="C572" s="66">
        <v>2.4</v>
      </c>
      <c r="D572" s="66">
        <v>7.5149433271537394</v>
      </c>
      <c r="E572" s="66">
        <v>0</v>
      </c>
      <c r="F572" s="66">
        <v>39.4</v>
      </c>
      <c r="G572" s="66">
        <v>26.8</v>
      </c>
      <c r="H572" s="66">
        <v>1</v>
      </c>
    </row>
    <row r="573" spans="1:8" ht="15">
      <c r="A573" s="130">
        <v>571</v>
      </c>
      <c r="B573" s="66">
        <v>29.3</v>
      </c>
      <c r="C573" s="66">
        <v>1.8</v>
      </c>
      <c r="D573" s="66">
        <v>7.0131877248639203</v>
      </c>
      <c r="E573" s="66">
        <v>29.21</v>
      </c>
      <c r="F573" s="66">
        <v>38.6</v>
      </c>
      <c r="G573" s="66">
        <v>22.9</v>
      </c>
      <c r="H573" s="66">
        <v>1</v>
      </c>
    </row>
    <row r="574" spans="1:8" ht="15">
      <c r="A574" s="130">
        <v>572</v>
      </c>
      <c r="B574" s="66">
        <v>26.6</v>
      </c>
      <c r="C574" s="66">
        <v>1.2</v>
      </c>
      <c r="D574" s="66">
        <v>6.893689785014538</v>
      </c>
      <c r="E574" s="66">
        <v>0</v>
      </c>
      <c r="F574" s="66">
        <v>40.5</v>
      </c>
      <c r="G574" s="66">
        <v>23.8</v>
      </c>
      <c r="H574" s="66">
        <v>1</v>
      </c>
    </row>
    <row r="575" spans="1:8" ht="15">
      <c r="A575" s="130">
        <v>573</v>
      </c>
      <c r="B575" s="66">
        <v>33.1</v>
      </c>
      <c r="C575" s="66">
        <v>1.9</v>
      </c>
      <c r="D575" s="66">
        <v>5.6546149853713708</v>
      </c>
      <c r="E575" s="66">
        <v>0</v>
      </c>
      <c r="F575" s="66">
        <v>36</v>
      </c>
      <c r="G575" s="66">
        <v>27.2</v>
      </c>
      <c r="H575" s="66">
        <v>1</v>
      </c>
    </row>
    <row r="576" spans="1:8" ht="15">
      <c r="A576" s="130">
        <v>574</v>
      </c>
      <c r="B576" s="66">
        <v>48.8</v>
      </c>
      <c r="C576" s="66">
        <v>2</v>
      </c>
      <c r="D576" s="66">
        <v>4.3248849255482344</v>
      </c>
      <c r="E576" s="66">
        <v>2.0299999999999998</v>
      </c>
      <c r="F576" s="66">
        <v>32.200000000000003</v>
      </c>
      <c r="G576" s="66">
        <v>22.8</v>
      </c>
      <c r="H576" s="66">
        <v>1</v>
      </c>
    </row>
    <row r="577" spans="1:8" ht="15">
      <c r="A577" s="130">
        <v>575</v>
      </c>
      <c r="B577" s="66">
        <v>56.4</v>
      </c>
      <c r="C577" s="66">
        <v>1.5</v>
      </c>
      <c r="D577" s="66">
        <v>3.9258114915503755</v>
      </c>
      <c r="E577" s="66">
        <v>0.51</v>
      </c>
      <c r="F577" s="66">
        <v>30.4</v>
      </c>
      <c r="G577" s="66">
        <v>22.8</v>
      </c>
      <c r="H577" s="66">
        <v>1</v>
      </c>
    </row>
    <row r="578" spans="1:8" ht="15">
      <c r="A578" s="130">
        <v>576</v>
      </c>
      <c r="B578" s="66">
        <v>30.3</v>
      </c>
      <c r="C578" s="66">
        <v>1.2</v>
      </c>
      <c r="D578" s="66">
        <v>6.5885734035032106</v>
      </c>
      <c r="E578" s="66">
        <v>0</v>
      </c>
      <c r="F578" s="66">
        <v>37.200000000000003</v>
      </c>
      <c r="G578" s="66">
        <v>22.1</v>
      </c>
      <c r="H578" s="66">
        <v>1</v>
      </c>
    </row>
    <row r="579" spans="1:8" ht="15">
      <c r="A579" s="130">
        <v>577</v>
      </c>
      <c r="B579" s="66">
        <v>14.7</v>
      </c>
      <c r="C579" s="66">
        <v>1.7</v>
      </c>
      <c r="D579" s="66">
        <v>7.741046162625052</v>
      </c>
      <c r="E579" s="66">
        <v>0</v>
      </c>
      <c r="F579" s="66">
        <v>40.6</v>
      </c>
      <c r="G579" s="66">
        <v>23.3</v>
      </c>
      <c r="H579" s="66">
        <v>1</v>
      </c>
    </row>
    <row r="580" spans="1:8" ht="15">
      <c r="A580" s="130">
        <v>578</v>
      </c>
      <c r="B580" s="66">
        <v>10.9</v>
      </c>
      <c r="C580" s="66">
        <v>2.2000000000000002</v>
      </c>
      <c r="D580" s="66">
        <v>8.5168689788891214</v>
      </c>
      <c r="E580" s="66">
        <v>0</v>
      </c>
      <c r="F580" s="66">
        <v>40.6</v>
      </c>
      <c r="G580" s="66">
        <v>22.5</v>
      </c>
      <c r="H580" s="66">
        <v>1</v>
      </c>
    </row>
    <row r="581" spans="1:8" ht="15">
      <c r="A581" s="130">
        <v>579</v>
      </c>
      <c r="B581" s="66">
        <v>11.2</v>
      </c>
      <c r="C581" s="66">
        <v>1.6</v>
      </c>
      <c r="D581" s="66">
        <v>6.9348631376000638</v>
      </c>
      <c r="E581" s="66">
        <v>0</v>
      </c>
      <c r="F581" s="66">
        <v>41.6</v>
      </c>
      <c r="G581" s="66">
        <v>25.9</v>
      </c>
      <c r="H581" s="66">
        <v>1</v>
      </c>
    </row>
    <row r="582" spans="1:8" ht="15">
      <c r="A582" s="130">
        <v>580</v>
      </c>
      <c r="B582" s="66">
        <v>17.100000000000001</v>
      </c>
      <c r="C582" s="66">
        <v>1.9</v>
      </c>
      <c r="D582" s="66">
        <v>8.0035652693956081</v>
      </c>
      <c r="E582" s="66">
        <v>0</v>
      </c>
      <c r="F582" s="66">
        <v>41.3</v>
      </c>
      <c r="G582" s="66">
        <v>23</v>
      </c>
      <c r="H582" s="66">
        <v>1</v>
      </c>
    </row>
    <row r="583" spans="1:8" ht="15">
      <c r="A583" s="130">
        <v>581</v>
      </c>
      <c r="B583" s="66">
        <v>15.1</v>
      </c>
      <c r="C583" s="66">
        <v>2.2999999999999998</v>
      </c>
      <c r="D583" s="66">
        <v>8.5650796691770648</v>
      </c>
      <c r="E583" s="66">
        <v>0</v>
      </c>
      <c r="F583" s="66">
        <v>41.6</v>
      </c>
      <c r="G583" s="66">
        <v>24.2</v>
      </c>
      <c r="H583" s="66">
        <v>1</v>
      </c>
    </row>
    <row r="584" spans="1:8" ht="15">
      <c r="A584" s="130">
        <v>582</v>
      </c>
      <c r="B584" s="66">
        <v>25.7</v>
      </c>
      <c r="C584" s="66">
        <v>1.5</v>
      </c>
      <c r="D584" s="66">
        <v>6.6701538642487996</v>
      </c>
      <c r="E584" s="66">
        <v>0.25</v>
      </c>
      <c r="F584" s="66">
        <v>38.6</v>
      </c>
      <c r="G584" s="66">
        <v>23.9</v>
      </c>
      <c r="H584" s="66">
        <v>1</v>
      </c>
    </row>
    <row r="585" spans="1:8" ht="15">
      <c r="A585" s="130">
        <v>583</v>
      </c>
      <c r="B585" s="66">
        <v>19.2</v>
      </c>
      <c r="C585" s="66">
        <v>3.2</v>
      </c>
      <c r="D585" s="66">
        <v>9.232496253579157</v>
      </c>
      <c r="E585" s="66">
        <v>0</v>
      </c>
      <c r="F585" s="66">
        <v>39.5</v>
      </c>
      <c r="G585" s="66">
        <v>25.6</v>
      </c>
      <c r="H585" s="66">
        <v>1</v>
      </c>
    </row>
    <row r="586" spans="1:8" ht="15">
      <c r="A586" s="130">
        <v>584</v>
      </c>
      <c r="B586" s="66">
        <v>9.6999999999999993</v>
      </c>
      <c r="C586" s="66">
        <v>1.4</v>
      </c>
      <c r="D586" s="66">
        <v>7.1996673560851976</v>
      </c>
      <c r="E586" s="66">
        <v>0</v>
      </c>
      <c r="F586" s="66">
        <v>40.200000000000003</v>
      </c>
      <c r="G586" s="66">
        <v>22.5</v>
      </c>
      <c r="H586" s="66">
        <v>1</v>
      </c>
    </row>
    <row r="587" spans="1:8" ht="15">
      <c r="A587" s="130">
        <v>585</v>
      </c>
      <c r="B587" s="66">
        <v>8.4</v>
      </c>
      <c r="C587" s="66">
        <v>1.4</v>
      </c>
      <c r="D587" s="66">
        <v>7.3336793660627038</v>
      </c>
      <c r="E587" s="66">
        <v>0</v>
      </c>
      <c r="F587" s="66">
        <v>41.1</v>
      </c>
      <c r="G587" s="66">
        <v>19.600000000000001</v>
      </c>
      <c r="H587" s="66">
        <v>1</v>
      </c>
    </row>
    <row r="588" spans="1:8" ht="15">
      <c r="A588" s="130">
        <v>586</v>
      </c>
      <c r="B588" s="66">
        <v>9.8000000000000007</v>
      </c>
      <c r="C588" s="66">
        <v>1.5</v>
      </c>
      <c r="D588" s="66">
        <v>7.2514964058375782</v>
      </c>
      <c r="E588" s="66">
        <v>0</v>
      </c>
      <c r="F588" s="66">
        <v>41.4</v>
      </c>
      <c r="G588" s="66">
        <v>20.6</v>
      </c>
      <c r="H588" s="66">
        <v>1</v>
      </c>
    </row>
    <row r="589" spans="1:8" ht="15">
      <c r="A589" s="130">
        <v>587</v>
      </c>
      <c r="B589" s="66">
        <v>12.8</v>
      </c>
      <c r="C589" s="66">
        <v>3.2</v>
      </c>
      <c r="D589" s="66">
        <v>8.5572818863863187</v>
      </c>
      <c r="E589" s="66">
        <v>0</v>
      </c>
      <c r="F589" s="66">
        <v>37.9</v>
      </c>
      <c r="G589" s="66">
        <v>24.6</v>
      </c>
      <c r="H589" s="66">
        <v>1</v>
      </c>
    </row>
    <row r="590" spans="1:8" ht="15">
      <c r="A590" s="130">
        <v>588</v>
      </c>
      <c r="B590" s="66">
        <v>12</v>
      </c>
      <c r="C590" s="66">
        <v>1.6</v>
      </c>
      <c r="D590" s="66">
        <v>7.331584821018887</v>
      </c>
      <c r="E590" s="66">
        <v>0</v>
      </c>
      <c r="F590" s="66">
        <v>38.700000000000003</v>
      </c>
      <c r="G590" s="66">
        <v>19</v>
      </c>
      <c r="H590" s="66">
        <v>1</v>
      </c>
    </row>
    <row r="591" spans="1:8" ht="15">
      <c r="A591" s="130">
        <v>589</v>
      </c>
      <c r="B591" s="66">
        <v>8.1</v>
      </c>
      <c r="C591" s="66">
        <v>1.2</v>
      </c>
      <c r="D591" s="66">
        <v>6.8711697278993116</v>
      </c>
      <c r="E591" s="66">
        <v>0</v>
      </c>
      <c r="F591" s="66">
        <v>39.9</v>
      </c>
      <c r="G591" s="66">
        <v>20.399999999999999</v>
      </c>
      <c r="H591" s="66">
        <v>1</v>
      </c>
    </row>
    <row r="592" spans="1:8" ht="15">
      <c r="A592" s="130">
        <v>590</v>
      </c>
      <c r="B592" s="66">
        <v>10</v>
      </c>
      <c r="C592" s="66">
        <v>1.5</v>
      </c>
      <c r="D592" s="66">
        <v>7.5716925090132756</v>
      </c>
      <c r="E592" s="66">
        <v>0</v>
      </c>
      <c r="F592" s="66">
        <v>42.4</v>
      </c>
      <c r="G592" s="66">
        <v>18.5</v>
      </c>
      <c r="H592" s="66">
        <v>1</v>
      </c>
    </row>
    <row r="593" spans="1:8" ht="15">
      <c r="A593" s="130">
        <v>591</v>
      </c>
      <c r="B593" s="66">
        <v>24.4</v>
      </c>
      <c r="C593" s="66">
        <v>2</v>
      </c>
      <c r="D593" s="66">
        <v>5.4055138486148362</v>
      </c>
      <c r="E593" s="66">
        <v>0</v>
      </c>
      <c r="F593" s="66">
        <v>37.4</v>
      </c>
      <c r="G593" s="66">
        <v>24.1</v>
      </c>
      <c r="H593" s="66">
        <v>1</v>
      </c>
    </row>
    <row r="594" spans="1:8" ht="15">
      <c r="A594" s="130">
        <v>592</v>
      </c>
      <c r="B594" s="66">
        <v>24.3</v>
      </c>
      <c r="C594" s="66">
        <v>3.3</v>
      </c>
      <c r="D594" s="66">
        <v>8.7729020491161531</v>
      </c>
      <c r="E594" s="66">
        <v>0</v>
      </c>
      <c r="F594" s="66">
        <v>39.6</v>
      </c>
      <c r="G594" s="66">
        <v>25.6</v>
      </c>
      <c r="H594" s="66">
        <v>1</v>
      </c>
    </row>
    <row r="595" spans="1:8" ht="15">
      <c r="A595" s="130">
        <v>593</v>
      </c>
      <c r="B595" s="66">
        <v>22.1</v>
      </c>
      <c r="C595" s="66">
        <v>1.6</v>
      </c>
      <c r="D595" s="66">
        <v>6.4727196372876543</v>
      </c>
      <c r="E595" s="66">
        <v>0</v>
      </c>
      <c r="F595" s="66">
        <v>41.2</v>
      </c>
      <c r="G595" s="66">
        <v>24</v>
      </c>
      <c r="H595" s="66">
        <v>1</v>
      </c>
    </row>
    <row r="596" spans="1:8" ht="15">
      <c r="A596" s="130">
        <v>594</v>
      </c>
      <c r="B596" s="66">
        <v>19.7</v>
      </c>
      <c r="C596" s="66">
        <v>2.2999999999999998</v>
      </c>
      <c r="D596" s="66">
        <v>8.2351461345754551</v>
      </c>
      <c r="E596" s="66">
        <v>0</v>
      </c>
      <c r="F596" s="66">
        <v>41.9</v>
      </c>
      <c r="G596" s="66">
        <v>24.8</v>
      </c>
      <c r="H596" s="66">
        <v>1</v>
      </c>
    </row>
    <row r="597" spans="1:8" ht="15">
      <c r="A597" s="130">
        <v>595</v>
      </c>
      <c r="B597" s="66">
        <v>13.4</v>
      </c>
      <c r="C597" s="66">
        <v>2.7</v>
      </c>
      <c r="D597" s="66">
        <v>8.6267078740212408</v>
      </c>
      <c r="E597" s="66">
        <v>0</v>
      </c>
      <c r="F597" s="66">
        <v>43.8</v>
      </c>
      <c r="G597" s="66">
        <v>27.4</v>
      </c>
      <c r="H597" s="66">
        <v>1</v>
      </c>
    </row>
    <row r="598" spans="1:8" ht="15">
      <c r="A598" s="130">
        <v>596</v>
      </c>
      <c r="B598" s="66">
        <v>20.2</v>
      </c>
      <c r="C598" s="66">
        <v>2.6</v>
      </c>
      <c r="D598" s="66">
        <v>7.9119623163938773</v>
      </c>
      <c r="E598" s="66">
        <v>1.27</v>
      </c>
      <c r="F598" s="66">
        <v>40.4</v>
      </c>
      <c r="G598" s="66">
        <v>26.5</v>
      </c>
      <c r="H598" s="66">
        <v>1</v>
      </c>
    </row>
    <row r="599" spans="1:8" ht="15">
      <c r="A599" s="130">
        <v>597</v>
      </c>
      <c r="B599" s="66">
        <v>24.6</v>
      </c>
      <c r="C599" s="66">
        <v>2.2999999999999998</v>
      </c>
      <c r="D599" s="66">
        <v>7.55013221334917</v>
      </c>
      <c r="E599" s="66">
        <v>0</v>
      </c>
      <c r="F599" s="66">
        <v>40.200000000000003</v>
      </c>
      <c r="G599" s="66">
        <v>25.1</v>
      </c>
      <c r="H599" s="66">
        <v>1</v>
      </c>
    </row>
    <row r="600" spans="1:8" ht="15">
      <c r="A600" s="130">
        <v>598</v>
      </c>
      <c r="B600" s="66">
        <v>20</v>
      </c>
      <c r="C600" s="66">
        <v>1.6</v>
      </c>
      <c r="D600" s="66">
        <v>7.1721390871982091</v>
      </c>
      <c r="E600" s="66">
        <v>0</v>
      </c>
      <c r="F600" s="66">
        <v>42</v>
      </c>
      <c r="G600" s="66">
        <v>24.5</v>
      </c>
      <c r="H600" s="66">
        <v>1</v>
      </c>
    </row>
    <row r="601" spans="1:8" ht="15">
      <c r="A601" s="130">
        <v>599</v>
      </c>
      <c r="B601" s="66">
        <v>14.1</v>
      </c>
      <c r="C601" s="66">
        <v>1.6</v>
      </c>
      <c r="D601" s="66">
        <v>7.5004284341386045</v>
      </c>
      <c r="E601" s="66">
        <v>0</v>
      </c>
      <c r="F601" s="66">
        <v>44.1</v>
      </c>
      <c r="G601" s="66">
        <v>25.1</v>
      </c>
      <c r="H601" s="66">
        <v>1</v>
      </c>
    </row>
    <row r="602" spans="1:8" ht="15">
      <c r="A602" s="130">
        <v>600</v>
      </c>
      <c r="B602" s="66">
        <v>20.7</v>
      </c>
      <c r="C602" s="66">
        <v>2.6</v>
      </c>
      <c r="D602" s="66">
        <v>7.5915618474710156</v>
      </c>
      <c r="E602" s="66">
        <v>0</v>
      </c>
      <c r="F602" s="66">
        <v>40.799999999999997</v>
      </c>
      <c r="G602" s="66">
        <v>27.6</v>
      </c>
      <c r="H602" s="66">
        <v>1</v>
      </c>
    </row>
    <row r="603" spans="1:8" ht="15">
      <c r="A603" s="130">
        <v>601</v>
      </c>
      <c r="B603" s="66">
        <v>14.3</v>
      </c>
      <c r="C603" s="66">
        <v>1.3</v>
      </c>
      <c r="D603" s="66">
        <v>6.6366139180993855</v>
      </c>
      <c r="E603" s="66">
        <v>2.0299999999999998</v>
      </c>
      <c r="F603" s="66">
        <v>42.7</v>
      </c>
      <c r="G603" s="66">
        <v>26.8</v>
      </c>
      <c r="H603" s="66">
        <v>1</v>
      </c>
    </row>
    <row r="604" spans="1:8" ht="15">
      <c r="A604" s="130">
        <v>602</v>
      </c>
      <c r="B604" s="66">
        <v>18.8</v>
      </c>
      <c r="C604" s="66">
        <v>2.2999999999999998</v>
      </c>
      <c r="D604" s="66">
        <v>7.8169390861424377</v>
      </c>
      <c r="E604" s="66">
        <v>2.54</v>
      </c>
      <c r="F604" s="66">
        <v>41.5</v>
      </c>
      <c r="G604" s="66">
        <v>24.7</v>
      </c>
      <c r="H604" s="66">
        <v>1</v>
      </c>
    </row>
    <row r="605" spans="1:8" ht="15">
      <c r="A605" s="130">
        <v>603</v>
      </c>
      <c r="B605" s="66">
        <v>18.399999999999999</v>
      </c>
      <c r="C605" s="66">
        <v>1.8</v>
      </c>
      <c r="D605" s="66">
        <v>7.3141499124635159</v>
      </c>
      <c r="E605" s="66">
        <v>0</v>
      </c>
      <c r="F605" s="66">
        <v>41.4</v>
      </c>
      <c r="G605" s="66">
        <v>25.9</v>
      </c>
      <c r="H605" s="66">
        <v>1</v>
      </c>
    </row>
    <row r="606" spans="1:8" ht="15">
      <c r="A606" s="130">
        <v>604</v>
      </c>
      <c r="B606" s="66">
        <v>28.4</v>
      </c>
      <c r="C606" s="66">
        <v>2</v>
      </c>
      <c r="D606" s="66">
        <v>6.8019436276889911</v>
      </c>
      <c r="E606" s="66">
        <v>16</v>
      </c>
      <c r="F606" s="66">
        <v>40.5</v>
      </c>
      <c r="G606" s="66">
        <v>24.6</v>
      </c>
      <c r="H606" s="66">
        <v>1</v>
      </c>
    </row>
    <row r="607" spans="1:8" ht="15">
      <c r="A607" s="130">
        <v>605</v>
      </c>
      <c r="B607" s="66">
        <v>38</v>
      </c>
      <c r="C607" s="66">
        <v>2.1</v>
      </c>
      <c r="D607" s="66">
        <v>5.7414814941628372</v>
      </c>
      <c r="E607" s="66">
        <v>0.51</v>
      </c>
      <c r="F607" s="66">
        <v>36.299999999999997</v>
      </c>
      <c r="G607" s="66">
        <v>22.8</v>
      </c>
      <c r="H607" s="66">
        <v>1</v>
      </c>
    </row>
    <row r="608" spans="1:8" ht="15">
      <c r="A608" s="130">
        <v>606</v>
      </c>
      <c r="B608" s="66">
        <v>31.9</v>
      </c>
      <c r="C608" s="66">
        <v>2</v>
      </c>
      <c r="D608" s="66">
        <v>6.5278538094748075</v>
      </c>
      <c r="E608" s="66">
        <v>2.0299999999999998</v>
      </c>
      <c r="F608" s="66">
        <v>38.200000000000003</v>
      </c>
      <c r="G608" s="66">
        <v>25.1</v>
      </c>
      <c r="H608" s="66">
        <v>1</v>
      </c>
    </row>
    <row r="609" spans="1:8" ht="15">
      <c r="A609" s="130">
        <v>607</v>
      </c>
      <c r="B609" s="66">
        <v>38.700000000000003</v>
      </c>
      <c r="C609" s="66">
        <v>1.9</v>
      </c>
      <c r="D609" s="66">
        <v>5.8654146432973029</v>
      </c>
      <c r="E609" s="66">
        <v>3.05</v>
      </c>
      <c r="F609" s="66">
        <v>37.1</v>
      </c>
      <c r="G609" s="66">
        <v>24.9</v>
      </c>
      <c r="H609" s="66">
        <v>1</v>
      </c>
    </row>
    <row r="610" spans="1:8" ht="15">
      <c r="A610" s="130">
        <v>608</v>
      </c>
      <c r="B610" s="66">
        <v>42.7</v>
      </c>
      <c r="C610" s="66">
        <v>2.5</v>
      </c>
      <c r="D610" s="66">
        <v>5.7642738321479223</v>
      </c>
      <c r="E610" s="66">
        <v>6.86</v>
      </c>
      <c r="F610" s="66">
        <v>35.6</v>
      </c>
      <c r="G610" s="66">
        <v>21</v>
      </c>
      <c r="H610" s="66">
        <v>1</v>
      </c>
    </row>
    <row r="611" spans="1:8" ht="15">
      <c r="A611" s="130">
        <v>609</v>
      </c>
      <c r="B611" s="66">
        <v>32.299999999999997</v>
      </c>
      <c r="C611" s="66">
        <v>3.1</v>
      </c>
      <c r="D611" s="66">
        <v>6.7435960164819972</v>
      </c>
      <c r="E611" s="66">
        <v>0</v>
      </c>
      <c r="F611" s="66">
        <v>34.299999999999997</v>
      </c>
      <c r="G611" s="66">
        <v>23.1</v>
      </c>
      <c r="H611" s="66">
        <v>1</v>
      </c>
    </row>
    <row r="612" spans="1:8" ht="15">
      <c r="A612" s="130">
        <v>610</v>
      </c>
      <c r="B612" s="66">
        <v>12.7</v>
      </c>
      <c r="C612" s="66">
        <v>2.4</v>
      </c>
      <c r="D612" s="66">
        <v>7.0177855567347676</v>
      </c>
      <c r="E612" s="66">
        <v>0.76</v>
      </c>
      <c r="F612" s="66">
        <v>35.9</v>
      </c>
      <c r="G612" s="66">
        <v>19</v>
      </c>
      <c r="H612" s="66">
        <v>1</v>
      </c>
    </row>
    <row r="613" spans="1:8" ht="15">
      <c r="A613" s="130">
        <v>611</v>
      </c>
      <c r="B613" s="66">
        <v>12.1</v>
      </c>
      <c r="C613" s="66">
        <v>1.4</v>
      </c>
      <c r="D613" s="66">
        <v>6.2982162912224382</v>
      </c>
      <c r="E613" s="66">
        <v>0.76</v>
      </c>
      <c r="F613" s="66">
        <v>36.6</v>
      </c>
      <c r="G613" s="66">
        <v>17.2</v>
      </c>
      <c r="H613" s="66">
        <v>1</v>
      </c>
    </row>
    <row r="614" spans="1:8" ht="15">
      <c r="A614" s="130">
        <v>612</v>
      </c>
      <c r="B614" s="66">
        <v>10.4</v>
      </c>
      <c r="C614" s="66">
        <v>1.5</v>
      </c>
      <c r="D614" s="66">
        <v>6.6376728201905077</v>
      </c>
      <c r="E614" s="66">
        <v>0.76</v>
      </c>
      <c r="F614" s="66">
        <v>39</v>
      </c>
      <c r="G614" s="66">
        <v>17.600000000000001</v>
      </c>
      <c r="H614" s="66">
        <v>1</v>
      </c>
    </row>
    <row r="615" spans="1:8" ht="15">
      <c r="A615" s="130">
        <v>613</v>
      </c>
      <c r="B615" s="66">
        <v>10.1</v>
      </c>
      <c r="C615" s="66">
        <v>1.7</v>
      </c>
      <c r="D615" s="66">
        <v>6.8714290292698958</v>
      </c>
      <c r="E615" s="66">
        <v>0</v>
      </c>
      <c r="F615" s="66">
        <v>41</v>
      </c>
      <c r="G615" s="66">
        <v>17.3</v>
      </c>
      <c r="H615" s="66">
        <v>1</v>
      </c>
    </row>
    <row r="616" spans="1:8" ht="15">
      <c r="A616" s="130">
        <v>614</v>
      </c>
      <c r="B616" s="66">
        <v>12.5</v>
      </c>
      <c r="C616" s="66">
        <v>1.3</v>
      </c>
      <c r="D616" s="66">
        <v>6.0922913846520315</v>
      </c>
      <c r="E616" s="66">
        <v>0</v>
      </c>
      <c r="F616" s="66">
        <v>40.700000000000003</v>
      </c>
      <c r="G616" s="66">
        <v>20</v>
      </c>
      <c r="H616" s="66">
        <v>1</v>
      </c>
    </row>
    <row r="617" spans="1:8" ht="15">
      <c r="A617" s="130">
        <v>615</v>
      </c>
      <c r="B617" s="66">
        <v>10.3</v>
      </c>
      <c r="C617" s="66">
        <v>1.1000000000000001</v>
      </c>
      <c r="D617" s="66">
        <v>5.7994108263590887</v>
      </c>
      <c r="E617" s="66">
        <v>0</v>
      </c>
      <c r="F617" s="66">
        <v>40.799999999999997</v>
      </c>
      <c r="G617" s="66">
        <v>21.1</v>
      </c>
      <c r="H617" s="66">
        <v>1</v>
      </c>
    </row>
    <row r="618" spans="1:8" ht="15">
      <c r="A618" s="130">
        <v>616</v>
      </c>
      <c r="B618" s="66">
        <v>9.4</v>
      </c>
      <c r="C618" s="66">
        <v>1.3</v>
      </c>
      <c r="D618" s="66">
        <v>6.0368652423845814</v>
      </c>
      <c r="E618" s="66">
        <v>0</v>
      </c>
      <c r="F618" s="66">
        <v>40.799999999999997</v>
      </c>
      <c r="G618" s="66">
        <v>18.5</v>
      </c>
      <c r="H618" s="66">
        <v>1</v>
      </c>
    </row>
    <row r="619" spans="1:8" ht="15">
      <c r="A619" s="130">
        <v>617</v>
      </c>
      <c r="B619" s="66">
        <v>27.7</v>
      </c>
      <c r="C619" s="66">
        <v>1.6</v>
      </c>
      <c r="D619" s="66">
        <v>4.4436067908443668</v>
      </c>
      <c r="E619" s="66">
        <v>0</v>
      </c>
      <c r="F619" s="66">
        <v>35.4</v>
      </c>
      <c r="G619" s="66">
        <v>23.1</v>
      </c>
      <c r="H619" s="66">
        <v>1</v>
      </c>
    </row>
    <row r="620" spans="1:8" ht="15">
      <c r="A620" s="130">
        <v>618</v>
      </c>
      <c r="B620" s="66">
        <v>24.7</v>
      </c>
      <c r="C620" s="66">
        <v>1.8</v>
      </c>
      <c r="D620" s="66">
        <v>6.2974204383949246</v>
      </c>
      <c r="E620" s="66">
        <v>0</v>
      </c>
      <c r="F620" s="66">
        <v>38.5</v>
      </c>
      <c r="G620" s="66">
        <v>23.4</v>
      </c>
      <c r="H620" s="66">
        <v>1</v>
      </c>
    </row>
    <row r="621" spans="1:8" ht="15">
      <c r="A621" s="130">
        <v>619</v>
      </c>
      <c r="B621" s="66">
        <v>29.5</v>
      </c>
      <c r="C621" s="66">
        <v>2.5</v>
      </c>
      <c r="D621" s="66">
        <v>6.6293967364909365</v>
      </c>
      <c r="E621" s="66">
        <v>4.0599999999999996</v>
      </c>
      <c r="F621" s="66">
        <v>38.6</v>
      </c>
      <c r="G621" s="66">
        <v>23.5</v>
      </c>
      <c r="H621" s="66">
        <v>1</v>
      </c>
    </row>
    <row r="622" spans="1:8" ht="15">
      <c r="A622" s="130">
        <v>620</v>
      </c>
      <c r="B622" s="66">
        <v>29</v>
      </c>
      <c r="C622" s="66">
        <v>1.3</v>
      </c>
      <c r="D622" s="66">
        <v>5.3983187940545516</v>
      </c>
      <c r="E622" s="66">
        <v>0</v>
      </c>
      <c r="F622" s="66">
        <v>38.4</v>
      </c>
      <c r="G622" s="66">
        <v>21.1</v>
      </c>
      <c r="H622" s="66">
        <v>1</v>
      </c>
    </row>
    <row r="623" spans="1:8" ht="15">
      <c r="A623" s="130">
        <v>621</v>
      </c>
      <c r="B623" s="66">
        <v>13.3</v>
      </c>
      <c r="C623" s="66">
        <v>1.6</v>
      </c>
      <c r="D623" s="66">
        <v>6.4507591240711184</v>
      </c>
      <c r="E623" s="66">
        <v>0</v>
      </c>
      <c r="F623" s="66">
        <v>40.700000000000003</v>
      </c>
      <c r="G623" s="66">
        <v>22.6</v>
      </c>
      <c r="H623" s="66">
        <v>1</v>
      </c>
    </row>
    <row r="624" spans="1:8" ht="15">
      <c r="A624" s="130">
        <v>622</v>
      </c>
      <c r="B624" s="66">
        <v>23</v>
      </c>
      <c r="C624" s="66">
        <v>4.9000000000000004</v>
      </c>
      <c r="D624" s="66">
        <v>9.9914266431830505</v>
      </c>
      <c r="E624" s="66">
        <v>0</v>
      </c>
      <c r="F624" s="66">
        <v>40.299999999999997</v>
      </c>
      <c r="G624" s="66">
        <v>25.5</v>
      </c>
      <c r="H624" s="66">
        <v>1</v>
      </c>
    </row>
    <row r="625" spans="1:8" ht="15">
      <c r="A625" s="130">
        <v>623</v>
      </c>
      <c r="B625" s="66">
        <v>29.9</v>
      </c>
      <c r="C625" s="66">
        <v>6.8</v>
      </c>
      <c r="D625" s="66">
        <v>9.9927536398236931</v>
      </c>
      <c r="E625" s="66">
        <v>0</v>
      </c>
      <c r="F625" s="66">
        <v>36.9</v>
      </c>
      <c r="G625" s="66">
        <v>24.8</v>
      </c>
      <c r="H625" s="66">
        <v>1</v>
      </c>
    </row>
    <row r="626" spans="1:8" ht="15">
      <c r="A626" s="130">
        <v>624</v>
      </c>
      <c r="B626" s="66">
        <v>26</v>
      </c>
      <c r="C626" s="66">
        <v>4.9000000000000004</v>
      </c>
      <c r="D626" s="66">
        <v>9.1572274301052481</v>
      </c>
      <c r="E626" s="66">
        <v>0</v>
      </c>
      <c r="F626" s="66">
        <v>37.6</v>
      </c>
      <c r="G626" s="66">
        <v>25.3</v>
      </c>
      <c r="H626" s="66">
        <v>1</v>
      </c>
    </row>
    <row r="627" spans="1:8" ht="15">
      <c r="A627" s="130">
        <v>625</v>
      </c>
      <c r="B627" s="66">
        <v>22.8</v>
      </c>
      <c r="C627" s="66">
        <v>3</v>
      </c>
      <c r="D627" s="66">
        <v>7.3801539627712254</v>
      </c>
      <c r="E627" s="66">
        <v>0</v>
      </c>
      <c r="F627" s="66">
        <v>37.1</v>
      </c>
      <c r="G627" s="66">
        <v>21.9</v>
      </c>
      <c r="H627" s="66">
        <v>1</v>
      </c>
    </row>
    <row r="628" spans="1:8" ht="15">
      <c r="A628" s="130">
        <v>626</v>
      </c>
      <c r="B628" s="66">
        <v>22.6</v>
      </c>
      <c r="C628" s="66">
        <v>2.5</v>
      </c>
      <c r="D628" s="66">
        <v>6.7963178716924757</v>
      </c>
      <c r="E628" s="66">
        <v>0</v>
      </c>
      <c r="F628" s="66">
        <v>38.200000000000003</v>
      </c>
      <c r="G628" s="66">
        <v>21</v>
      </c>
      <c r="H628" s="66">
        <v>1</v>
      </c>
    </row>
    <row r="629" spans="1:8" ht="15">
      <c r="A629" s="130">
        <v>627</v>
      </c>
      <c r="B629" s="66">
        <v>33.6</v>
      </c>
      <c r="C629" s="66">
        <v>3.5</v>
      </c>
      <c r="D629" s="66">
        <v>6.0397258899477126</v>
      </c>
      <c r="E629" s="66">
        <v>9.14</v>
      </c>
      <c r="F629" s="66">
        <v>36</v>
      </c>
      <c r="G629" s="66">
        <v>21.5</v>
      </c>
      <c r="H629" s="66">
        <v>1</v>
      </c>
    </row>
    <row r="630" spans="1:8" ht="15">
      <c r="A630" s="130">
        <v>628</v>
      </c>
      <c r="B630" s="66">
        <v>40.6</v>
      </c>
      <c r="C630" s="66">
        <v>2.7</v>
      </c>
      <c r="D630" s="66">
        <v>5.6391444448624162</v>
      </c>
      <c r="E630" s="66">
        <v>0</v>
      </c>
      <c r="F630" s="66">
        <v>33.9</v>
      </c>
      <c r="G630" s="66">
        <v>21.7</v>
      </c>
      <c r="H630" s="66">
        <v>1</v>
      </c>
    </row>
    <row r="631" spans="1:8" ht="15">
      <c r="A631" s="130">
        <v>629</v>
      </c>
      <c r="B631" s="66">
        <v>38.6</v>
      </c>
      <c r="C631" s="66">
        <v>1.5</v>
      </c>
      <c r="D631" s="66">
        <v>3.9837698943531934</v>
      </c>
      <c r="E631" s="66">
        <v>0</v>
      </c>
      <c r="F631" s="66">
        <v>33.6</v>
      </c>
      <c r="G631" s="66">
        <v>22.1</v>
      </c>
      <c r="H631" s="66">
        <v>1</v>
      </c>
    </row>
    <row r="632" spans="1:8" ht="15">
      <c r="A632" s="130">
        <v>630</v>
      </c>
      <c r="B632" s="66">
        <v>27.3</v>
      </c>
      <c r="C632" s="66">
        <v>2.9</v>
      </c>
      <c r="D632" s="66">
        <v>6.707281901651494</v>
      </c>
      <c r="E632" s="66">
        <v>0</v>
      </c>
      <c r="F632" s="66">
        <v>38.200000000000003</v>
      </c>
      <c r="G632" s="66">
        <v>24.7</v>
      </c>
      <c r="H632" s="66">
        <v>1</v>
      </c>
    </row>
    <row r="633" spans="1:8" ht="15">
      <c r="A633" s="130">
        <v>631</v>
      </c>
      <c r="B633" s="66">
        <v>55.1</v>
      </c>
      <c r="C633" s="66">
        <v>2.2999999999999998</v>
      </c>
      <c r="D633" s="66">
        <v>3.8095076717579679</v>
      </c>
      <c r="E633" s="66">
        <v>3.81</v>
      </c>
      <c r="F633" s="66">
        <v>31.4</v>
      </c>
      <c r="G633" s="66">
        <v>22.6</v>
      </c>
      <c r="H633" s="66">
        <v>1</v>
      </c>
    </row>
    <row r="634" spans="1:8" ht="15">
      <c r="A634" s="130">
        <v>632</v>
      </c>
      <c r="B634" s="66">
        <v>30.6</v>
      </c>
      <c r="C634" s="66">
        <v>0.9</v>
      </c>
      <c r="D634" s="66">
        <v>4.6386536204500848</v>
      </c>
      <c r="E634" s="66">
        <v>0</v>
      </c>
      <c r="F634" s="66">
        <v>35.200000000000003</v>
      </c>
      <c r="G634" s="66">
        <v>20.8</v>
      </c>
      <c r="H634" s="66">
        <v>1</v>
      </c>
    </row>
    <row r="635" spans="1:8" ht="15">
      <c r="A635" s="130">
        <v>633</v>
      </c>
      <c r="B635" s="66">
        <v>16.100000000000001</v>
      </c>
      <c r="C635" s="66">
        <v>1.1000000000000001</v>
      </c>
      <c r="D635" s="66">
        <v>5.0972724799735589</v>
      </c>
      <c r="E635" s="66">
        <v>0</v>
      </c>
      <c r="F635" s="66">
        <v>37.799999999999997</v>
      </c>
      <c r="G635" s="66">
        <v>20</v>
      </c>
      <c r="H635" s="66">
        <v>1</v>
      </c>
    </row>
    <row r="636" spans="1:8" ht="15">
      <c r="A636" s="130">
        <v>634</v>
      </c>
      <c r="B636" s="66">
        <v>16.899999999999999</v>
      </c>
      <c r="C636" s="66">
        <v>1.2</v>
      </c>
      <c r="D636" s="66">
        <v>5.2659649812175884</v>
      </c>
      <c r="E636" s="66">
        <v>0</v>
      </c>
      <c r="F636" s="66">
        <v>39.5</v>
      </c>
      <c r="G636" s="66">
        <v>19.5</v>
      </c>
      <c r="H636" s="66">
        <v>1</v>
      </c>
    </row>
    <row r="637" spans="1:8" ht="15">
      <c r="A637" s="130">
        <v>635</v>
      </c>
      <c r="B637" s="66">
        <v>17.600000000000001</v>
      </c>
      <c r="C637" s="66">
        <v>1.3</v>
      </c>
      <c r="D637" s="66">
        <v>5.3621156032843817</v>
      </c>
      <c r="E637" s="66">
        <v>0</v>
      </c>
      <c r="F637" s="66">
        <v>39.4</v>
      </c>
      <c r="G637" s="66">
        <v>20.9</v>
      </c>
      <c r="H637" s="66">
        <v>1</v>
      </c>
    </row>
    <row r="638" spans="1:8" ht="15">
      <c r="A638" s="130">
        <v>636</v>
      </c>
      <c r="B638" s="66">
        <v>7.8</v>
      </c>
      <c r="C638" s="66">
        <v>2.7</v>
      </c>
      <c r="D638" s="66">
        <v>7.3448986618385481</v>
      </c>
      <c r="E638" s="66">
        <v>0</v>
      </c>
      <c r="F638" s="66">
        <v>38.200000000000003</v>
      </c>
      <c r="G638" s="66">
        <v>19.3</v>
      </c>
      <c r="H638" s="66">
        <v>1</v>
      </c>
    </row>
    <row r="639" spans="1:8" ht="15">
      <c r="A639" s="130">
        <v>637</v>
      </c>
      <c r="B639" s="66">
        <v>10.7</v>
      </c>
      <c r="C639" s="66">
        <v>3</v>
      </c>
      <c r="D639" s="66">
        <v>7.2828883557516688</v>
      </c>
      <c r="E639" s="66">
        <v>0</v>
      </c>
      <c r="F639" s="66">
        <v>35</v>
      </c>
      <c r="G639" s="66">
        <v>16.3</v>
      </c>
      <c r="H639" s="66">
        <v>1</v>
      </c>
    </row>
    <row r="640" spans="1:8" ht="15">
      <c r="A640" s="130">
        <v>638</v>
      </c>
      <c r="B640" s="66">
        <v>16.5</v>
      </c>
      <c r="C640" s="66">
        <v>2</v>
      </c>
      <c r="D640" s="66">
        <v>6.0164043095418398</v>
      </c>
      <c r="E640" s="66">
        <v>0</v>
      </c>
      <c r="F640" s="66">
        <v>36.9</v>
      </c>
      <c r="G640" s="66">
        <v>17.100000000000001</v>
      </c>
      <c r="H640" s="66">
        <v>1</v>
      </c>
    </row>
    <row r="641" spans="1:8" ht="15">
      <c r="A641" s="130">
        <v>639</v>
      </c>
      <c r="B641" s="66">
        <v>12</v>
      </c>
      <c r="C641" s="66">
        <v>1.5</v>
      </c>
      <c r="D641" s="66">
        <v>5.6341426298680233</v>
      </c>
      <c r="E641" s="66">
        <v>0</v>
      </c>
      <c r="F641" s="66">
        <v>39.5</v>
      </c>
      <c r="G641" s="66">
        <v>15.1</v>
      </c>
      <c r="H641" s="66">
        <v>1</v>
      </c>
    </row>
    <row r="642" spans="1:8" ht="15">
      <c r="A642" s="130">
        <v>640</v>
      </c>
      <c r="B642" s="66">
        <v>9.1999999999999993</v>
      </c>
      <c r="C642" s="66">
        <v>1.5</v>
      </c>
      <c r="D642" s="66">
        <v>5.3967381402319914</v>
      </c>
      <c r="E642" s="66">
        <v>0</v>
      </c>
      <c r="F642" s="66">
        <v>37.799999999999997</v>
      </c>
      <c r="G642" s="66">
        <v>13.1</v>
      </c>
      <c r="H642" s="66">
        <v>1</v>
      </c>
    </row>
    <row r="643" spans="1:8" ht="15">
      <c r="A643" s="130">
        <v>641</v>
      </c>
      <c r="B643" s="66">
        <v>12.3</v>
      </c>
      <c r="C643" s="66">
        <v>1.4</v>
      </c>
      <c r="D643" s="66">
        <v>5.071781008680623</v>
      </c>
      <c r="E643" s="66">
        <v>0</v>
      </c>
      <c r="F643" s="66">
        <v>36.6</v>
      </c>
      <c r="G643" s="66">
        <v>13.9</v>
      </c>
      <c r="H643" s="66">
        <v>1</v>
      </c>
    </row>
    <row r="644" spans="1:8" ht="15">
      <c r="A644" s="130">
        <v>642</v>
      </c>
      <c r="B644" s="66">
        <v>10</v>
      </c>
      <c r="C644" s="66">
        <v>1.6</v>
      </c>
      <c r="D644" s="66">
        <v>5.5367811222748626</v>
      </c>
      <c r="E644" s="66">
        <v>0</v>
      </c>
      <c r="F644" s="66">
        <v>38.299999999999997</v>
      </c>
      <c r="G644" s="66">
        <v>14.2</v>
      </c>
      <c r="H644" s="66">
        <v>1</v>
      </c>
    </row>
    <row r="645" spans="1:8" ht="15">
      <c r="A645" s="130">
        <v>643</v>
      </c>
      <c r="B645" s="66">
        <v>9.4</v>
      </c>
      <c r="C645" s="66">
        <v>1</v>
      </c>
      <c r="D645" s="66">
        <v>4.4692468332194339</v>
      </c>
      <c r="E645" s="66">
        <v>0</v>
      </c>
      <c r="F645" s="66">
        <v>39.299999999999997</v>
      </c>
      <c r="G645" s="66">
        <v>15.4</v>
      </c>
      <c r="H645" s="66">
        <v>1</v>
      </c>
    </row>
    <row r="646" spans="1:8" ht="15">
      <c r="A646" s="130">
        <v>644</v>
      </c>
      <c r="B646" s="66">
        <v>8</v>
      </c>
      <c r="C646" s="66">
        <v>2.7</v>
      </c>
      <c r="D646" s="66">
        <v>6.4359617330550236</v>
      </c>
      <c r="E646" s="66">
        <v>0</v>
      </c>
      <c r="F646" s="66">
        <v>33.4</v>
      </c>
      <c r="G646" s="66">
        <v>15.9</v>
      </c>
      <c r="H646" s="66">
        <v>1</v>
      </c>
    </row>
    <row r="647" spans="1:8" ht="15">
      <c r="A647" s="130">
        <v>645</v>
      </c>
      <c r="B647" s="66">
        <v>15.2</v>
      </c>
      <c r="C647" s="66">
        <v>2</v>
      </c>
      <c r="D647" s="66">
        <v>5.118802422545583</v>
      </c>
      <c r="E647" s="66">
        <v>0</v>
      </c>
      <c r="F647" s="66">
        <v>31.8</v>
      </c>
      <c r="G647" s="66">
        <v>12.8</v>
      </c>
      <c r="H647" s="66">
        <v>1</v>
      </c>
    </row>
    <row r="648" spans="1:8" ht="15">
      <c r="A648" s="130">
        <v>646</v>
      </c>
      <c r="B648" s="66">
        <v>13.6</v>
      </c>
      <c r="C648" s="66">
        <v>1.5</v>
      </c>
      <c r="D648" s="66">
        <v>4.9428880212205524</v>
      </c>
      <c r="E648" s="66">
        <v>0</v>
      </c>
      <c r="F648" s="66">
        <v>35.799999999999997</v>
      </c>
      <c r="G648" s="66">
        <v>13.9</v>
      </c>
      <c r="H648" s="66">
        <v>1</v>
      </c>
    </row>
    <row r="649" spans="1:8" ht="15">
      <c r="A649" s="130">
        <v>647</v>
      </c>
      <c r="B649" s="66">
        <v>12.6</v>
      </c>
      <c r="C649" s="66">
        <v>2.2999999999999998</v>
      </c>
      <c r="D649" s="66">
        <v>6.0659608053303149</v>
      </c>
      <c r="E649" s="66">
        <v>0</v>
      </c>
      <c r="F649" s="66">
        <v>36.1</v>
      </c>
      <c r="G649" s="66">
        <v>13.3</v>
      </c>
      <c r="H649" s="66">
        <v>1</v>
      </c>
    </row>
    <row r="650" spans="1:8" ht="15">
      <c r="A650" s="130">
        <v>648</v>
      </c>
      <c r="B650" s="66">
        <v>11.4</v>
      </c>
      <c r="C650" s="66">
        <v>1.9</v>
      </c>
      <c r="D650" s="66">
        <v>5.7310273626171853</v>
      </c>
      <c r="E650" s="66">
        <v>0</v>
      </c>
      <c r="F650" s="66">
        <v>37.6</v>
      </c>
      <c r="G650" s="66">
        <v>12.8</v>
      </c>
      <c r="H650" s="66">
        <v>1</v>
      </c>
    </row>
    <row r="651" spans="1:8" ht="15">
      <c r="A651" s="130">
        <v>649</v>
      </c>
      <c r="B651" s="66">
        <v>8.1</v>
      </c>
      <c r="C651" s="66">
        <v>1.6</v>
      </c>
      <c r="D651" s="66">
        <v>5.4086429809866967</v>
      </c>
      <c r="E651" s="66">
        <v>0</v>
      </c>
      <c r="F651" s="66">
        <v>39</v>
      </c>
      <c r="G651" s="66">
        <v>13.9</v>
      </c>
      <c r="H651" s="66">
        <v>1</v>
      </c>
    </row>
    <row r="652" spans="1:8" ht="15">
      <c r="A652" s="130">
        <v>650</v>
      </c>
      <c r="B652" s="66">
        <v>10.7</v>
      </c>
      <c r="C652" s="66">
        <v>1.9</v>
      </c>
      <c r="D652" s="66">
        <v>5.6917930055772441</v>
      </c>
      <c r="E652" s="66">
        <v>0</v>
      </c>
      <c r="F652" s="66">
        <v>37.6</v>
      </c>
      <c r="G652" s="66">
        <v>13</v>
      </c>
      <c r="H652" s="66">
        <v>1</v>
      </c>
    </row>
    <row r="653" spans="1:8" ht="15">
      <c r="A653" s="130">
        <v>651</v>
      </c>
      <c r="B653" s="66">
        <v>8.6</v>
      </c>
      <c r="C653" s="66">
        <v>1.9</v>
      </c>
      <c r="D653" s="66">
        <v>5.6634775194035072</v>
      </c>
      <c r="E653" s="66">
        <v>0</v>
      </c>
      <c r="F653" s="66">
        <v>38</v>
      </c>
      <c r="G653" s="66">
        <v>15.5</v>
      </c>
      <c r="H653" s="66">
        <v>1</v>
      </c>
    </row>
    <row r="654" spans="1:8" ht="15">
      <c r="A654" s="130">
        <v>652</v>
      </c>
      <c r="B654" s="66">
        <v>7.4</v>
      </c>
      <c r="C654" s="66">
        <v>1.4</v>
      </c>
      <c r="D654" s="66">
        <v>4.8316632998341706</v>
      </c>
      <c r="E654" s="66">
        <v>0</v>
      </c>
      <c r="F654" s="66">
        <v>38.6</v>
      </c>
      <c r="G654" s="66">
        <v>13</v>
      </c>
      <c r="H654" s="66">
        <v>1</v>
      </c>
    </row>
    <row r="655" spans="1:8" ht="15">
      <c r="A655" s="130">
        <v>653</v>
      </c>
      <c r="B655" s="66">
        <v>10.8</v>
      </c>
      <c r="C655" s="66">
        <v>1.5</v>
      </c>
      <c r="D655" s="66">
        <v>4.6418873333224377</v>
      </c>
      <c r="E655" s="66">
        <v>0</v>
      </c>
      <c r="F655" s="66">
        <v>36.1</v>
      </c>
      <c r="G655" s="66">
        <v>12.9</v>
      </c>
      <c r="H655" s="66">
        <v>1</v>
      </c>
    </row>
    <row r="656" spans="1:8" ht="15">
      <c r="A656" s="130">
        <v>654</v>
      </c>
      <c r="B656" s="66">
        <v>7.6</v>
      </c>
      <c r="C656" s="66">
        <v>2.1</v>
      </c>
      <c r="D656" s="66">
        <v>5.1763869147857822</v>
      </c>
      <c r="E656" s="66">
        <v>0</v>
      </c>
      <c r="F656" s="66">
        <v>33.6</v>
      </c>
      <c r="G656" s="66">
        <v>14.9</v>
      </c>
      <c r="H656" s="66">
        <v>1</v>
      </c>
    </row>
    <row r="657" spans="1:8" ht="15">
      <c r="A657" s="130">
        <v>655</v>
      </c>
      <c r="B657" s="66">
        <v>7.8</v>
      </c>
      <c r="C657" s="66">
        <v>4.0999999999999996</v>
      </c>
      <c r="D657" s="66">
        <v>6.8396768753859174</v>
      </c>
      <c r="E657" s="66">
        <v>0</v>
      </c>
      <c r="F657" s="66">
        <v>27</v>
      </c>
      <c r="G657" s="66">
        <v>15.2</v>
      </c>
      <c r="H657" s="66">
        <v>1</v>
      </c>
    </row>
    <row r="658" spans="1:8" ht="15">
      <c r="A658" s="130">
        <v>656</v>
      </c>
      <c r="B658" s="66">
        <v>11.5</v>
      </c>
      <c r="C658" s="66">
        <v>2.6</v>
      </c>
      <c r="D658" s="66">
        <v>5.3396450321419522</v>
      </c>
      <c r="E658" s="66">
        <v>0</v>
      </c>
      <c r="F658" s="66">
        <v>28.8</v>
      </c>
      <c r="G658" s="66">
        <v>13.9</v>
      </c>
      <c r="H658" s="66">
        <v>1</v>
      </c>
    </row>
    <row r="659" spans="1:8" ht="15">
      <c r="A659" s="130">
        <v>657</v>
      </c>
      <c r="B659" s="66">
        <v>13.8</v>
      </c>
      <c r="C659" s="66">
        <v>2.4</v>
      </c>
      <c r="D659" s="66">
        <v>5.1503226997529241</v>
      </c>
      <c r="E659" s="66">
        <v>0</v>
      </c>
      <c r="F659" s="66">
        <v>30.5</v>
      </c>
      <c r="G659" s="66">
        <v>8.6999999999999993</v>
      </c>
      <c r="H659" s="66">
        <v>1</v>
      </c>
    </row>
    <row r="660" spans="1:8" ht="15">
      <c r="A660" s="130">
        <v>658</v>
      </c>
      <c r="B660" s="66">
        <v>12.9</v>
      </c>
      <c r="C660" s="66">
        <v>2.9</v>
      </c>
      <c r="D660" s="66">
        <v>5.9383338781521999</v>
      </c>
      <c r="E660" s="66">
        <v>0</v>
      </c>
      <c r="F660" s="66">
        <v>31.6</v>
      </c>
      <c r="G660" s="66">
        <v>12.8</v>
      </c>
      <c r="H660" s="66">
        <v>1</v>
      </c>
    </row>
    <row r="661" spans="1:8" ht="15">
      <c r="A661" s="130">
        <v>659</v>
      </c>
      <c r="B661" s="66">
        <v>9.4</v>
      </c>
      <c r="C661" s="66">
        <v>1.8</v>
      </c>
      <c r="D661" s="66">
        <v>4.8140126749874161</v>
      </c>
      <c r="E661" s="66">
        <v>0</v>
      </c>
      <c r="F661" s="66">
        <v>33.6</v>
      </c>
      <c r="G661" s="66">
        <v>10.6</v>
      </c>
      <c r="H661" s="66">
        <v>1</v>
      </c>
    </row>
    <row r="662" spans="1:8" ht="15">
      <c r="A662" s="130">
        <v>660</v>
      </c>
      <c r="B662" s="66">
        <v>8.4</v>
      </c>
      <c r="C662" s="66">
        <v>1.8</v>
      </c>
      <c r="D662" s="66">
        <v>4.8738587172593357</v>
      </c>
      <c r="E662" s="66">
        <v>0</v>
      </c>
      <c r="F662" s="66">
        <v>34.4</v>
      </c>
      <c r="G662" s="66">
        <v>10.4</v>
      </c>
      <c r="H662" s="66">
        <v>1</v>
      </c>
    </row>
    <row r="663" spans="1:8" ht="15">
      <c r="A663" s="130">
        <v>661</v>
      </c>
      <c r="B663" s="66">
        <v>8.1999999999999993</v>
      </c>
      <c r="C663" s="66">
        <v>1.9</v>
      </c>
      <c r="D663" s="66">
        <v>4.971013386804521</v>
      </c>
      <c r="E663" s="66">
        <v>0</v>
      </c>
      <c r="F663" s="66">
        <v>34.9</v>
      </c>
      <c r="G663" s="66">
        <v>10.7</v>
      </c>
      <c r="H663" s="66">
        <v>1</v>
      </c>
    </row>
    <row r="664" spans="1:8" ht="15">
      <c r="A664" s="130">
        <v>662</v>
      </c>
      <c r="B664" s="66">
        <v>8.4</v>
      </c>
      <c r="C664" s="66">
        <v>1.5</v>
      </c>
      <c r="D664" s="66">
        <v>4.3211533547109218</v>
      </c>
      <c r="E664" s="66">
        <v>0</v>
      </c>
      <c r="F664" s="66">
        <v>35.1</v>
      </c>
      <c r="G664" s="66">
        <v>10.3</v>
      </c>
      <c r="H664" s="66">
        <v>1</v>
      </c>
    </row>
    <row r="665" spans="1:8" ht="15">
      <c r="A665" s="130">
        <v>663</v>
      </c>
      <c r="B665" s="66">
        <v>8.4</v>
      </c>
      <c r="C665" s="66">
        <v>1.4</v>
      </c>
      <c r="D665" s="66">
        <v>4.1095497838546766</v>
      </c>
      <c r="E665" s="66">
        <v>0</v>
      </c>
      <c r="F665" s="66">
        <v>35</v>
      </c>
      <c r="G665" s="66">
        <v>10.9</v>
      </c>
      <c r="H665" s="66">
        <v>1</v>
      </c>
    </row>
    <row r="666" spans="1:8" ht="15">
      <c r="A666" s="130">
        <v>664</v>
      </c>
      <c r="B666" s="66">
        <v>12.7</v>
      </c>
      <c r="C666" s="66">
        <v>1.6</v>
      </c>
      <c r="D666" s="66">
        <v>3.8378324416806251</v>
      </c>
      <c r="E666" s="66">
        <v>0</v>
      </c>
      <c r="F666" s="66">
        <v>31.5</v>
      </c>
      <c r="G666" s="66">
        <v>12.4</v>
      </c>
      <c r="H666" s="66">
        <v>1</v>
      </c>
    </row>
    <row r="667" spans="1:8" ht="15">
      <c r="A667" s="130">
        <v>665</v>
      </c>
      <c r="B667" s="66">
        <v>16.7</v>
      </c>
      <c r="C667" s="66">
        <v>1.4</v>
      </c>
      <c r="D667" s="66">
        <v>3.7501442511931242</v>
      </c>
      <c r="E667" s="66">
        <v>0</v>
      </c>
      <c r="F667" s="66">
        <v>32.799999999999997</v>
      </c>
      <c r="G667" s="66">
        <v>11.1</v>
      </c>
      <c r="H667" s="66">
        <v>1</v>
      </c>
    </row>
    <row r="668" spans="1:8" ht="15">
      <c r="A668" s="130">
        <v>666</v>
      </c>
      <c r="B668" s="66">
        <v>16.2</v>
      </c>
      <c r="C668" s="66">
        <v>1.2</v>
      </c>
      <c r="D668" s="66">
        <v>3.4168573435692147</v>
      </c>
      <c r="E668" s="66">
        <v>0</v>
      </c>
      <c r="F668" s="66">
        <v>32.6</v>
      </c>
      <c r="G668" s="66">
        <v>10.4</v>
      </c>
      <c r="H668" s="66">
        <v>1</v>
      </c>
    </row>
    <row r="669" spans="1:8" ht="15">
      <c r="A669" s="130">
        <v>667</v>
      </c>
      <c r="B669" s="66">
        <v>4.4000000000000004</v>
      </c>
      <c r="C669" s="66">
        <v>2.4</v>
      </c>
      <c r="D669" s="66">
        <v>5.2249684769807638</v>
      </c>
      <c r="E669" s="66">
        <v>0</v>
      </c>
      <c r="F669" s="66">
        <v>32.200000000000003</v>
      </c>
      <c r="G669" s="66">
        <v>11.2</v>
      </c>
      <c r="H669" s="66">
        <v>1</v>
      </c>
    </row>
    <row r="670" spans="1:8" ht="15">
      <c r="A670" s="130">
        <v>668</v>
      </c>
      <c r="B670" s="66">
        <v>6.3</v>
      </c>
      <c r="C670" s="66">
        <v>2.4</v>
      </c>
      <c r="D670" s="66">
        <v>5.0382839938910315</v>
      </c>
      <c r="E670" s="66">
        <v>0</v>
      </c>
      <c r="F670" s="66">
        <v>29.7</v>
      </c>
      <c r="G670" s="66">
        <v>9</v>
      </c>
      <c r="H670" s="66">
        <v>1</v>
      </c>
    </row>
    <row r="671" spans="1:8" ht="15">
      <c r="A671" s="130">
        <v>669</v>
      </c>
      <c r="B671" s="66">
        <v>8.4</v>
      </c>
      <c r="C671" s="66">
        <v>2</v>
      </c>
      <c r="D671" s="66">
        <v>4.6645678748542014</v>
      </c>
      <c r="E671" s="66">
        <v>0</v>
      </c>
      <c r="F671" s="66">
        <v>31.7</v>
      </c>
      <c r="G671" s="66">
        <v>7.9</v>
      </c>
      <c r="H671" s="66">
        <v>1</v>
      </c>
    </row>
    <row r="672" spans="1:8" ht="15">
      <c r="A672" s="130">
        <v>670</v>
      </c>
      <c r="B672" s="66">
        <v>9.6999999999999993</v>
      </c>
      <c r="C672" s="66">
        <v>1.5</v>
      </c>
      <c r="D672" s="66">
        <v>3.6808713770618136</v>
      </c>
      <c r="E672" s="66">
        <v>0</v>
      </c>
      <c r="F672" s="66">
        <v>30.6</v>
      </c>
      <c r="G672" s="66">
        <v>7.1</v>
      </c>
      <c r="H672" s="66">
        <v>1</v>
      </c>
    </row>
    <row r="673" spans="1:8" ht="15">
      <c r="A673" s="130">
        <v>671</v>
      </c>
      <c r="B673" s="66">
        <v>9.9</v>
      </c>
      <c r="C673" s="66">
        <v>2.2000000000000002</v>
      </c>
      <c r="D673" s="66">
        <v>4.7133279696749311</v>
      </c>
      <c r="E673" s="66">
        <v>0</v>
      </c>
      <c r="F673" s="66">
        <v>31.4</v>
      </c>
      <c r="G673" s="66">
        <v>7.7</v>
      </c>
      <c r="H673" s="66">
        <v>1</v>
      </c>
    </row>
    <row r="674" spans="1:8" ht="15">
      <c r="A674" s="130">
        <v>672</v>
      </c>
      <c r="B674" s="66">
        <v>11.5</v>
      </c>
      <c r="C674" s="66">
        <v>2.2999999999999998</v>
      </c>
      <c r="D674" s="66">
        <v>4.6433843354364734</v>
      </c>
      <c r="E674" s="66">
        <v>0</v>
      </c>
      <c r="F674" s="66">
        <v>30.6</v>
      </c>
      <c r="G674" s="66">
        <v>9.4</v>
      </c>
      <c r="H674" s="66">
        <v>1</v>
      </c>
    </row>
    <row r="675" spans="1:8" ht="15">
      <c r="A675" s="130">
        <v>673</v>
      </c>
      <c r="B675" s="66">
        <v>12</v>
      </c>
      <c r="C675" s="66">
        <v>1.6</v>
      </c>
      <c r="D675" s="66">
        <v>3.8059736405730056</v>
      </c>
      <c r="E675" s="66">
        <v>0</v>
      </c>
      <c r="F675" s="66">
        <v>31.2</v>
      </c>
      <c r="G675" s="66">
        <v>6.6</v>
      </c>
      <c r="H675" s="66">
        <v>1</v>
      </c>
    </row>
    <row r="676" spans="1:8" ht="15">
      <c r="A676" s="130">
        <v>674</v>
      </c>
      <c r="B676" s="66">
        <v>11.5</v>
      </c>
      <c r="C676" s="66">
        <v>1.8</v>
      </c>
      <c r="D676" s="66">
        <v>4.0168625673241865</v>
      </c>
      <c r="E676" s="66">
        <v>0</v>
      </c>
      <c r="F676" s="66">
        <v>31</v>
      </c>
      <c r="G676" s="66">
        <v>8</v>
      </c>
      <c r="H676" s="66">
        <v>1</v>
      </c>
    </row>
    <row r="677" spans="1:8" ht="15">
      <c r="A677" s="130">
        <v>675</v>
      </c>
      <c r="B677" s="66">
        <v>9.9</v>
      </c>
      <c r="C677" s="66">
        <v>1.9</v>
      </c>
      <c r="D677" s="66">
        <v>4.2870764231384744</v>
      </c>
      <c r="E677" s="66">
        <v>0</v>
      </c>
      <c r="F677" s="66">
        <v>32.299999999999997</v>
      </c>
      <c r="G677" s="66">
        <v>8.4</v>
      </c>
      <c r="H677" s="66">
        <v>1</v>
      </c>
    </row>
    <row r="678" spans="1:8" ht="15">
      <c r="A678" s="130">
        <v>676</v>
      </c>
      <c r="B678" s="66">
        <v>14.5</v>
      </c>
      <c r="C678" s="66">
        <v>1.6</v>
      </c>
      <c r="D678" s="66">
        <v>3.3228092844801216</v>
      </c>
      <c r="E678" s="66">
        <v>0</v>
      </c>
      <c r="F678" s="66">
        <v>28.3</v>
      </c>
      <c r="G678" s="66">
        <v>11.5</v>
      </c>
      <c r="H678" s="66">
        <v>1</v>
      </c>
    </row>
    <row r="679" spans="1:8" ht="15">
      <c r="A679" s="130">
        <v>677</v>
      </c>
      <c r="B679" s="66">
        <v>18.2</v>
      </c>
      <c r="C679" s="66">
        <v>1.4</v>
      </c>
      <c r="D679" s="66">
        <v>3.0748991558850003</v>
      </c>
      <c r="E679" s="66">
        <v>0</v>
      </c>
      <c r="F679" s="66">
        <v>28.6</v>
      </c>
      <c r="G679" s="66">
        <v>8.3000000000000007</v>
      </c>
      <c r="H679" s="66">
        <v>1</v>
      </c>
    </row>
    <row r="680" spans="1:8" ht="15">
      <c r="A680" s="130">
        <v>678</v>
      </c>
      <c r="B680" s="66">
        <v>19</v>
      </c>
      <c r="C680" s="66">
        <v>1.2</v>
      </c>
      <c r="D680" s="66">
        <v>2.8111253387381914</v>
      </c>
      <c r="E680" s="66">
        <v>0</v>
      </c>
      <c r="F680" s="66">
        <v>28.6</v>
      </c>
      <c r="G680" s="66">
        <v>7.8</v>
      </c>
      <c r="H680" s="66">
        <v>1</v>
      </c>
    </row>
    <row r="681" spans="1:8" ht="15">
      <c r="A681" s="130">
        <v>679</v>
      </c>
      <c r="B681" s="66">
        <v>13.2</v>
      </c>
      <c r="C681" s="66">
        <v>1.5</v>
      </c>
      <c r="D681" s="66">
        <v>3.3634031203850547</v>
      </c>
      <c r="E681" s="66">
        <v>0</v>
      </c>
      <c r="F681" s="66">
        <v>29.9</v>
      </c>
      <c r="G681" s="66">
        <v>5.8</v>
      </c>
      <c r="H681" s="66">
        <v>1</v>
      </c>
    </row>
    <row r="682" spans="1:8" ht="15">
      <c r="A682" s="130">
        <v>680</v>
      </c>
      <c r="B682" s="66">
        <v>14.8</v>
      </c>
      <c r="C682" s="66">
        <v>1</v>
      </c>
      <c r="D682" s="66">
        <v>2.7780452597922474</v>
      </c>
      <c r="E682" s="66">
        <v>0</v>
      </c>
      <c r="F682" s="66">
        <v>32.200000000000003</v>
      </c>
      <c r="G682" s="66">
        <v>8.4</v>
      </c>
      <c r="H682" s="66">
        <v>1</v>
      </c>
    </row>
    <row r="683" spans="1:8" ht="15">
      <c r="A683" s="130">
        <v>681</v>
      </c>
      <c r="B683" s="66">
        <v>13.4</v>
      </c>
      <c r="C683" s="66">
        <v>1.7</v>
      </c>
      <c r="D683" s="66">
        <v>3.9522104577278565</v>
      </c>
      <c r="E683" s="66">
        <v>0</v>
      </c>
      <c r="F683" s="66">
        <v>33.6</v>
      </c>
      <c r="G683" s="66">
        <v>9.3000000000000007</v>
      </c>
      <c r="H683" s="66">
        <v>1</v>
      </c>
    </row>
    <row r="684" spans="1:8" ht="15">
      <c r="A684" s="130">
        <v>682</v>
      </c>
      <c r="B684" s="66">
        <v>12.7</v>
      </c>
      <c r="C684" s="66">
        <v>2</v>
      </c>
      <c r="D684" s="66">
        <v>4.1774946936462589</v>
      </c>
      <c r="E684" s="66">
        <v>0</v>
      </c>
      <c r="F684" s="66">
        <v>32.200000000000003</v>
      </c>
      <c r="G684" s="66">
        <v>10.7</v>
      </c>
      <c r="H684" s="66">
        <v>1</v>
      </c>
    </row>
    <row r="685" spans="1:8" ht="15">
      <c r="A685" s="130">
        <v>683</v>
      </c>
      <c r="B685" s="66">
        <v>12</v>
      </c>
      <c r="C685" s="66">
        <v>1.6</v>
      </c>
      <c r="D685" s="66">
        <v>3.6499412723836095</v>
      </c>
      <c r="E685" s="66">
        <v>0</v>
      </c>
      <c r="F685" s="66">
        <v>32.5</v>
      </c>
      <c r="G685" s="66">
        <v>10.7</v>
      </c>
      <c r="H685" s="66">
        <v>1</v>
      </c>
    </row>
    <row r="686" spans="1:8" ht="15">
      <c r="A686" s="130">
        <v>684</v>
      </c>
      <c r="B686" s="66">
        <v>15.6</v>
      </c>
      <c r="C686" s="66">
        <v>1.5</v>
      </c>
      <c r="D686" s="66">
        <v>3.3790030160246203</v>
      </c>
      <c r="E686" s="66">
        <v>0</v>
      </c>
      <c r="F686" s="66">
        <v>32</v>
      </c>
      <c r="G686" s="66">
        <v>10.6</v>
      </c>
      <c r="H686" s="66">
        <v>1</v>
      </c>
    </row>
    <row r="687" spans="1:8" ht="15">
      <c r="A687" s="130">
        <v>685</v>
      </c>
      <c r="B687" s="66">
        <v>15.4</v>
      </c>
      <c r="C687" s="66">
        <v>1.3</v>
      </c>
      <c r="D687" s="66">
        <v>3.0415058643097663</v>
      </c>
      <c r="E687" s="66">
        <v>0</v>
      </c>
      <c r="F687" s="66">
        <v>31.4</v>
      </c>
      <c r="G687" s="66">
        <v>9.4</v>
      </c>
      <c r="H687" s="66">
        <v>1</v>
      </c>
    </row>
    <row r="688" spans="1:8" ht="15">
      <c r="A688" s="130">
        <v>686</v>
      </c>
      <c r="B688" s="66">
        <v>17.600000000000001</v>
      </c>
      <c r="C688" s="66">
        <v>1.7</v>
      </c>
      <c r="D688" s="66">
        <v>3.3560020455319317</v>
      </c>
      <c r="E688" s="66">
        <v>0</v>
      </c>
      <c r="F688" s="66">
        <v>29.6</v>
      </c>
      <c r="G688" s="66">
        <v>10.1</v>
      </c>
      <c r="H688" s="66">
        <v>1</v>
      </c>
    </row>
    <row r="689" spans="1:8" ht="15">
      <c r="A689" s="130">
        <v>687</v>
      </c>
      <c r="B689" s="66">
        <v>19.600000000000001</v>
      </c>
      <c r="C689" s="66">
        <v>1.2</v>
      </c>
      <c r="D689" s="66">
        <v>2.4273173024643078</v>
      </c>
      <c r="E689" s="66">
        <v>0</v>
      </c>
      <c r="F689" s="66">
        <v>25.8</v>
      </c>
      <c r="G689" s="66">
        <v>6.3</v>
      </c>
      <c r="H689" s="66">
        <v>1</v>
      </c>
    </row>
    <row r="690" spans="1:8" ht="15">
      <c r="A690" s="130">
        <v>688</v>
      </c>
      <c r="B690" s="66">
        <v>23</v>
      </c>
      <c r="C690" s="66">
        <v>1.2</v>
      </c>
      <c r="D690" s="66">
        <v>2.5016275106690107</v>
      </c>
      <c r="E690" s="66">
        <v>0</v>
      </c>
      <c r="F690" s="66">
        <v>27.1</v>
      </c>
      <c r="G690" s="66">
        <v>5.8</v>
      </c>
      <c r="H690" s="66">
        <v>1</v>
      </c>
    </row>
    <row r="691" spans="1:8" ht="15">
      <c r="A691" s="130">
        <v>689</v>
      </c>
      <c r="B691" s="66">
        <v>15.2</v>
      </c>
      <c r="C691" s="66">
        <v>1.1000000000000001</v>
      </c>
      <c r="D691" s="66">
        <v>2.2762725832855968</v>
      </c>
      <c r="E691" s="66">
        <v>0</v>
      </c>
      <c r="F691" s="66">
        <v>25.2</v>
      </c>
      <c r="G691" s="66">
        <v>6</v>
      </c>
      <c r="H691" s="66">
        <v>1</v>
      </c>
    </row>
    <row r="692" spans="1:8" ht="15">
      <c r="A692" s="130">
        <v>690</v>
      </c>
      <c r="B692" s="66">
        <v>21.4</v>
      </c>
      <c r="C692" s="66">
        <v>1.9</v>
      </c>
      <c r="D692" s="66">
        <v>2.848176605524344</v>
      </c>
      <c r="E692" s="66">
        <v>0</v>
      </c>
      <c r="F692" s="66">
        <v>22.9</v>
      </c>
      <c r="G692" s="66">
        <v>5.0999999999999996</v>
      </c>
      <c r="H692" s="66">
        <v>1</v>
      </c>
    </row>
    <row r="693" spans="1:8" ht="15">
      <c r="A693" s="130">
        <v>691</v>
      </c>
      <c r="B693" s="66">
        <v>6.9</v>
      </c>
      <c r="C693" s="66">
        <v>3.5</v>
      </c>
      <c r="D693" s="66">
        <v>4.1805036975372909</v>
      </c>
      <c r="E693" s="66">
        <v>0</v>
      </c>
      <c r="F693" s="66">
        <v>20.5</v>
      </c>
      <c r="G693" s="66">
        <v>3.7</v>
      </c>
      <c r="H693" s="66">
        <v>1</v>
      </c>
    </row>
    <row r="694" spans="1:8" ht="15">
      <c r="A694" s="130">
        <v>692</v>
      </c>
      <c r="B694" s="66">
        <v>9</v>
      </c>
      <c r="C694" s="66">
        <v>1.7</v>
      </c>
      <c r="D694" s="66">
        <v>2.7532733919425629</v>
      </c>
      <c r="E694" s="66">
        <v>0</v>
      </c>
      <c r="F694" s="66">
        <v>20.6</v>
      </c>
      <c r="G694" s="66">
        <v>0.7</v>
      </c>
      <c r="H694" s="66">
        <v>1</v>
      </c>
    </row>
    <row r="695" spans="1:8" ht="15">
      <c r="A695" s="130">
        <v>693</v>
      </c>
      <c r="B695" s="66">
        <v>9</v>
      </c>
      <c r="C695" s="66">
        <v>1.9</v>
      </c>
      <c r="D695" s="66">
        <v>2.9509535070895163</v>
      </c>
      <c r="E695" s="66">
        <v>0</v>
      </c>
      <c r="F695" s="66">
        <v>20.8</v>
      </c>
      <c r="G695" s="66">
        <v>2.8</v>
      </c>
      <c r="H695" s="66">
        <v>1</v>
      </c>
    </row>
    <row r="696" spans="1:8" ht="15">
      <c r="A696" s="130">
        <v>694</v>
      </c>
      <c r="B696" s="66">
        <v>8</v>
      </c>
      <c r="C696" s="66">
        <v>1.3</v>
      </c>
      <c r="D696" s="66">
        <v>0</v>
      </c>
      <c r="E696" s="66">
        <v>0</v>
      </c>
      <c r="F696" s="66">
        <v>21.6</v>
      </c>
      <c r="G696" s="66">
        <v>2</v>
      </c>
      <c r="H696" s="66">
        <v>1</v>
      </c>
    </row>
    <row r="697" spans="1:8" ht="15">
      <c r="A697" s="130">
        <v>695</v>
      </c>
      <c r="B697" s="66">
        <v>10.1</v>
      </c>
      <c r="C697" s="66">
        <v>1.3</v>
      </c>
      <c r="D697" s="66">
        <v>2.5485994281144255</v>
      </c>
      <c r="E697" s="66">
        <v>0</v>
      </c>
      <c r="F697" s="66">
        <v>24.8</v>
      </c>
      <c r="G697" s="66">
        <v>1.5</v>
      </c>
      <c r="H697" s="66">
        <v>1</v>
      </c>
    </row>
    <row r="698" spans="1:8" ht="15">
      <c r="A698" s="130">
        <v>696</v>
      </c>
      <c r="B698" s="66">
        <v>7.6</v>
      </c>
      <c r="C698" s="66">
        <v>1.6</v>
      </c>
      <c r="D698" s="66">
        <v>3.0462022779783267</v>
      </c>
      <c r="E698" s="66">
        <v>0</v>
      </c>
      <c r="F698" s="66">
        <v>26.5</v>
      </c>
      <c r="G698" s="66">
        <v>3.3</v>
      </c>
      <c r="H698" s="66">
        <v>1</v>
      </c>
    </row>
    <row r="699" spans="1:8" ht="15">
      <c r="A699" s="130">
        <v>697</v>
      </c>
      <c r="B699" s="66">
        <v>10.5</v>
      </c>
      <c r="C699" s="66">
        <v>1.4</v>
      </c>
      <c r="D699" s="66">
        <v>2.7804207768751956</v>
      </c>
      <c r="E699" s="66">
        <v>0</v>
      </c>
      <c r="F699" s="66">
        <v>26.5</v>
      </c>
      <c r="G699" s="66">
        <v>2.8</v>
      </c>
      <c r="H699" s="66">
        <v>1</v>
      </c>
    </row>
    <row r="700" spans="1:8" ht="15">
      <c r="A700" s="130">
        <v>698</v>
      </c>
      <c r="B700" s="66">
        <v>11.8</v>
      </c>
      <c r="C700" s="66">
        <v>1.4</v>
      </c>
      <c r="D700" s="66">
        <v>2.8712917368682533</v>
      </c>
      <c r="E700" s="66">
        <v>0</v>
      </c>
      <c r="F700" s="66">
        <v>28.3</v>
      </c>
      <c r="G700" s="66">
        <v>4.8</v>
      </c>
      <c r="H700" s="66">
        <v>1</v>
      </c>
    </row>
    <row r="701" spans="1:8" ht="15">
      <c r="A701" s="130">
        <v>699</v>
      </c>
      <c r="B701" s="66">
        <v>13.3</v>
      </c>
      <c r="C701" s="66">
        <v>1.4</v>
      </c>
      <c r="D701" s="66">
        <v>2.8098482534560763</v>
      </c>
      <c r="E701" s="66">
        <v>0</v>
      </c>
      <c r="F701" s="66">
        <v>27.4</v>
      </c>
      <c r="G701" s="66">
        <v>6.7</v>
      </c>
      <c r="H701" s="66">
        <v>1</v>
      </c>
    </row>
    <row r="702" spans="1:8" ht="15">
      <c r="A702" s="130">
        <v>700</v>
      </c>
      <c r="B702" s="66">
        <v>11.7</v>
      </c>
      <c r="C702" s="66">
        <v>2</v>
      </c>
      <c r="D702" s="66">
        <v>3.2340520051917605</v>
      </c>
      <c r="E702" s="66">
        <v>0</v>
      </c>
      <c r="F702" s="66">
        <v>25.3</v>
      </c>
      <c r="G702" s="66">
        <v>6.7</v>
      </c>
      <c r="H702" s="66">
        <v>1</v>
      </c>
    </row>
    <row r="703" spans="1:8" ht="15">
      <c r="A703" s="130">
        <v>701</v>
      </c>
      <c r="B703" s="66">
        <v>14.6</v>
      </c>
      <c r="C703" s="66">
        <v>1.8</v>
      </c>
      <c r="D703" s="66">
        <v>2.6389532471289208</v>
      </c>
      <c r="E703" s="66">
        <v>0</v>
      </c>
      <c r="F703" s="66">
        <v>20.7</v>
      </c>
      <c r="G703" s="66">
        <v>3.9</v>
      </c>
      <c r="H703" s="66">
        <v>1</v>
      </c>
    </row>
    <row r="704" spans="1:8" ht="15">
      <c r="A704" s="130">
        <v>702</v>
      </c>
      <c r="B704" s="66">
        <v>9.6</v>
      </c>
      <c r="C704" s="66">
        <v>4.2</v>
      </c>
      <c r="D704" s="66">
        <v>3.7756874492668309</v>
      </c>
      <c r="E704" s="66">
        <v>0</v>
      </c>
      <c r="F704" s="66">
        <v>16.100000000000001</v>
      </c>
      <c r="G704" s="66">
        <v>0.5</v>
      </c>
      <c r="H704" s="66">
        <v>1</v>
      </c>
    </row>
    <row r="705" spans="1:8" ht="15">
      <c r="A705" s="130">
        <v>703</v>
      </c>
      <c r="B705" s="66">
        <v>14.1</v>
      </c>
      <c r="C705" s="66">
        <v>1.7</v>
      </c>
      <c r="D705" s="66">
        <v>2.4974696808886723</v>
      </c>
      <c r="E705" s="66">
        <v>0</v>
      </c>
      <c r="F705" s="66">
        <v>20.100000000000001</v>
      </c>
      <c r="G705" s="66">
        <v>0.6</v>
      </c>
      <c r="H705" s="66">
        <v>1</v>
      </c>
    </row>
    <row r="706" spans="1:8" ht="15">
      <c r="A706" s="130">
        <v>704</v>
      </c>
      <c r="B706" s="66">
        <v>15.2</v>
      </c>
      <c r="C706" s="66">
        <v>2.1</v>
      </c>
      <c r="D706" s="66">
        <v>2.9273670397361475</v>
      </c>
      <c r="E706" s="66">
        <v>0</v>
      </c>
      <c r="F706" s="66">
        <v>21.2</v>
      </c>
      <c r="G706" s="66">
        <v>-0.6</v>
      </c>
      <c r="H706" s="66">
        <v>1</v>
      </c>
    </row>
    <row r="707" spans="1:8" ht="15">
      <c r="A707" s="130">
        <v>705</v>
      </c>
      <c r="B707" s="66">
        <v>12.9</v>
      </c>
      <c r="C707" s="66">
        <v>1.2</v>
      </c>
      <c r="D707" s="66">
        <v>2.0951973084616582</v>
      </c>
      <c r="E707" s="66">
        <v>0</v>
      </c>
      <c r="F707" s="66">
        <v>21.5</v>
      </c>
      <c r="G707" s="66">
        <v>0.8</v>
      </c>
      <c r="H707" s="66">
        <v>1</v>
      </c>
    </row>
    <row r="708" spans="1:8" ht="15">
      <c r="A708" s="130">
        <v>706</v>
      </c>
      <c r="B708" s="66">
        <v>15.3</v>
      </c>
      <c r="C708" s="66">
        <v>1.6</v>
      </c>
      <c r="D708" s="66">
        <v>2.2646328527991892</v>
      </c>
      <c r="E708" s="66">
        <v>0</v>
      </c>
      <c r="F708" s="66">
        <v>19.100000000000001</v>
      </c>
      <c r="G708" s="66">
        <v>0.1</v>
      </c>
      <c r="H708" s="66">
        <v>1</v>
      </c>
    </row>
    <row r="709" spans="1:8" ht="15">
      <c r="A709" s="130">
        <v>707</v>
      </c>
      <c r="B709" s="66">
        <v>16.5</v>
      </c>
      <c r="C709" s="66">
        <v>2.9</v>
      </c>
      <c r="D709" s="66">
        <v>3.2646779855204286</v>
      </c>
      <c r="E709" s="66">
        <v>0</v>
      </c>
      <c r="F709" s="66">
        <v>18.8</v>
      </c>
      <c r="G709" s="66">
        <v>1.8</v>
      </c>
      <c r="H709" s="66">
        <v>1</v>
      </c>
    </row>
    <row r="710" spans="1:8" ht="15">
      <c r="A710" s="130">
        <v>708</v>
      </c>
      <c r="B710" s="66">
        <v>16.600000000000001</v>
      </c>
      <c r="C710" s="66">
        <v>1.7</v>
      </c>
      <c r="D710" s="66">
        <v>2.2864819528627374</v>
      </c>
      <c r="E710" s="66">
        <v>0</v>
      </c>
      <c r="F710" s="66">
        <v>18.3</v>
      </c>
      <c r="G710" s="66">
        <v>-1.8</v>
      </c>
      <c r="H710" s="66">
        <v>1</v>
      </c>
    </row>
    <row r="711" spans="1:8" ht="15">
      <c r="A711" s="130">
        <v>709</v>
      </c>
      <c r="B711" s="66">
        <v>15</v>
      </c>
      <c r="C711" s="66">
        <v>1.5</v>
      </c>
      <c r="D711" s="66">
        <v>2.1021187388083904</v>
      </c>
      <c r="E711" s="66">
        <v>0</v>
      </c>
      <c r="F711" s="66">
        <v>18.5</v>
      </c>
      <c r="G711" s="66">
        <v>3.1</v>
      </c>
      <c r="H711" s="66">
        <v>1</v>
      </c>
    </row>
    <row r="712" spans="1:8" ht="15">
      <c r="A712" s="130">
        <v>710</v>
      </c>
      <c r="B712" s="66">
        <v>15</v>
      </c>
      <c r="C712" s="66">
        <v>3</v>
      </c>
      <c r="D712" s="66">
        <v>3.3456102557931975</v>
      </c>
      <c r="E712" s="66">
        <v>0</v>
      </c>
      <c r="F712" s="66">
        <v>20.100000000000001</v>
      </c>
      <c r="G712" s="66">
        <v>-0.1</v>
      </c>
      <c r="H712" s="66">
        <v>1</v>
      </c>
    </row>
    <row r="713" spans="1:8" ht="15">
      <c r="A713" s="130">
        <v>711</v>
      </c>
      <c r="B713" s="66">
        <v>9.9</v>
      </c>
      <c r="C713" s="66">
        <v>1.7</v>
      </c>
      <c r="D713" s="66">
        <v>2.5013082363174317</v>
      </c>
      <c r="E713" s="66">
        <v>0</v>
      </c>
      <c r="F713" s="66">
        <v>19.899999999999999</v>
      </c>
      <c r="G713" s="66">
        <v>1.6</v>
      </c>
      <c r="H713" s="66">
        <v>1</v>
      </c>
    </row>
    <row r="714" spans="1:8" ht="15">
      <c r="A714" s="130">
        <v>712</v>
      </c>
      <c r="B714" s="66">
        <v>12.1</v>
      </c>
      <c r="C714" s="66">
        <v>1.6</v>
      </c>
      <c r="D714" s="66">
        <v>2.3804447311060684</v>
      </c>
      <c r="E714" s="66">
        <v>0</v>
      </c>
      <c r="F714" s="66">
        <v>20.100000000000001</v>
      </c>
      <c r="G714" s="66">
        <v>-0.5</v>
      </c>
      <c r="H714" s="66">
        <v>1</v>
      </c>
    </row>
    <row r="715" spans="1:8" ht="15">
      <c r="A715" s="130">
        <v>713</v>
      </c>
      <c r="B715" s="66">
        <v>8.8000000000000007</v>
      </c>
      <c r="C715" s="66">
        <v>1.7</v>
      </c>
      <c r="D715" s="66">
        <v>2.3044189222371338</v>
      </c>
      <c r="E715" s="66">
        <v>0</v>
      </c>
      <c r="F715" s="66">
        <v>17.100000000000001</v>
      </c>
      <c r="G715" s="66">
        <v>0.5</v>
      </c>
      <c r="H715" s="66">
        <v>1</v>
      </c>
    </row>
    <row r="716" spans="1:8" ht="15">
      <c r="A716" s="130">
        <v>714</v>
      </c>
      <c r="B716" s="66">
        <v>5.4</v>
      </c>
      <c r="C716" s="66">
        <v>1.7</v>
      </c>
      <c r="D716" s="66">
        <v>2.6517610616500735</v>
      </c>
      <c r="E716" s="66">
        <v>0</v>
      </c>
      <c r="F716" s="66">
        <v>20.2</v>
      </c>
      <c r="G716" s="66">
        <v>-1.3</v>
      </c>
      <c r="H716" s="66">
        <v>1</v>
      </c>
    </row>
    <row r="717" spans="1:8" ht="15">
      <c r="A717" s="130">
        <v>715</v>
      </c>
      <c r="B717" s="66">
        <v>7.8</v>
      </c>
      <c r="C717" s="66">
        <v>1.3</v>
      </c>
      <c r="D717" s="66">
        <v>2.2282534895824053</v>
      </c>
      <c r="E717" s="66">
        <v>0</v>
      </c>
      <c r="F717" s="66">
        <v>21.6</v>
      </c>
      <c r="G717" s="66">
        <v>-0.5</v>
      </c>
      <c r="H717" s="66">
        <v>1</v>
      </c>
    </row>
    <row r="718" spans="1:8" ht="15">
      <c r="A718" s="130">
        <v>716</v>
      </c>
      <c r="B718" s="66">
        <v>13.5</v>
      </c>
      <c r="C718" s="66">
        <v>1.3</v>
      </c>
      <c r="D718" s="66">
        <v>2.2583373052321973</v>
      </c>
      <c r="E718" s="66">
        <v>0</v>
      </c>
      <c r="F718" s="66">
        <v>22.9</v>
      </c>
      <c r="G718" s="66">
        <v>0.2</v>
      </c>
      <c r="H718" s="66">
        <v>1</v>
      </c>
    </row>
    <row r="719" spans="1:8" ht="15">
      <c r="A719" s="130">
        <v>717</v>
      </c>
      <c r="B719" s="66">
        <v>15.4</v>
      </c>
      <c r="C719" s="66">
        <v>1.5</v>
      </c>
      <c r="D719" s="66">
        <v>2.3705059998504585</v>
      </c>
      <c r="E719" s="66">
        <v>0</v>
      </c>
      <c r="F719" s="66">
        <v>22.4</v>
      </c>
      <c r="G719" s="66">
        <v>0.6</v>
      </c>
      <c r="H719" s="66">
        <v>1</v>
      </c>
    </row>
    <row r="720" spans="1:8" ht="15">
      <c r="A720" s="130">
        <v>718</v>
      </c>
      <c r="B720" s="66">
        <v>11.3</v>
      </c>
      <c r="C720" s="66">
        <v>1.7</v>
      </c>
      <c r="D720" s="66">
        <v>2.6688502324379071</v>
      </c>
      <c r="E720" s="66">
        <v>0</v>
      </c>
      <c r="F720" s="66">
        <v>23.1</v>
      </c>
      <c r="G720" s="66">
        <v>3.2</v>
      </c>
      <c r="H720" s="66">
        <v>1</v>
      </c>
    </row>
    <row r="721" spans="1:8" ht="15">
      <c r="A721" s="130">
        <v>719</v>
      </c>
      <c r="B721" s="66">
        <v>11.7</v>
      </c>
      <c r="C721" s="66">
        <v>1.5</v>
      </c>
      <c r="D721" s="66">
        <v>2.4135713634110507</v>
      </c>
      <c r="E721" s="66">
        <v>0</v>
      </c>
      <c r="F721" s="66">
        <v>22.4</v>
      </c>
      <c r="G721" s="66">
        <v>1.8</v>
      </c>
      <c r="H721" s="66">
        <v>1</v>
      </c>
    </row>
    <row r="722" spans="1:8" ht="15">
      <c r="A722" s="130">
        <v>720</v>
      </c>
      <c r="B722" s="66">
        <v>15.6</v>
      </c>
      <c r="C722" s="66">
        <v>1.6</v>
      </c>
      <c r="D722" s="66">
        <v>2.2764020310939186</v>
      </c>
      <c r="E722" s="66">
        <v>0</v>
      </c>
      <c r="F722" s="66">
        <v>20.2</v>
      </c>
      <c r="G722" s="66">
        <v>0.1</v>
      </c>
      <c r="H722" s="66">
        <v>1</v>
      </c>
    </row>
    <row r="723" spans="1:8" ht="15">
      <c r="A723" s="130">
        <v>721</v>
      </c>
      <c r="B723" s="66">
        <v>12.4</v>
      </c>
      <c r="C723" s="66">
        <v>4</v>
      </c>
      <c r="D723" s="66">
        <v>4.4814747208931855</v>
      </c>
      <c r="E723" s="66">
        <v>0</v>
      </c>
      <c r="F723" s="66">
        <v>21.2</v>
      </c>
      <c r="G723" s="66">
        <v>6.6</v>
      </c>
      <c r="H723" s="66">
        <v>1</v>
      </c>
    </row>
    <row r="724" spans="1:8" ht="15">
      <c r="A724" s="130">
        <v>722</v>
      </c>
      <c r="B724" s="66">
        <v>9.4</v>
      </c>
      <c r="C724" s="66">
        <v>3.1</v>
      </c>
      <c r="D724" s="66">
        <v>3.8736948333981482</v>
      </c>
      <c r="E724" s="66">
        <v>0</v>
      </c>
      <c r="F724" s="66">
        <v>20.7</v>
      </c>
      <c r="G724" s="66">
        <v>5.8</v>
      </c>
      <c r="H724" s="66">
        <v>1</v>
      </c>
    </row>
    <row r="725" spans="1:8" ht="15">
      <c r="A725" s="130">
        <v>723</v>
      </c>
      <c r="B725" s="66">
        <v>11.8</v>
      </c>
      <c r="C725" s="66">
        <v>1.7</v>
      </c>
      <c r="D725" s="66">
        <v>2.6485524439498005</v>
      </c>
      <c r="E725" s="66">
        <v>0</v>
      </c>
      <c r="F725" s="66">
        <v>22.4</v>
      </c>
      <c r="G725" s="66">
        <v>2.6</v>
      </c>
      <c r="H725" s="66">
        <v>1</v>
      </c>
    </row>
    <row r="726" spans="1:8" ht="15">
      <c r="A726" s="130">
        <v>724</v>
      </c>
      <c r="B726" s="66">
        <v>22.8</v>
      </c>
      <c r="C726" s="66">
        <v>2.8</v>
      </c>
      <c r="D726" s="66">
        <v>3.0469251386887324</v>
      </c>
      <c r="E726" s="66">
        <v>0</v>
      </c>
      <c r="F726" s="66">
        <v>20.399999999999999</v>
      </c>
      <c r="G726" s="66">
        <v>1.6</v>
      </c>
      <c r="H726" s="66">
        <v>1</v>
      </c>
    </row>
    <row r="727" spans="1:8" ht="15">
      <c r="A727" s="130">
        <v>725</v>
      </c>
      <c r="B727" s="66">
        <v>28.5</v>
      </c>
      <c r="C727" s="66">
        <v>3.8</v>
      </c>
      <c r="D727" s="66">
        <v>3.5805814742134863</v>
      </c>
      <c r="E727" s="66">
        <v>0</v>
      </c>
      <c r="F727" s="66">
        <v>20.5</v>
      </c>
      <c r="G727" s="66">
        <v>7.8</v>
      </c>
      <c r="H727" s="66">
        <v>1</v>
      </c>
    </row>
    <row r="728" spans="1:8" ht="15">
      <c r="A728" s="130">
        <v>726</v>
      </c>
      <c r="B728" s="66">
        <v>23.7</v>
      </c>
      <c r="C728" s="66">
        <v>2.8</v>
      </c>
      <c r="D728" s="66">
        <v>3.1611686573157702</v>
      </c>
      <c r="E728" s="66">
        <v>0</v>
      </c>
      <c r="F728" s="66">
        <v>21.1</v>
      </c>
      <c r="G728" s="66">
        <v>5.5</v>
      </c>
      <c r="H728" s="66">
        <v>1</v>
      </c>
    </row>
    <row r="729" spans="1:8" ht="15">
      <c r="A729" s="130">
        <v>727</v>
      </c>
      <c r="B729" s="66">
        <v>17.399999999999999</v>
      </c>
      <c r="C729" s="66">
        <v>1.7</v>
      </c>
      <c r="D729" s="66">
        <v>2.6020456477518419</v>
      </c>
      <c r="E729" s="66">
        <v>0</v>
      </c>
      <c r="F729" s="66">
        <v>23.1</v>
      </c>
      <c r="G729" s="66">
        <v>4.5999999999999996</v>
      </c>
      <c r="H729" s="66">
        <v>1</v>
      </c>
    </row>
    <row r="730" spans="1:8" ht="15">
      <c r="A730" s="130">
        <v>728</v>
      </c>
      <c r="B730" s="66">
        <v>23</v>
      </c>
      <c r="C730" s="66">
        <v>1.2</v>
      </c>
      <c r="D730" s="66">
        <v>1.969416871589839</v>
      </c>
      <c r="E730" s="66">
        <v>0</v>
      </c>
      <c r="F730" s="66">
        <v>21.5</v>
      </c>
      <c r="G730" s="66">
        <v>4.7</v>
      </c>
      <c r="H730" s="66">
        <v>1</v>
      </c>
    </row>
    <row r="731" spans="1:8" ht="15">
      <c r="A731" s="130">
        <v>729</v>
      </c>
      <c r="B731" s="66">
        <v>17.8</v>
      </c>
      <c r="C731" s="66">
        <v>1.3</v>
      </c>
      <c r="D731" s="66">
        <v>2.1204826220559738</v>
      </c>
      <c r="E731" s="66">
        <v>0</v>
      </c>
      <c r="F731" s="66">
        <v>22.2</v>
      </c>
      <c r="G731" s="66">
        <v>0</v>
      </c>
      <c r="H731" s="66">
        <v>1</v>
      </c>
    </row>
    <row r="732" spans="1:8" ht="15">
      <c r="A732" s="130">
        <v>730</v>
      </c>
      <c r="B732" s="66">
        <v>20.100000000000001</v>
      </c>
      <c r="C732" s="66">
        <v>1.5</v>
      </c>
      <c r="D732" s="66">
        <v>2.2120675910677399</v>
      </c>
      <c r="E732" s="66">
        <v>0</v>
      </c>
      <c r="F732" s="66">
        <v>21</v>
      </c>
      <c r="G732" s="66">
        <v>1.5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ND732"/>
  <sheetViews>
    <sheetView zoomScaleNormal="100" workbookViewId="0">
      <selection activeCell="A6" sqref="A6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21.10937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5"/>
      <c r="B1" s="126"/>
      <c r="C1" s="127">
        <v>1</v>
      </c>
      <c r="D1" s="126">
        <v>2018</v>
      </c>
      <c r="E1" s="126" t="s">
        <v>41</v>
      </c>
      <c r="F1" s="126">
        <v>1</v>
      </c>
      <c r="G1" s="128"/>
      <c r="H1" s="128"/>
      <c r="I1" s="129" t="s">
        <v>1</v>
      </c>
      <c r="J1" s="125">
        <v>1</v>
      </c>
      <c r="K1" s="125">
        <v>1</v>
      </c>
      <c r="L1" s="125">
        <v>1</v>
      </c>
      <c r="M1" s="125">
        <v>1</v>
      </c>
      <c r="N1" s="125">
        <v>1</v>
      </c>
      <c r="O1" s="125">
        <v>1</v>
      </c>
      <c r="P1" s="125">
        <v>1</v>
      </c>
      <c r="Q1" s="125">
        <v>1</v>
      </c>
      <c r="R1" s="125">
        <v>1</v>
      </c>
      <c r="S1" s="125">
        <v>1</v>
      </c>
      <c r="T1" s="126">
        <v>1</v>
      </c>
      <c r="U1" s="126">
        <v>1</v>
      </c>
      <c r="V1" s="126">
        <v>1</v>
      </c>
      <c r="W1" s="126">
        <v>1</v>
      </c>
      <c r="X1" s="126">
        <v>1</v>
      </c>
      <c r="Y1" s="126">
        <v>1</v>
      </c>
      <c r="Z1" s="126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29" t="s">
        <v>428</v>
      </c>
      <c r="B2" s="129" t="s">
        <v>100</v>
      </c>
      <c r="C2" s="129" t="s">
        <v>333</v>
      </c>
      <c r="D2" s="129" t="s">
        <v>42</v>
      </c>
      <c r="E2" s="129" t="s">
        <v>73</v>
      </c>
      <c r="F2" s="129" t="s">
        <v>44</v>
      </c>
      <c r="G2" s="129" t="s">
        <v>45</v>
      </c>
      <c r="H2" s="129" t="s">
        <v>127</v>
      </c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6"/>
      <c r="U2" s="126"/>
      <c r="V2" s="126"/>
      <c r="W2" s="126"/>
      <c r="X2" s="126"/>
      <c r="Y2" s="126"/>
      <c r="Z2" s="126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31">
        <v>1</v>
      </c>
      <c r="I3" s="132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6"/>
      <c r="U3" s="126"/>
      <c r="V3" s="126"/>
      <c r="W3" s="126"/>
      <c r="X3" s="126"/>
      <c r="Y3" s="126"/>
      <c r="Z3" s="126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31">
        <v>1</v>
      </c>
      <c r="I4" s="132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6"/>
      <c r="U4" s="126"/>
      <c r="V4" s="126"/>
      <c r="W4" s="126"/>
      <c r="X4" s="126"/>
      <c r="Y4" s="126"/>
      <c r="Z4" s="126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31">
        <v>1</v>
      </c>
      <c r="I5" s="132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6"/>
      <c r="U5" s="126"/>
      <c r="V5" s="126"/>
      <c r="W5" s="126"/>
      <c r="X5" s="126"/>
      <c r="Y5" s="126"/>
      <c r="Z5" s="126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31">
        <v>1</v>
      </c>
      <c r="I6" s="132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6"/>
      <c r="U6" s="126"/>
      <c r="V6" s="126"/>
      <c r="W6" s="126"/>
      <c r="X6" s="126"/>
      <c r="Y6" s="126"/>
      <c r="Z6" s="126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31">
        <v>1</v>
      </c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6"/>
      <c r="U7" s="126"/>
      <c r="V7" s="126"/>
      <c r="W7" s="126"/>
      <c r="X7" s="126"/>
      <c r="Y7" s="126"/>
      <c r="Z7" s="126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31">
        <v>1</v>
      </c>
      <c r="I8" s="132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6"/>
      <c r="U8" s="126"/>
      <c r="V8" s="126"/>
      <c r="W8" s="126"/>
      <c r="X8" s="126"/>
      <c r="Y8" s="126"/>
      <c r="Z8" s="126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31">
        <v>1</v>
      </c>
      <c r="I9" s="132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6"/>
      <c r="U9" s="126"/>
      <c r="V9" s="126"/>
      <c r="W9" s="126"/>
      <c r="X9" s="126"/>
      <c r="Y9" s="126"/>
      <c r="Z9" s="126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31">
        <v>1</v>
      </c>
      <c r="I10" s="132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6"/>
      <c r="U10" s="126"/>
      <c r="V10" s="126"/>
      <c r="W10" s="126"/>
      <c r="X10" s="126"/>
      <c r="Y10" s="126"/>
      <c r="Z10" s="126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31">
        <v>1</v>
      </c>
      <c r="I11" s="132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6"/>
      <c r="U11" s="126"/>
      <c r="V11" s="126"/>
      <c r="W11" s="126"/>
      <c r="X11" s="126"/>
      <c r="Y11" s="126"/>
      <c r="Z11" s="126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31">
        <v>1</v>
      </c>
      <c r="I12" s="132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6"/>
      <c r="U12" s="126"/>
      <c r="V12" s="126"/>
      <c r="W12" s="126"/>
      <c r="X12" s="126"/>
      <c r="Y12" s="126"/>
      <c r="Z12" s="126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31">
        <v>1</v>
      </c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6"/>
      <c r="U13" s="126"/>
      <c r="V13" s="126"/>
      <c r="W13" s="126"/>
      <c r="X13" s="126"/>
      <c r="Y13" s="126"/>
      <c r="Z13" s="126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31">
        <v>1</v>
      </c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6"/>
      <c r="U14" s="126"/>
      <c r="V14" s="126"/>
      <c r="W14" s="126"/>
      <c r="X14" s="126"/>
      <c r="Y14" s="126"/>
      <c r="Z14" s="126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31">
        <v>1</v>
      </c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6"/>
      <c r="U15" s="126"/>
      <c r="V15" s="126"/>
      <c r="W15" s="126"/>
      <c r="X15" s="126"/>
      <c r="Y15" s="126"/>
      <c r="Z15" s="126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31">
        <v>1</v>
      </c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6"/>
      <c r="U16" s="126"/>
      <c r="V16" s="126"/>
      <c r="W16" s="126"/>
      <c r="X16" s="126"/>
      <c r="Y16" s="126"/>
      <c r="Z16" s="126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31">
        <v>1</v>
      </c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6"/>
      <c r="U17" s="126"/>
      <c r="V17" s="126"/>
      <c r="W17" s="126"/>
      <c r="X17" s="126"/>
      <c r="Y17" s="126"/>
      <c r="Z17" s="126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31">
        <v>1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6"/>
      <c r="U18" s="126"/>
      <c r="V18" s="126"/>
      <c r="W18" s="126"/>
      <c r="X18" s="126"/>
      <c r="Y18" s="126"/>
      <c r="Z18" s="126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31">
        <v>1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6"/>
      <c r="U19" s="126"/>
      <c r="V19" s="126"/>
      <c r="W19" s="126"/>
      <c r="X19" s="126"/>
      <c r="Y19" s="126"/>
      <c r="Z19" s="126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66">
        <v>1</v>
      </c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6"/>
      <c r="U20" s="126"/>
      <c r="V20" s="126"/>
      <c r="W20" s="126"/>
      <c r="X20" s="126"/>
      <c r="Y20" s="126"/>
      <c r="Z20" s="126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66">
        <v>1</v>
      </c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6"/>
      <c r="U21" s="126"/>
      <c r="V21" s="126"/>
      <c r="W21" s="126"/>
      <c r="X21" s="126"/>
      <c r="Y21" s="126"/>
      <c r="Z21" s="126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66">
        <v>1</v>
      </c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6"/>
      <c r="U22" s="126"/>
      <c r="V22" s="126"/>
      <c r="W22" s="126"/>
      <c r="X22" s="126"/>
      <c r="Y22" s="126"/>
      <c r="Z22" s="126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66">
        <v>1</v>
      </c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6"/>
      <c r="U23" s="126"/>
      <c r="V23" s="126"/>
      <c r="W23" s="126"/>
      <c r="X23" s="126"/>
      <c r="Y23" s="126"/>
      <c r="Z23" s="126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66">
        <v>1</v>
      </c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6"/>
      <c r="U24" s="126"/>
      <c r="V24" s="126"/>
      <c r="W24" s="126"/>
      <c r="X24" s="126"/>
      <c r="Y24" s="126"/>
      <c r="Z24" s="126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66">
        <v>1</v>
      </c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6"/>
      <c r="U25" s="126"/>
      <c r="V25" s="126"/>
      <c r="W25" s="126"/>
      <c r="X25" s="126"/>
      <c r="Y25" s="126"/>
      <c r="Z25" s="126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66">
        <v>1</v>
      </c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6"/>
      <c r="U26" s="126"/>
      <c r="V26" s="126"/>
      <c r="W26" s="126"/>
      <c r="X26" s="126"/>
      <c r="Y26" s="126"/>
      <c r="Z26" s="126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66">
        <v>1</v>
      </c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6"/>
      <c r="U27" s="126"/>
      <c r="V27" s="126"/>
      <c r="W27" s="126"/>
      <c r="X27" s="126"/>
      <c r="Y27" s="126"/>
      <c r="Z27" s="126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66">
        <v>1</v>
      </c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6"/>
      <c r="U28" s="126"/>
      <c r="V28" s="126"/>
      <c r="W28" s="126"/>
      <c r="X28" s="126"/>
      <c r="Y28" s="126"/>
      <c r="Z28" s="126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66">
        <v>1</v>
      </c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6"/>
      <c r="U29" s="126"/>
      <c r="V29" s="126"/>
      <c r="W29" s="126"/>
      <c r="X29" s="126"/>
      <c r="Y29" s="126"/>
      <c r="Z29" s="126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66">
        <v>1</v>
      </c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6"/>
      <c r="U30" s="126"/>
      <c r="V30" s="126"/>
      <c r="W30" s="126"/>
      <c r="X30" s="126"/>
      <c r="Y30" s="126"/>
      <c r="Z30" s="126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66">
        <v>1</v>
      </c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6"/>
      <c r="U31" s="126"/>
      <c r="V31" s="126"/>
      <c r="W31" s="126"/>
      <c r="X31" s="126"/>
      <c r="Y31" s="126"/>
      <c r="Z31" s="126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66">
        <v>1</v>
      </c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6"/>
      <c r="U32" s="126"/>
      <c r="V32" s="126"/>
      <c r="W32" s="126"/>
      <c r="X32" s="126"/>
      <c r="Y32" s="126"/>
      <c r="Z32" s="126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66">
        <v>1</v>
      </c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6"/>
      <c r="U33" s="126"/>
      <c r="V33" s="126"/>
      <c r="W33" s="126"/>
      <c r="X33" s="126"/>
      <c r="Y33" s="126"/>
      <c r="Z33" s="126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66">
        <v>1</v>
      </c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6"/>
      <c r="U34" s="126"/>
      <c r="V34" s="126"/>
      <c r="W34" s="126"/>
      <c r="X34" s="126"/>
      <c r="Y34" s="126"/>
      <c r="Z34" s="126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66">
        <v>1</v>
      </c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6"/>
      <c r="U35" s="126"/>
      <c r="V35" s="126"/>
      <c r="W35" s="126"/>
      <c r="X35" s="126"/>
      <c r="Y35" s="126"/>
      <c r="Z35" s="126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66">
        <v>1</v>
      </c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6"/>
      <c r="U36" s="126"/>
      <c r="V36" s="126"/>
      <c r="W36" s="126"/>
      <c r="X36" s="126"/>
      <c r="Y36" s="126"/>
      <c r="Z36" s="126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66">
        <v>1</v>
      </c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6"/>
      <c r="U37" s="126"/>
      <c r="V37" s="126"/>
      <c r="W37" s="126"/>
      <c r="X37" s="126"/>
      <c r="Y37" s="126"/>
      <c r="Z37" s="126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66">
        <v>1</v>
      </c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66">
        <v>1</v>
      </c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66">
        <v>1</v>
      </c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66">
        <v>1</v>
      </c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66">
        <v>1</v>
      </c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66">
        <v>1</v>
      </c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66">
        <v>1</v>
      </c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66">
        <v>1</v>
      </c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66">
        <v>1</v>
      </c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66">
        <v>1</v>
      </c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66">
        <v>1</v>
      </c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66">
        <v>1</v>
      </c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66">
        <v>1</v>
      </c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66">
        <v>1</v>
      </c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66">
        <v>1</v>
      </c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66">
        <v>1</v>
      </c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66">
        <v>1</v>
      </c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66">
        <v>1</v>
      </c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66">
        <v>1</v>
      </c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66">
        <v>1</v>
      </c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66">
        <v>1</v>
      </c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66">
        <v>1</v>
      </c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66">
        <v>1</v>
      </c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66">
        <v>1</v>
      </c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66">
        <v>1</v>
      </c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66">
        <v>1</v>
      </c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66">
        <v>1</v>
      </c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66">
        <v>1</v>
      </c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66">
        <v>1</v>
      </c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66">
        <v>1</v>
      </c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66">
        <v>1</v>
      </c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66">
        <v>1</v>
      </c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66">
        <v>1</v>
      </c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66">
        <v>1</v>
      </c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66">
        <v>1</v>
      </c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66">
        <v>1</v>
      </c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66">
        <v>1</v>
      </c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66">
        <v>1</v>
      </c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66">
        <v>1</v>
      </c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66">
        <v>1</v>
      </c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66">
        <v>1</v>
      </c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66">
        <v>1</v>
      </c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66">
        <v>1</v>
      </c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66">
        <v>1</v>
      </c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66">
        <v>1</v>
      </c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66">
        <v>1</v>
      </c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66">
        <v>1</v>
      </c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66">
        <v>1</v>
      </c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66">
        <v>1</v>
      </c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66">
        <v>1</v>
      </c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66">
        <v>1</v>
      </c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66">
        <v>1</v>
      </c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66">
        <v>1</v>
      </c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66">
        <v>1</v>
      </c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66">
        <v>1</v>
      </c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66">
        <v>1</v>
      </c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66">
        <v>1</v>
      </c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66">
        <v>1</v>
      </c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66">
        <v>1</v>
      </c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66">
        <v>1</v>
      </c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66">
        <v>1</v>
      </c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66">
        <v>1</v>
      </c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66">
        <v>1</v>
      </c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66">
        <v>1</v>
      </c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66">
        <v>1</v>
      </c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66">
        <v>1</v>
      </c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66">
        <v>1</v>
      </c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66">
        <v>1</v>
      </c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66">
        <v>1</v>
      </c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66">
        <v>1</v>
      </c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66">
        <v>1</v>
      </c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66">
        <v>1</v>
      </c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66">
        <v>1</v>
      </c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66">
        <v>1</v>
      </c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66">
        <v>1</v>
      </c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66">
        <v>1</v>
      </c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66">
        <v>1</v>
      </c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66">
        <v>1</v>
      </c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66">
        <v>1</v>
      </c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66">
        <v>1</v>
      </c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66">
        <v>1</v>
      </c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66">
        <v>1</v>
      </c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66">
        <v>1</v>
      </c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66">
        <v>1</v>
      </c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66">
        <v>1</v>
      </c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66">
        <v>1</v>
      </c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66">
        <v>1</v>
      </c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66">
        <v>1</v>
      </c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66">
        <v>1</v>
      </c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66">
        <v>1</v>
      </c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66">
        <v>1</v>
      </c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66">
        <v>1</v>
      </c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66">
        <v>1</v>
      </c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66">
        <v>1</v>
      </c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66">
        <v>1</v>
      </c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66">
        <v>1</v>
      </c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66">
        <v>1</v>
      </c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66">
        <v>1</v>
      </c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66">
        <v>1</v>
      </c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66">
        <v>1</v>
      </c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66">
        <v>1</v>
      </c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66">
        <v>1</v>
      </c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66">
        <v>1</v>
      </c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66">
        <v>1</v>
      </c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66">
        <v>1</v>
      </c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66">
        <v>1</v>
      </c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66">
        <v>1</v>
      </c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66">
        <v>1</v>
      </c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66">
        <v>1</v>
      </c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66">
        <v>1</v>
      </c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66">
        <v>1</v>
      </c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66">
        <v>1</v>
      </c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66">
        <v>1</v>
      </c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66">
        <v>1</v>
      </c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66">
        <v>1</v>
      </c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66">
        <v>1</v>
      </c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66">
        <v>1</v>
      </c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66">
        <v>1</v>
      </c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66">
        <v>1</v>
      </c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66">
        <v>1</v>
      </c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66">
        <v>1</v>
      </c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66">
        <v>1</v>
      </c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66">
        <v>1</v>
      </c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66">
        <v>1</v>
      </c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66">
        <v>1</v>
      </c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66">
        <v>1</v>
      </c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66">
        <v>1</v>
      </c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66">
        <v>1</v>
      </c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66">
        <v>1</v>
      </c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66">
        <v>1</v>
      </c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66">
        <v>1</v>
      </c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66">
        <v>1</v>
      </c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66">
        <v>1</v>
      </c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66">
        <v>1</v>
      </c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66">
        <v>1</v>
      </c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66">
        <v>1</v>
      </c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66">
        <v>1</v>
      </c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66">
        <v>1</v>
      </c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66">
        <v>1</v>
      </c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66">
        <v>1</v>
      </c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66">
        <v>1</v>
      </c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66">
        <v>1</v>
      </c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66">
        <v>1</v>
      </c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66">
        <v>1</v>
      </c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66">
        <v>1</v>
      </c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66">
        <v>1</v>
      </c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66">
        <v>1</v>
      </c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66">
        <v>1</v>
      </c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66">
        <v>1</v>
      </c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66">
        <v>1</v>
      </c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66">
        <v>1</v>
      </c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66">
        <v>1</v>
      </c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66">
        <v>1</v>
      </c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66">
        <v>1</v>
      </c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66">
        <v>1</v>
      </c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66">
        <v>1</v>
      </c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66">
        <v>1</v>
      </c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66">
        <v>1</v>
      </c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66">
        <v>1</v>
      </c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66">
        <v>1</v>
      </c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66">
        <v>1</v>
      </c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66">
        <v>1</v>
      </c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66">
        <v>1</v>
      </c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66">
        <v>1</v>
      </c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66">
        <v>1</v>
      </c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66">
        <v>1</v>
      </c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66">
        <v>1</v>
      </c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66">
        <v>1</v>
      </c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66">
        <v>1</v>
      </c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66">
        <v>1</v>
      </c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66">
        <v>1</v>
      </c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66">
        <v>1</v>
      </c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66">
        <v>1</v>
      </c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66">
        <v>1</v>
      </c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66">
        <v>1</v>
      </c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66">
        <v>1</v>
      </c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66">
        <v>1</v>
      </c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66">
        <v>1</v>
      </c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66">
        <v>1</v>
      </c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66">
        <v>1</v>
      </c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66">
        <v>1</v>
      </c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66">
        <v>1</v>
      </c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66">
        <v>1</v>
      </c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66">
        <v>1</v>
      </c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66">
        <v>1</v>
      </c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66">
        <v>1</v>
      </c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66">
        <v>1</v>
      </c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66">
        <v>1</v>
      </c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66">
        <v>1</v>
      </c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66">
        <v>1</v>
      </c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66">
        <v>1</v>
      </c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66">
        <v>1</v>
      </c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66">
        <v>1</v>
      </c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66">
        <v>1</v>
      </c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66">
        <v>1</v>
      </c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66">
        <v>1</v>
      </c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66">
        <v>1</v>
      </c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66">
        <v>1</v>
      </c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66">
        <v>1</v>
      </c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66">
        <v>1</v>
      </c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66">
        <v>1</v>
      </c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66">
        <v>1</v>
      </c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66">
        <v>1</v>
      </c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66">
        <v>1</v>
      </c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66">
        <v>1</v>
      </c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66">
        <v>1</v>
      </c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66">
        <v>1</v>
      </c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66">
        <v>1</v>
      </c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66">
        <v>1</v>
      </c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66">
        <v>1</v>
      </c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66">
        <v>1</v>
      </c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66">
        <v>1</v>
      </c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66">
        <v>1</v>
      </c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66">
        <v>1</v>
      </c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66">
        <v>1</v>
      </c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66">
        <v>1</v>
      </c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66">
        <v>1</v>
      </c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66">
        <v>1</v>
      </c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66">
        <v>1</v>
      </c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66">
        <v>1</v>
      </c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66">
        <v>1</v>
      </c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66">
        <v>1</v>
      </c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66">
        <v>1</v>
      </c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66">
        <v>1</v>
      </c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66">
        <v>1</v>
      </c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66">
        <v>1</v>
      </c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66">
        <v>1</v>
      </c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66">
        <v>1</v>
      </c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66">
        <v>1</v>
      </c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66">
        <v>1</v>
      </c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66">
        <v>1</v>
      </c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66">
        <v>1</v>
      </c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66">
        <v>1</v>
      </c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66">
        <v>1</v>
      </c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66">
        <v>1</v>
      </c>
      <c r="I272" s="125"/>
      <c r="J272" s="125"/>
      <c r="K272" s="125"/>
      <c r="L272" s="125"/>
      <c r="M272" s="125"/>
      <c r="N272" s="125"/>
      <c r="O272" s="125"/>
      <c r="P272" s="125"/>
      <c r="Q272" s="125"/>
      <c r="R272" s="125"/>
      <c r="S272" s="125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66">
        <v>1</v>
      </c>
      <c r="I273" s="125"/>
      <c r="J273" s="125"/>
      <c r="K273" s="125"/>
      <c r="L273" s="125"/>
      <c r="M273" s="125"/>
      <c r="N273" s="125"/>
      <c r="O273" s="125"/>
      <c r="P273" s="125"/>
      <c r="Q273" s="125"/>
      <c r="R273" s="125"/>
      <c r="S273" s="125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66">
        <v>1</v>
      </c>
      <c r="I274" s="125"/>
      <c r="J274" s="125"/>
      <c r="K274" s="125"/>
      <c r="L274" s="125"/>
      <c r="M274" s="125"/>
      <c r="N274" s="125"/>
      <c r="O274" s="125"/>
      <c r="P274" s="125"/>
      <c r="Q274" s="125"/>
      <c r="R274" s="125"/>
      <c r="S274" s="125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66">
        <v>1</v>
      </c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66">
        <v>1</v>
      </c>
      <c r="I276" s="125"/>
      <c r="J276" s="125"/>
      <c r="K276" s="125"/>
      <c r="L276" s="125"/>
      <c r="M276" s="125"/>
      <c r="N276" s="125"/>
      <c r="O276" s="125"/>
      <c r="P276" s="125"/>
      <c r="Q276" s="125"/>
      <c r="R276" s="125"/>
      <c r="S276" s="125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66">
        <v>1</v>
      </c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66">
        <v>1</v>
      </c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66">
        <v>1</v>
      </c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66">
        <v>1</v>
      </c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66">
        <v>1</v>
      </c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66">
        <v>1</v>
      </c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66">
        <v>1</v>
      </c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66">
        <v>1</v>
      </c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66">
        <v>1</v>
      </c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66">
        <v>1</v>
      </c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66">
        <v>1</v>
      </c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66">
        <v>1</v>
      </c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66">
        <v>1</v>
      </c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66">
        <v>1</v>
      </c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66">
        <v>1</v>
      </c>
      <c r="I291" s="125"/>
      <c r="J291" s="125"/>
      <c r="K291" s="125"/>
      <c r="L291" s="125"/>
      <c r="M291" s="125"/>
      <c r="N291" s="125"/>
      <c r="O291" s="125"/>
      <c r="P291" s="125"/>
      <c r="Q291" s="125"/>
      <c r="R291" s="125"/>
      <c r="S291" s="125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66">
        <v>1</v>
      </c>
      <c r="I292" s="125"/>
      <c r="J292" s="125"/>
      <c r="K292" s="125"/>
      <c r="L292" s="125"/>
      <c r="M292" s="125"/>
      <c r="N292" s="125"/>
      <c r="O292" s="125"/>
      <c r="P292" s="125"/>
      <c r="Q292" s="125"/>
      <c r="R292" s="125"/>
      <c r="S292" s="125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66">
        <v>1</v>
      </c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66">
        <v>1</v>
      </c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66">
        <v>1</v>
      </c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66">
        <v>1</v>
      </c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66">
        <v>1</v>
      </c>
      <c r="I297" s="125"/>
      <c r="J297" s="125"/>
      <c r="K297" s="125"/>
      <c r="L297" s="125"/>
      <c r="M297" s="125"/>
      <c r="N297" s="125"/>
      <c r="O297" s="125"/>
      <c r="P297" s="125"/>
      <c r="Q297" s="125"/>
      <c r="R297" s="125"/>
      <c r="S297" s="125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66">
        <v>1</v>
      </c>
      <c r="I298" s="125"/>
      <c r="J298" s="125"/>
      <c r="K298" s="125"/>
      <c r="L298" s="125"/>
      <c r="M298" s="125"/>
      <c r="N298" s="125"/>
      <c r="O298" s="125"/>
      <c r="P298" s="125"/>
      <c r="Q298" s="125"/>
      <c r="R298" s="125"/>
      <c r="S298" s="125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66">
        <v>1</v>
      </c>
      <c r="I299" s="125"/>
      <c r="J299" s="125"/>
      <c r="K299" s="125"/>
      <c r="L299" s="125"/>
      <c r="M299" s="125"/>
      <c r="N299" s="125"/>
      <c r="O299" s="125"/>
      <c r="P299" s="125"/>
      <c r="Q299" s="125"/>
      <c r="R299" s="125"/>
      <c r="S299" s="125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66">
        <v>1</v>
      </c>
      <c r="I300" s="125"/>
      <c r="J300" s="125"/>
      <c r="K300" s="125"/>
      <c r="L300" s="125"/>
      <c r="M300" s="125"/>
      <c r="N300" s="125"/>
      <c r="O300" s="125"/>
      <c r="P300" s="125"/>
      <c r="Q300" s="125"/>
      <c r="R300" s="125"/>
      <c r="S300" s="125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66">
        <v>1</v>
      </c>
      <c r="I301" s="125"/>
      <c r="J301" s="125"/>
      <c r="K301" s="125"/>
      <c r="L301" s="125"/>
      <c r="M301" s="125"/>
      <c r="N301" s="125"/>
      <c r="O301" s="125"/>
      <c r="P301" s="125"/>
      <c r="Q301" s="125"/>
      <c r="R301" s="125"/>
      <c r="S301" s="125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66">
        <v>1</v>
      </c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66">
        <v>1</v>
      </c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66">
        <v>1</v>
      </c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66">
        <v>1</v>
      </c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66">
        <v>1</v>
      </c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66">
        <v>1</v>
      </c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66">
        <v>1</v>
      </c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66">
        <v>1</v>
      </c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66">
        <v>1</v>
      </c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66">
        <v>1</v>
      </c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66">
        <v>1</v>
      </c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66">
        <v>1</v>
      </c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66">
        <v>1</v>
      </c>
      <c r="I314" s="125"/>
      <c r="J314" s="125"/>
      <c r="K314" s="125"/>
      <c r="L314" s="125"/>
      <c r="M314" s="125"/>
      <c r="N314" s="125"/>
      <c r="O314" s="125"/>
      <c r="P314" s="125"/>
      <c r="Q314" s="125"/>
      <c r="R314" s="125"/>
      <c r="S314" s="125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66">
        <v>1</v>
      </c>
      <c r="I315" s="125"/>
      <c r="J315" s="125"/>
      <c r="K315" s="125"/>
      <c r="L315" s="125"/>
      <c r="M315" s="125"/>
      <c r="N315" s="125"/>
      <c r="O315" s="125"/>
      <c r="P315" s="125"/>
      <c r="Q315" s="125"/>
      <c r="R315" s="125"/>
      <c r="S315" s="125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66">
        <v>1</v>
      </c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66">
        <v>1</v>
      </c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66">
        <v>1</v>
      </c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66">
        <v>1</v>
      </c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66">
        <v>1</v>
      </c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66">
        <v>1</v>
      </c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66">
        <v>1</v>
      </c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66">
        <v>1</v>
      </c>
      <c r="I323" s="125"/>
      <c r="J323" s="125"/>
      <c r="K323" s="125"/>
      <c r="L323" s="125"/>
      <c r="M323" s="125"/>
      <c r="N323" s="125"/>
      <c r="O323" s="125"/>
      <c r="P323" s="125"/>
      <c r="Q323" s="125"/>
      <c r="R323" s="125"/>
      <c r="S323" s="125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66">
        <v>1</v>
      </c>
      <c r="I324" s="125"/>
      <c r="J324" s="125"/>
      <c r="K324" s="125"/>
      <c r="L324" s="125"/>
      <c r="M324" s="125"/>
      <c r="N324" s="125"/>
      <c r="O324" s="125"/>
      <c r="P324" s="125"/>
      <c r="Q324" s="125"/>
      <c r="R324" s="125"/>
      <c r="S324" s="125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66">
        <v>1</v>
      </c>
      <c r="I325" s="125"/>
      <c r="J325" s="125"/>
      <c r="K325" s="125"/>
      <c r="L325" s="125"/>
      <c r="M325" s="125"/>
      <c r="N325" s="125"/>
      <c r="O325" s="125"/>
      <c r="P325" s="125"/>
      <c r="Q325" s="125"/>
      <c r="R325" s="125"/>
      <c r="S325" s="125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66">
        <v>1</v>
      </c>
      <c r="I326" s="125"/>
      <c r="J326" s="125"/>
      <c r="K326" s="125"/>
      <c r="L326" s="125"/>
      <c r="M326" s="125"/>
      <c r="N326" s="125"/>
      <c r="O326" s="125"/>
      <c r="P326" s="125"/>
      <c r="Q326" s="125"/>
      <c r="R326" s="125"/>
      <c r="S326" s="125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66">
        <v>1</v>
      </c>
      <c r="I327" s="125"/>
      <c r="J327" s="125"/>
      <c r="K327" s="125"/>
      <c r="L327" s="125"/>
      <c r="M327" s="125"/>
      <c r="N327" s="125"/>
      <c r="O327" s="125"/>
      <c r="P327" s="125"/>
      <c r="Q327" s="125"/>
      <c r="R327" s="125"/>
      <c r="S327" s="125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66">
        <v>1</v>
      </c>
      <c r="I328" s="125"/>
      <c r="J328" s="125"/>
      <c r="K328" s="125"/>
      <c r="L328" s="125"/>
      <c r="M328" s="125"/>
      <c r="N328" s="125"/>
      <c r="O328" s="125"/>
      <c r="P328" s="125"/>
      <c r="Q328" s="125"/>
      <c r="R328" s="125"/>
      <c r="S328" s="125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66">
        <v>1</v>
      </c>
      <c r="I329" s="125"/>
      <c r="J329" s="125"/>
      <c r="K329" s="125"/>
      <c r="L329" s="125"/>
      <c r="M329" s="125"/>
      <c r="N329" s="125"/>
      <c r="O329" s="125"/>
      <c r="P329" s="125"/>
      <c r="Q329" s="125"/>
      <c r="R329" s="125"/>
      <c r="S329" s="125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66">
        <v>1</v>
      </c>
      <c r="I330" s="125"/>
      <c r="J330" s="125"/>
      <c r="K330" s="125"/>
      <c r="L330" s="125"/>
      <c r="M330" s="125"/>
      <c r="N330" s="125"/>
      <c r="O330" s="125"/>
      <c r="P330" s="125"/>
      <c r="Q330" s="125"/>
      <c r="R330" s="125"/>
      <c r="S330" s="125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66">
        <v>1</v>
      </c>
      <c r="I331" s="125"/>
      <c r="J331" s="125"/>
      <c r="K331" s="125"/>
      <c r="L331" s="125"/>
      <c r="M331" s="125"/>
      <c r="N331" s="125"/>
      <c r="O331" s="125"/>
      <c r="P331" s="125"/>
      <c r="Q331" s="125"/>
      <c r="R331" s="125"/>
      <c r="S331" s="125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66">
        <v>1</v>
      </c>
      <c r="I332" s="125"/>
      <c r="J332" s="125"/>
      <c r="K332" s="125"/>
      <c r="L332" s="125"/>
      <c r="M332" s="125"/>
      <c r="N332" s="125"/>
      <c r="O332" s="125"/>
      <c r="P332" s="125"/>
      <c r="Q332" s="125"/>
      <c r="R332" s="125"/>
      <c r="S332" s="125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66">
        <v>1</v>
      </c>
      <c r="I333" s="125"/>
      <c r="J333" s="125"/>
      <c r="K333" s="125"/>
      <c r="L333" s="125"/>
      <c r="M333" s="125"/>
      <c r="N333" s="125"/>
      <c r="O333" s="125"/>
      <c r="P333" s="125"/>
      <c r="Q333" s="125"/>
      <c r="R333" s="125"/>
      <c r="S333" s="125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66">
        <v>1</v>
      </c>
      <c r="I334" s="125"/>
      <c r="J334" s="125"/>
      <c r="K334" s="125"/>
      <c r="L334" s="125"/>
      <c r="M334" s="125"/>
      <c r="N334" s="125"/>
      <c r="O334" s="125"/>
      <c r="P334" s="125"/>
      <c r="Q334" s="125"/>
      <c r="R334" s="125"/>
      <c r="S334" s="125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66">
        <v>1</v>
      </c>
      <c r="I335" s="125"/>
      <c r="J335" s="125"/>
      <c r="K335" s="125"/>
      <c r="L335" s="125"/>
      <c r="M335" s="125"/>
      <c r="N335" s="125"/>
      <c r="O335" s="125"/>
      <c r="P335" s="125"/>
      <c r="Q335" s="125"/>
      <c r="R335" s="125"/>
      <c r="S335" s="125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66">
        <v>1</v>
      </c>
      <c r="I336" s="125"/>
      <c r="J336" s="125"/>
      <c r="K336" s="125"/>
      <c r="L336" s="125"/>
      <c r="M336" s="125"/>
      <c r="N336" s="125"/>
      <c r="O336" s="125"/>
      <c r="P336" s="125"/>
      <c r="Q336" s="125"/>
      <c r="R336" s="125"/>
      <c r="S336" s="125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66">
        <v>1</v>
      </c>
      <c r="I337" s="125"/>
      <c r="J337" s="125"/>
      <c r="K337" s="125"/>
      <c r="L337" s="125"/>
      <c r="M337" s="125"/>
      <c r="N337" s="125"/>
      <c r="O337" s="125"/>
      <c r="P337" s="125"/>
      <c r="Q337" s="125"/>
      <c r="R337" s="125"/>
      <c r="S337" s="125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66">
        <v>1</v>
      </c>
      <c r="I338" s="125"/>
      <c r="J338" s="125"/>
      <c r="K338" s="125"/>
      <c r="L338" s="125"/>
      <c r="M338" s="125"/>
      <c r="N338" s="125"/>
      <c r="O338" s="125"/>
      <c r="P338" s="125"/>
      <c r="Q338" s="125"/>
      <c r="R338" s="125"/>
      <c r="S338" s="125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66">
        <v>1</v>
      </c>
      <c r="I339" s="125"/>
      <c r="J339" s="125"/>
      <c r="K339" s="125"/>
      <c r="L339" s="125"/>
      <c r="M339" s="125"/>
      <c r="N339" s="125"/>
      <c r="O339" s="125"/>
      <c r="P339" s="125"/>
      <c r="Q339" s="125"/>
      <c r="R339" s="125"/>
      <c r="S339" s="125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66">
        <v>1</v>
      </c>
      <c r="I340" s="125"/>
      <c r="J340" s="125"/>
      <c r="K340" s="125"/>
      <c r="L340" s="125"/>
      <c r="M340" s="125"/>
      <c r="N340" s="125"/>
      <c r="O340" s="125"/>
      <c r="P340" s="125"/>
      <c r="Q340" s="125"/>
      <c r="R340" s="125"/>
      <c r="S340" s="125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66">
        <v>1</v>
      </c>
      <c r="I341" s="125"/>
      <c r="J341" s="125"/>
      <c r="K341" s="125"/>
      <c r="L341" s="125"/>
      <c r="M341" s="125"/>
      <c r="N341" s="125"/>
      <c r="O341" s="125"/>
      <c r="P341" s="125"/>
      <c r="Q341" s="125"/>
      <c r="R341" s="125"/>
      <c r="S341" s="125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66">
        <v>1</v>
      </c>
      <c r="I342" s="125"/>
      <c r="J342" s="125"/>
      <c r="K342" s="125"/>
      <c r="L342" s="125"/>
      <c r="M342" s="125"/>
      <c r="N342" s="125"/>
      <c r="O342" s="125"/>
      <c r="P342" s="125"/>
      <c r="Q342" s="125"/>
      <c r="R342" s="125"/>
      <c r="S342" s="125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66">
        <v>1</v>
      </c>
      <c r="I343" s="125"/>
      <c r="J343" s="125"/>
      <c r="K343" s="125"/>
      <c r="L343" s="125"/>
      <c r="M343" s="125"/>
      <c r="N343" s="125"/>
      <c r="O343" s="125"/>
      <c r="P343" s="125"/>
      <c r="Q343" s="125"/>
      <c r="R343" s="125"/>
      <c r="S343" s="125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66">
        <v>1</v>
      </c>
      <c r="I344" s="125"/>
      <c r="J344" s="125"/>
      <c r="K344" s="125"/>
      <c r="L344" s="125"/>
      <c r="M344" s="125"/>
      <c r="N344" s="125"/>
      <c r="O344" s="125"/>
      <c r="P344" s="125"/>
      <c r="Q344" s="125"/>
      <c r="R344" s="125"/>
      <c r="S344" s="125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66">
        <v>1</v>
      </c>
      <c r="I345" s="125"/>
      <c r="J345" s="125"/>
      <c r="K345" s="125"/>
      <c r="L345" s="125"/>
      <c r="M345" s="125"/>
      <c r="N345" s="125"/>
      <c r="O345" s="125"/>
      <c r="P345" s="125"/>
      <c r="Q345" s="125"/>
      <c r="R345" s="125"/>
      <c r="S345" s="125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66">
        <v>1</v>
      </c>
      <c r="I346" s="125"/>
      <c r="J346" s="125"/>
      <c r="K346" s="125"/>
      <c r="L346" s="125"/>
      <c r="M346" s="125"/>
      <c r="N346" s="125"/>
      <c r="O346" s="125"/>
      <c r="P346" s="125"/>
      <c r="Q346" s="125"/>
      <c r="R346" s="125"/>
      <c r="S346" s="125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66">
        <v>1</v>
      </c>
      <c r="I347" s="125"/>
      <c r="J347" s="125"/>
      <c r="K347" s="125"/>
      <c r="L347" s="125"/>
      <c r="M347" s="125"/>
      <c r="N347" s="125"/>
      <c r="O347" s="125"/>
      <c r="P347" s="125"/>
      <c r="Q347" s="125"/>
      <c r="R347" s="125"/>
      <c r="S347" s="125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66">
        <v>1</v>
      </c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66">
        <v>1</v>
      </c>
      <c r="I349" s="125"/>
      <c r="J349" s="125"/>
      <c r="K349" s="125"/>
      <c r="L349" s="125"/>
      <c r="M349" s="125"/>
      <c r="N349" s="125"/>
      <c r="O349" s="125"/>
      <c r="P349" s="125"/>
      <c r="Q349" s="125"/>
      <c r="R349" s="125"/>
      <c r="S349" s="125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66">
        <v>1</v>
      </c>
      <c r="I350" s="125"/>
      <c r="J350" s="125"/>
      <c r="K350" s="125"/>
      <c r="L350" s="125"/>
      <c r="M350" s="125"/>
      <c r="N350" s="125"/>
      <c r="O350" s="125"/>
      <c r="P350" s="125"/>
      <c r="Q350" s="125"/>
      <c r="R350" s="125"/>
      <c r="S350" s="125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66">
        <v>1</v>
      </c>
      <c r="I351" s="125"/>
      <c r="J351" s="125"/>
      <c r="K351" s="125"/>
      <c r="L351" s="125"/>
      <c r="M351" s="125"/>
      <c r="N351" s="125"/>
      <c r="O351" s="125"/>
      <c r="P351" s="125"/>
      <c r="Q351" s="125"/>
      <c r="R351" s="125"/>
      <c r="S351" s="125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66">
        <v>1</v>
      </c>
      <c r="I352" s="125"/>
      <c r="J352" s="125"/>
      <c r="K352" s="125"/>
      <c r="L352" s="125"/>
      <c r="M352" s="125"/>
      <c r="N352" s="125"/>
      <c r="O352" s="125"/>
      <c r="P352" s="125"/>
      <c r="Q352" s="125"/>
      <c r="R352" s="125"/>
      <c r="S352" s="125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66">
        <v>1</v>
      </c>
      <c r="I353" s="125"/>
      <c r="J353" s="125"/>
      <c r="K353" s="125"/>
      <c r="L353" s="125"/>
      <c r="M353" s="125"/>
      <c r="N353" s="125"/>
      <c r="O353" s="125"/>
      <c r="P353" s="125"/>
      <c r="Q353" s="125"/>
      <c r="R353" s="125"/>
      <c r="S353" s="125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66">
        <v>1</v>
      </c>
      <c r="I354" s="125"/>
      <c r="J354" s="125"/>
      <c r="K354" s="125"/>
      <c r="L354" s="125"/>
      <c r="M354" s="125"/>
      <c r="N354" s="125"/>
      <c r="O354" s="125"/>
      <c r="P354" s="125"/>
      <c r="Q354" s="125"/>
      <c r="R354" s="125"/>
      <c r="S354" s="125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66">
        <v>1</v>
      </c>
      <c r="I355" s="125"/>
      <c r="J355" s="125"/>
      <c r="K355" s="125"/>
      <c r="L355" s="125"/>
      <c r="M355" s="125"/>
      <c r="N355" s="125"/>
      <c r="O355" s="125"/>
      <c r="P355" s="125"/>
      <c r="Q355" s="125"/>
      <c r="R355" s="125"/>
      <c r="S355" s="125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66">
        <v>1</v>
      </c>
      <c r="I356" s="125"/>
      <c r="J356" s="125"/>
      <c r="K356" s="125"/>
      <c r="L356" s="125"/>
      <c r="M356" s="125"/>
      <c r="N356" s="125"/>
      <c r="O356" s="125"/>
      <c r="P356" s="125"/>
      <c r="Q356" s="125"/>
      <c r="R356" s="125"/>
      <c r="S356" s="125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66">
        <v>1</v>
      </c>
      <c r="I357" s="125"/>
      <c r="J357" s="125"/>
      <c r="K357" s="125"/>
      <c r="L357" s="125"/>
      <c r="M357" s="125"/>
      <c r="N357" s="125"/>
      <c r="O357" s="125"/>
      <c r="P357" s="125"/>
      <c r="Q357" s="125"/>
      <c r="R357" s="125"/>
      <c r="S357" s="125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66">
        <v>1</v>
      </c>
      <c r="I358" s="125"/>
      <c r="J358" s="125"/>
      <c r="K358" s="125"/>
      <c r="L358" s="125"/>
      <c r="M358" s="125"/>
      <c r="N358" s="125"/>
      <c r="O358" s="125"/>
      <c r="P358" s="125"/>
      <c r="Q358" s="125"/>
      <c r="R358" s="125"/>
      <c r="S358" s="125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66">
        <v>1</v>
      </c>
      <c r="I359" s="125"/>
      <c r="J359" s="125"/>
      <c r="K359" s="125"/>
      <c r="L359" s="125"/>
      <c r="M359" s="125"/>
      <c r="N359" s="125"/>
      <c r="O359" s="125"/>
      <c r="P359" s="125"/>
      <c r="Q359" s="125"/>
      <c r="R359" s="125"/>
      <c r="S359" s="125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66">
        <v>1</v>
      </c>
      <c r="I360" s="125"/>
      <c r="J360" s="125"/>
      <c r="K360" s="125"/>
      <c r="L360" s="125"/>
      <c r="M360" s="125"/>
      <c r="N360" s="125"/>
      <c r="O360" s="125"/>
      <c r="P360" s="125"/>
      <c r="Q360" s="125"/>
      <c r="R360" s="125"/>
      <c r="S360" s="125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66">
        <v>1</v>
      </c>
      <c r="I361" s="125"/>
      <c r="J361" s="125"/>
      <c r="K361" s="125"/>
      <c r="L361" s="125"/>
      <c r="M361" s="125"/>
      <c r="N361" s="125"/>
      <c r="O361" s="125"/>
      <c r="P361" s="125"/>
      <c r="Q361" s="125"/>
      <c r="R361" s="125"/>
      <c r="S361" s="125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66">
        <v>1</v>
      </c>
      <c r="I362" s="125"/>
      <c r="J362" s="125"/>
      <c r="K362" s="125"/>
      <c r="L362" s="125"/>
      <c r="M362" s="125"/>
      <c r="N362" s="125"/>
      <c r="O362" s="125"/>
      <c r="P362" s="125"/>
      <c r="Q362" s="125"/>
      <c r="R362" s="125"/>
      <c r="S362" s="125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66">
        <v>1</v>
      </c>
      <c r="I363" s="125"/>
      <c r="J363" s="125"/>
      <c r="K363" s="125"/>
      <c r="L363" s="125"/>
      <c r="M363" s="125"/>
      <c r="N363" s="125"/>
      <c r="O363" s="125"/>
      <c r="P363" s="125"/>
      <c r="Q363" s="125"/>
      <c r="R363" s="125"/>
      <c r="S363" s="125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66">
        <v>1</v>
      </c>
      <c r="I364" s="125"/>
      <c r="J364" s="125"/>
      <c r="K364" s="125"/>
      <c r="L364" s="125"/>
      <c r="M364" s="125"/>
      <c r="N364" s="125"/>
      <c r="O364" s="125"/>
      <c r="P364" s="125"/>
      <c r="Q364" s="125"/>
      <c r="R364" s="125"/>
      <c r="S364" s="125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66">
        <v>1</v>
      </c>
      <c r="I365" s="125"/>
      <c r="J365" s="125"/>
      <c r="K365" s="125"/>
      <c r="L365" s="125"/>
      <c r="M365" s="125"/>
      <c r="N365" s="125"/>
      <c r="O365" s="125"/>
      <c r="P365" s="125"/>
      <c r="Q365" s="125"/>
      <c r="R365" s="125"/>
      <c r="S365" s="125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66">
        <v>1</v>
      </c>
      <c r="I366" s="125"/>
      <c r="J366" s="125"/>
      <c r="K366" s="125"/>
      <c r="L366" s="125"/>
      <c r="M366" s="125"/>
      <c r="N366" s="125"/>
      <c r="O366" s="125"/>
      <c r="P366" s="125"/>
      <c r="Q366" s="125"/>
      <c r="R366" s="125"/>
      <c r="S366" s="125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66">
        <v>1</v>
      </c>
      <c r="I367" s="125"/>
      <c r="J367" s="125"/>
      <c r="K367" s="125"/>
      <c r="L367" s="125"/>
      <c r="M367" s="125"/>
      <c r="N367" s="125"/>
      <c r="O367" s="125"/>
      <c r="P367" s="125"/>
      <c r="Q367" s="125"/>
      <c r="R367" s="125"/>
      <c r="S367" s="125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31">
        <v>1</v>
      </c>
      <c r="I368" s="125"/>
      <c r="J368" s="125"/>
      <c r="K368" s="125"/>
      <c r="L368" s="125"/>
      <c r="M368" s="125"/>
      <c r="N368" s="125"/>
      <c r="O368" s="125"/>
      <c r="P368" s="125"/>
      <c r="Q368" s="125"/>
      <c r="R368" s="125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31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31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31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31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31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31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31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31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31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31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31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31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31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31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31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31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6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6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6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6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6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6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6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6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6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6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6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6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6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6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6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6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6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6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6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6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6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6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6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6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6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6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6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6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6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6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6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6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6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6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6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6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6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6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6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6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6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6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6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6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6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6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6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6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6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6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6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6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6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6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6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6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6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6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6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6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6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6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6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6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6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6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6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6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6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6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6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6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6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6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6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6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6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6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6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6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6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6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6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6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6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6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6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6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6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6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6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6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6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6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6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6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6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6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6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6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6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6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6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6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6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6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6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6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6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6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6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6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6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6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6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6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6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6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6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6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6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6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6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6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6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6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6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6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6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6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6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6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6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6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6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6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6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6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6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6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6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6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6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6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6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6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6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6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6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6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6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6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6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6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6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6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6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6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6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6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6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6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6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6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6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6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6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6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6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6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6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6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6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6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6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6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6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6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6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6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6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6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6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6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6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6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6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6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6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6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6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6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6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6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6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6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6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6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6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6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6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6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6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6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6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6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6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6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6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6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6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6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6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6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6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6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6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6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6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6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6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6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6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6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6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6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6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6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6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6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6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6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6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6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6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6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6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6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6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6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6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6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6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6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6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6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6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6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6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6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6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6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6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6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6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6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6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6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6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6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6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6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6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6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6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6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6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6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6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6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6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6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6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6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6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6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6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6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6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6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6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6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6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6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6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6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6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6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6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6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6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6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6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6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6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6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6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6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6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6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6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6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6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6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6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6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6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6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6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6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6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6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6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6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6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6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6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6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6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6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6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6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6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6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6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6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6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6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6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6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6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6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6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6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6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6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6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6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6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6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6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6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6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6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6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6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6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126</v>
      </c>
      <c r="C1" t="s">
        <v>125</v>
      </c>
      <c r="D1">
        <v>2015</v>
      </c>
      <c r="J1" t="s">
        <v>126</v>
      </c>
      <c r="S1" t="s">
        <v>126</v>
      </c>
      <c r="AB1" t="s">
        <v>126</v>
      </c>
      <c r="AK1" t="s">
        <v>126</v>
      </c>
      <c r="AT1" t="s">
        <v>126</v>
      </c>
      <c r="BC1" t="s">
        <v>126</v>
      </c>
    </row>
    <row r="2" spans="1:115">
      <c r="A2">
        <v>2003</v>
      </c>
      <c r="D2" t="s">
        <v>41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H3" s="22" t="s">
        <v>118</v>
      </c>
      <c r="J3" s="22" t="s">
        <v>74</v>
      </c>
      <c r="K3" s="22" t="s">
        <v>100</v>
      </c>
      <c r="L3" s="22" t="s">
        <v>43</v>
      </c>
      <c r="M3" s="22" t="s">
        <v>42</v>
      </c>
      <c r="N3" s="22" t="s">
        <v>73</v>
      </c>
      <c r="O3" s="22" t="s">
        <v>44</v>
      </c>
      <c r="P3" s="22" t="s">
        <v>45</v>
      </c>
      <c r="Q3" s="22" t="s">
        <v>118</v>
      </c>
      <c r="S3" s="22" t="s">
        <v>74</v>
      </c>
      <c r="T3" s="22" t="s">
        <v>100</v>
      </c>
      <c r="U3" s="22" t="s">
        <v>43</v>
      </c>
      <c r="V3" s="22" t="s">
        <v>42</v>
      </c>
      <c r="W3" s="22" t="s">
        <v>73</v>
      </c>
      <c r="X3" s="22" t="s">
        <v>44</v>
      </c>
      <c r="Y3" s="22" t="s">
        <v>45</v>
      </c>
      <c r="Z3" s="22" t="s">
        <v>118</v>
      </c>
      <c r="AB3" s="22" t="s">
        <v>74</v>
      </c>
      <c r="AC3" s="22" t="s">
        <v>100</v>
      </c>
      <c r="AD3" s="22" t="s">
        <v>43</v>
      </c>
      <c r="AE3" s="22" t="s">
        <v>42</v>
      </c>
      <c r="AF3" s="22" t="s">
        <v>73</v>
      </c>
      <c r="AG3" s="22" t="s">
        <v>44</v>
      </c>
      <c r="AH3" s="22" t="s">
        <v>45</v>
      </c>
      <c r="AI3" s="22" t="s">
        <v>118</v>
      </c>
      <c r="AK3" s="22" t="s">
        <v>74</v>
      </c>
      <c r="AL3" s="22" t="s">
        <v>100</v>
      </c>
      <c r="AM3" s="22" t="s">
        <v>43</v>
      </c>
      <c r="AN3" s="22" t="s">
        <v>42</v>
      </c>
      <c r="AO3" s="22" t="s">
        <v>73</v>
      </c>
      <c r="AP3" s="22" t="s">
        <v>44</v>
      </c>
      <c r="AQ3" s="22" t="s">
        <v>45</v>
      </c>
      <c r="AR3" s="22" t="s">
        <v>118</v>
      </c>
      <c r="AT3" s="22" t="s">
        <v>74</v>
      </c>
      <c r="AU3" s="22" t="s">
        <v>100</v>
      </c>
      <c r="AV3" s="22" t="s">
        <v>43</v>
      </c>
      <c r="AW3" s="22" t="s">
        <v>42</v>
      </c>
      <c r="AX3" s="22" t="s">
        <v>73</v>
      </c>
      <c r="AY3" s="22" t="s">
        <v>44</v>
      </c>
      <c r="AZ3" s="22" t="s">
        <v>45</v>
      </c>
      <c r="BA3" s="22" t="s">
        <v>118</v>
      </c>
      <c r="BC3" s="22" t="s">
        <v>74</v>
      </c>
      <c r="BD3" s="22" t="s">
        <v>100</v>
      </c>
      <c r="BE3" s="22" t="s">
        <v>43</v>
      </c>
      <c r="BF3" s="22" t="s">
        <v>42</v>
      </c>
      <c r="BG3" s="22" t="s">
        <v>73</v>
      </c>
      <c r="BH3" s="22" t="s">
        <v>44</v>
      </c>
      <c r="BI3" s="22" t="s">
        <v>45</v>
      </c>
      <c r="BJ3" s="22" t="s">
        <v>118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9" customWidth="1"/>
    <col min="2" max="2" width="11.6640625" style="24" customWidth="1"/>
    <col min="3" max="3" width="13.44140625" style="24" customWidth="1"/>
    <col min="4" max="4" width="15.6640625" style="24" customWidth="1"/>
    <col min="5" max="5" width="10.109375" style="24" customWidth="1"/>
    <col min="6" max="7" width="9.109375" style="24"/>
    <col min="8" max="8" width="17.6640625" style="24" customWidth="1"/>
    <col min="9" max="16384" width="9.109375" style="12"/>
  </cols>
  <sheetData>
    <row r="1" spans="1:16">
      <c r="A1" s="39" t="s">
        <v>141</v>
      </c>
      <c r="B1" s="38" t="s">
        <v>31</v>
      </c>
      <c r="C1" s="38" t="s">
        <v>32</v>
      </c>
      <c r="D1" s="38" t="s">
        <v>142</v>
      </c>
    </row>
    <row r="2" spans="1:16">
      <c r="A2" s="39" t="s">
        <v>41</v>
      </c>
      <c r="B2" s="24">
        <v>2003</v>
      </c>
      <c r="C2" s="24">
        <v>2015</v>
      </c>
      <c r="D2" s="24">
        <v>13</v>
      </c>
    </row>
    <row r="3" spans="1:16">
      <c r="A3" s="22" t="s">
        <v>74</v>
      </c>
      <c r="B3" s="40" t="s">
        <v>100</v>
      </c>
      <c r="C3" s="22">
        <v>110</v>
      </c>
      <c r="D3" s="41" t="s">
        <v>2</v>
      </c>
      <c r="E3" s="22">
        <v>180</v>
      </c>
      <c r="F3" s="22" t="s">
        <v>44</v>
      </c>
      <c r="G3" s="22" t="s">
        <v>45</v>
      </c>
      <c r="H3" s="24" t="s">
        <v>118</v>
      </c>
    </row>
    <row r="4" spans="1:16" ht="15" customHeight="1">
      <c r="A4" s="39">
        <v>1</v>
      </c>
      <c r="B4" s="42">
        <v>28.769230769230774</v>
      </c>
      <c r="C4" s="43">
        <v>1.2615384615384617</v>
      </c>
      <c r="D4" s="43">
        <v>1.6538461538461535</v>
      </c>
      <c r="E4" s="44">
        <v>1.9230769230769232E-2</v>
      </c>
      <c r="F4" s="24">
        <v>17.369230769230771</v>
      </c>
      <c r="G4" s="45">
        <v>0.50769230769230778</v>
      </c>
      <c r="H4" s="45"/>
      <c r="I4" s="21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39">
        <v>2</v>
      </c>
      <c r="B5" s="42">
        <v>22.984615384615385</v>
      </c>
      <c r="C5" s="43">
        <v>1.8846153846153846</v>
      </c>
      <c r="D5" s="43">
        <v>2.3461538461538463</v>
      </c>
      <c r="E5" s="44">
        <v>0</v>
      </c>
      <c r="F5" s="24">
        <v>19.946153846153848</v>
      </c>
      <c r="G5" s="45">
        <v>1.7307692307692313</v>
      </c>
      <c r="H5" s="45"/>
      <c r="I5" s="21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39">
        <v>3</v>
      </c>
      <c r="B6" s="42">
        <v>25.46153846153846</v>
      </c>
      <c r="C6" s="43">
        <v>1.6307692307692307</v>
      </c>
      <c r="D6" s="43">
        <v>1.8615384615384616</v>
      </c>
      <c r="E6" s="44">
        <v>3.0300000000000002</v>
      </c>
      <c r="F6" s="24">
        <v>19.04615384615385</v>
      </c>
      <c r="G6" s="45">
        <v>2.1153846153846154</v>
      </c>
      <c r="H6" s="45"/>
      <c r="I6" s="21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39">
        <v>4</v>
      </c>
      <c r="B7" s="42">
        <v>31.038461538461544</v>
      </c>
      <c r="C7" s="43">
        <v>1.2923076923076922</v>
      </c>
      <c r="D7" s="43">
        <v>1.6153846153846154</v>
      </c>
      <c r="E7" s="44">
        <v>1.5023076923076921</v>
      </c>
      <c r="F7" s="24">
        <v>18.623076923076923</v>
      </c>
      <c r="G7" s="45">
        <v>1.7230769230769227</v>
      </c>
      <c r="H7" s="45"/>
      <c r="I7" s="21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39">
        <v>5</v>
      </c>
      <c r="B8" s="42">
        <v>24.215384615384615</v>
      </c>
      <c r="C8" s="43">
        <v>1.4461538461538461</v>
      </c>
      <c r="D8" s="43">
        <v>1.8923076923076925</v>
      </c>
      <c r="E8" s="44">
        <v>5.8461538461538461E-2</v>
      </c>
      <c r="F8" s="24">
        <v>19.2</v>
      </c>
      <c r="G8" s="45">
        <v>1.3461538461538458</v>
      </c>
      <c r="H8" s="45"/>
      <c r="I8" s="21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39">
        <v>6</v>
      </c>
      <c r="B9" s="42">
        <v>23.476923076923079</v>
      </c>
      <c r="C9" s="43">
        <v>1.4923076923076921</v>
      </c>
      <c r="D9" s="43">
        <v>1.9615384615384615</v>
      </c>
      <c r="E9" s="44">
        <v>3.9230769230769229E-2</v>
      </c>
      <c r="F9" s="24">
        <v>18.853846153846153</v>
      </c>
      <c r="G9" s="45">
        <v>1.1846153846153848</v>
      </c>
      <c r="H9" s="45"/>
      <c r="I9" s="21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39">
        <v>7</v>
      </c>
      <c r="B10" s="42">
        <v>27.776923076923076</v>
      </c>
      <c r="C10" s="43">
        <v>1.7846153846153845</v>
      </c>
      <c r="D10" s="43">
        <v>2.0076923076923081</v>
      </c>
      <c r="E10" s="44">
        <v>0.52769230769230768</v>
      </c>
      <c r="F10" s="24">
        <v>19.238461538461539</v>
      </c>
      <c r="G10" s="45">
        <v>1.4615384615384619</v>
      </c>
      <c r="H10" s="45"/>
      <c r="I10" s="21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39">
        <v>8</v>
      </c>
      <c r="B11" s="42">
        <v>25.692307692307697</v>
      </c>
      <c r="C11" s="43">
        <v>1.6615384615384616</v>
      </c>
      <c r="D11" s="43">
        <v>2.0384615384615388</v>
      </c>
      <c r="E11" s="44">
        <v>0.84615384615384615</v>
      </c>
      <c r="F11" s="24">
        <v>19.830769230769231</v>
      </c>
      <c r="G11" s="45">
        <v>2.7615384615384619</v>
      </c>
      <c r="H11" s="45"/>
      <c r="I11" s="21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39">
        <v>9</v>
      </c>
      <c r="B12" s="42">
        <v>27.338461538461537</v>
      </c>
      <c r="C12" s="43">
        <v>1.4846153846153847</v>
      </c>
      <c r="D12" s="43">
        <v>2.069230769230769</v>
      </c>
      <c r="E12" s="44">
        <v>0</v>
      </c>
      <c r="F12" s="24">
        <v>20.415384615384617</v>
      </c>
      <c r="G12" s="45">
        <v>2.0076923076923077</v>
      </c>
      <c r="H12" s="45"/>
      <c r="I12" s="21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39">
        <v>10</v>
      </c>
      <c r="B13" s="42">
        <v>26.146153846153844</v>
      </c>
      <c r="C13" s="43">
        <v>1.5692307692307692</v>
      </c>
      <c r="D13" s="43">
        <v>2.069230769230769</v>
      </c>
      <c r="E13" s="44">
        <v>0</v>
      </c>
      <c r="F13" s="24">
        <v>19.846153846153847</v>
      </c>
      <c r="G13" s="45">
        <v>2.2538461538461538</v>
      </c>
      <c r="H13" s="45"/>
      <c r="I13" s="21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39">
        <v>11</v>
      </c>
      <c r="B14" s="42">
        <v>22.615384615384617</v>
      </c>
      <c r="C14" s="43">
        <v>1.6230769230769229</v>
      </c>
      <c r="D14" s="43">
        <v>2.1461538461538465</v>
      </c>
      <c r="E14" s="44">
        <v>0</v>
      </c>
      <c r="F14" s="24">
        <v>20.138461538461538</v>
      </c>
      <c r="G14" s="45">
        <v>2.4999999999999996</v>
      </c>
      <c r="H14" s="45"/>
      <c r="I14" s="21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39">
        <v>12</v>
      </c>
      <c r="B15" s="42">
        <v>25.015384615384615</v>
      </c>
      <c r="C15" s="43">
        <v>1.3307692307692305</v>
      </c>
      <c r="D15" s="43">
        <v>1.8307692307692305</v>
      </c>
      <c r="E15" s="44">
        <v>1.9230769230769232E-2</v>
      </c>
      <c r="F15" s="24">
        <v>19.38461538461538</v>
      </c>
      <c r="G15" s="45">
        <v>2.1923076923076916</v>
      </c>
      <c r="H15" s="45"/>
      <c r="I15" s="21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39">
        <v>13</v>
      </c>
      <c r="B16" s="42">
        <v>20.846153846153847</v>
      </c>
      <c r="C16" s="43">
        <v>1.4153846153846155</v>
      </c>
      <c r="D16" s="43">
        <v>1.9923076923076926</v>
      </c>
      <c r="E16" s="44">
        <v>0.17538461538461536</v>
      </c>
      <c r="F16" s="24">
        <v>19.284615384615389</v>
      </c>
      <c r="G16" s="45">
        <v>1.2000000000000002</v>
      </c>
      <c r="H16" s="45"/>
      <c r="I16" s="21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39">
        <v>14</v>
      </c>
      <c r="B17" s="42">
        <v>20.700000000000003</v>
      </c>
      <c r="C17" s="43">
        <v>1.6307692307692307</v>
      </c>
      <c r="D17" s="43">
        <v>2.1692307692307691</v>
      </c>
      <c r="E17" s="44">
        <v>0</v>
      </c>
      <c r="F17" s="24">
        <v>18.861538461538466</v>
      </c>
      <c r="G17" s="45">
        <v>1.5769230769230769</v>
      </c>
      <c r="H17" s="45"/>
      <c r="I17" s="21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39">
        <v>15</v>
      </c>
      <c r="B18" s="42">
        <v>21.161538461538459</v>
      </c>
      <c r="C18" s="43">
        <v>1.3769230769230769</v>
      </c>
      <c r="D18" s="43">
        <v>2.023076923076923</v>
      </c>
      <c r="E18" s="44">
        <v>0</v>
      </c>
      <c r="F18" s="24">
        <v>19.315384615384616</v>
      </c>
      <c r="G18" s="45">
        <v>1.1615384615384616</v>
      </c>
      <c r="H18" s="45"/>
      <c r="I18" s="21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39">
        <v>16</v>
      </c>
      <c r="B19" s="42">
        <v>18.838461538461537</v>
      </c>
      <c r="C19" s="43">
        <v>1.6307692307692307</v>
      </c>
      <c r="D19" s="43">
        <v>2.2461538461538462</v>
      </c>
      <c r="E19" s="44">
        <v>0</v>
      </c>
      <c r="F19" s="24">
        <v>20.300000000000004</v>
      </c>
      <c r="G19" s="45">
        <v>1.1307692307692307</v>
      </c>
      <c r="H19" s="45"/>
      <c r="I19" s="21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39">
        <v>17</v>
      </c>
      <c r="B20" s="42">
        <v>18.276923076923076</v>
      </c>
      <c r="C20" s="43">
        <v>1.3000000000000003</v>
      </c>
      <c r="D20" s="43">
        <v>2.1076923076923082</v>
      </c>
      <c r="E20" s="44">
        <v>0</v>
      </c>
      <c r="F20" s="24">
        <v>20.746153846153845</v>
      </c>
      <c r="G20" s="45">
        <v>0.63076923076923075</v>
      </c>
      <c r="H20" s="45"/>
      <c r="I20" s="21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39">
        <v>18</v>
      </c>
      <c r="B21" s="42">
        <v>19.523076923076925</v>
      </c>
      <c r="C21" s="43">
        <v>1.2461538461538464</v>
      </c>
      <c r="D21" s="43">
        <v>2.0384615384615383</v>
      </c>
      <c r="E21" s="44">
        <v>9.7692307692307689E-2</v>
      </c>
      <c r="F21" s="24">
        <v>21.284615384615389</v>
      </c>
      <c r="G21" s="45">
        <v>1.2153846153846153</v>
      </c>
      <c r="H21" s="45"/>
      <c r="I21" s="21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39">
        <v>19</v>
      </c>
      <c r="B22" s="42">
        <v>23.353846153846153</v>
      </c>
      <c r="C22" s="43">
        <v>1.4538461538461538</v>
      </c>
      <c r="D22" s="43">
        <v>2.069230769230769</v>
      </c>
      <c r="E22" s="44">
        <v>2.0123076923076924</v>
      </c>
      <c r="F22" s="24">
        <v>21.161538461538463</v>
      </c>
      <c r="G22" s="45">
        <v>2.2923076923076922</v>
      </c>
      <c r="H22" s="45"/>
      <c r="I22" s="21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39">
        <v>20</v>
      </c>
      <c r="B23" s="42">
        <v>22.684615384615391</v>
      </c>
      <c r="C23" s="43">
        <v>1.3615384615384616</v>
      </c>
      <c r="D23" s="43">
        <v>2.069230769230769</v>
      </c>
      <c r="E23" s="44">
        <v>0.15384615384615385</v>
      </c>
      <c r="F23" s="24">
        <v>20.76923076923077</v>
      </c>
      <c r="G23" s="45">
        <v>2.6846153846153848</v>
      </c>
      <c r="H23" s="45"/>
      <c r="I23" s="21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39">
        <v>21</v>
      </c>
      <c r="B24" s="42">
        <v>29.230769230769234</v>
      </c>
      <c r="C24" s="43">
        <v>2.0769230769230771</v>
      </c>
      <c r="D24" s="43">
        <v>2.1615384615384614</v>
      </c>
      <c r="E24" s="44">
        <v>2.2807692307692307</v>
      </c>
      <c r="F24" s="24">
        <v>20.5</v>
      </c>
      <c r="G24" s="45">
        <v>3.7384615384615389</v>
      </c>
      <c r="H24" s="45"/>
      <c r="I24" s="21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39">
        <v>22</v>
      </c>
      <c r="B25" s="42">
        <v>28.830769230769228</v>
      </c>
      <c r="C25" s="43">
        <v>1.7153846153846155</v>
      </c>
      <c r="D25" s="43">
        <v>2.0307692307692311</v>
      </c>
      <c r="E25" s="44">
        <v>0.83307692307692305</v>
      </c>
      <c r="F25" s="24">
        <v>19.800000000000004</v>
      </c>
      <c r="G25" s="45">
        <v>3.7923076923076922</v>
      </c>
      <c r="H25" s="45"/>
      <c r="I25" s="21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39">
        <v>23</v>
      </c>
      <c r="B26" s="42">
        <v>25.807692307692307</v>
      </c>
      <c r="C26" s="43">
        <v>1.6999999999999997</v>
      </c>
      <c r="D26" s="43">
        <v>2.2615384615384611</v>
      </c>
      <c r="E26" s="44">
        <v>0.55769230769230771</v>
      </c>
      <c r="F26" s="24">
        <v>20.353846153846156</v>
      </c>
      <c r="G26" s="45">
        <v>2.8692307692307697</v>
      </c>
      <c r="H26" s="45"/>
      <c r="I26" s="21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39">
        <v>24</v>
      </c>
      <c r="B27" s="42">
        <v>29.692307692307686</v>
      </c>
      <c r="C27" s="43">
        <v>1.7076923076923076</v>
      </c>
      <c r="D27" s="43">
        <v>2.2999999999999998</v>
      </c>
      <c r="E27" s="44">
        <v>0.25307692307692309</v>
      </c>
      <c r="F27" s="24">
        <v>20.030769230769231</v>
      </c>
      <c r="G27" s="45">
        <v>5.1692307692307695</v>
      </c>
      <c r="H27" s="45"/>
      <c r="I27" s="21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39">
        <v>25</v>
      </c>
      <c r="B28" s="42">
        <v>25.461538461538456</v>
      </c>
      <c r="C28" s="43">
        <v>1.6230769230769231</v>
      </c>
      <c r="D28" s="43">
        <v>2.2846153846153845</v>
      </c>
      <c r="E28" s="44">
        <v>0</v>
      </c>
      <c r="F28" s="24">
        <v>20.815384615384616</v>
      </c>
      <c r="G28" s="45">
        <v>4.3461538461538458</v>
      </c>
      <c r="H28" s="45"/>
      <c r="I28" s="21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39">
        <v>26</v>
      </c>
      <c r="B29" s="42">
        <v>29.838461538461537</v>
      </c>
      <c r="C29" s="43">
        <v>1.4461538461538461</v>
      </c>
      <c r="D29" s="43">
        <v>1.9384615384615385</v>
      </c>
      <c r="E29" s="44">
        <v>2.813076923076923</v>
      </c>
      <c r="F29" s="24">
        <v>19.561538461538461</v>
      </c>
      <c r="G29" s="45">
        <v>3.6538461538461537</v>
      </c>
      <c r="H29" s="45"/>
      <c r="I29" s="21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39">
        <v>27</v>
      </c>
      <c r="B30" s="42">
        <v>32.769230769230774</v>
      </c>
      <c r="C30" s="43">
        <v>1.4692307692307693</v>
      </c>
      <c r="D30" s="43">
        <v>2.023076923076923</v>
      </c>
      <c r="E30" s="44">
        <v>1.7776923076923079</v>
      </c>
      <c r="F30" s="24">
        <v>20.115384615384617</v>
      </c>
      <c r="G30" s="45">
        <v>4.5384615384615383</v>
      </c>
      <c r="H30" s="45"/>
      <c r="I30" s="21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39">
        <v>28</v>
      </c>
      <c r="B31" s="42">
        <v>28.446153846153848</v>
      </c>
      <c r="C31" s="43">
        <v>1.6999999999999997</v>
      </c>
      <c r="D31" s="43">
        <v>2.1692307692307691</v>
      </c>
      <c r="E31" s="44">
        <v>0.80076923076923079</v>
      </c>
      <c r="F31" s="24">
        <v>19.69230769230769</v>
      </c>
      <c r="G31" s="45">
        <v>3.2384615384615385</v>
      </c>
      <c r="H31" s="45"/>
      <c r="I31" s="21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39">
        <v>29</v>
      </c>
      <c r="B32" s="42">
        <v>26.523076923076925</v>
      </c>
      <c r="C32" s="43">
        <v>1.3615384615384618</v>
      </c>
      <c r="D32" s="43">
        <v>2.1000000000000005</v>
      </c>
      <c r="E32" s="44">
        <v>0.80153846153846164</v>
      </c>
      <c r="F32" s="24">
        <v>20.238461538461536</v>
      </c>
      <c r="G32" s="45">
        <v>2.5615384615384618</v>
      </c>
      <c r="H32" s="45"/>
      <c r="I32" s="21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39">
        <v>30</v>
      </c>
      <c r="B33" s="42">
        <v>29.492307692307698</v>
      </c>
      <c r="C33" s="43">
        <v>1.4538461538461542</v>
      </c>
      <c r="D33" s="43">
        <v>2.1</v>
      </c>
      <c r="E33" s="44">
        <v>0.54692307692307696</v>
      </c>
      <c r="F33" s="24">
        <v>20.200000000000003</v>
      </c>
      <c r="G33" s="45">
        <v>2.976923076923077</v>
      </c>
      <c r="H33" s="45"/>
      <c r="I33" s="21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39">
        <v>31</v>
      </c>
      <c r="B34" s="42">
        <v>32.107692307692304</v>
      </c>
      <c r="C34" s="43">
        <v>1.7923076923076924</v>
      </c>
      <c r="D34" s="43">
        <v>2.2846153846153845</v>
      </c>
      <c r="E34" s="44">
        <v>0.72307692307692306</v>
      </c>
      <c r="F34" s="24">
        <v>19.338461538461537</v>
      </c>
      <c r="G34" s="45">
        <v>4.384615384615385</v>
      </c>
      <c r="H34" s="45"/>
      <c r="I34" s="21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39">
        <v>32</v>
      </c>
      <c r="B35" s="42">
        <v>23.084615384615386</v>
      </c>
      <c r="C35" s="43">
        <v>1.6153846153846152</v>
      </c>
      <c r="D35" s="43">
        <v>2.3307692307692309</v>
      </c>
      <c r="E35" s="44">
        <v>1.9230769230769232E-2</v>
      </c>
      <c r="F35" s="24">
        <v>19.938461538461539</v>
      </c>
      <c r="G35" s="45">
        <v>2.6923076923076925</v>
      </c>
      <c r="H35" s="45"/>
      <c r="I35" s="21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39">
        <v>33</v>
      </c>
      <c r="B36" s="42">
        <v>20.946153846153848</v>
      </c>
      <c r="C36" s="43">
        <v>2.0461538461538464</v>
      </c>
      <c r="D36" s="43">
        <v>2.6692307692307691</v>
      </c>
      <c r="E36" s="44">
        <v>0</v>
      </c>
      <c r="F36" s="24">
        <v>19.338461538461537</v>
      </c>
      <c r="G36" s="45">
        <v>2.2384615384615385</v>
      </c>
      <c r="H36" s="45"/>
      <c r="I36" s="21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39">
        <v>34</v>
      </c>
      <c r="B37" s="42">
        <v>22.276923076923076</v>
      </c>
      <c r="C37" s="43">
        <v>1.7384615384615385</v>
      </c>
      <c r="D37" s="43">
        <v>2.407692307692308</v>
      </c>
      <c r="E37" s="44">
        <v>0</v>
      </c>
      <c r="F37" s="24">
        <v>19.423076923076923</v>
      </c>
      <c r="G37" s="45">
        <v>3.0615384615384618</v>
      </c>
      <c r="H37" s="45"/>
      <c r="I37" s="21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39">
        <v>35</v>
      </c>
      <c r="B38" s="42">
        <v>23.615384615384617</v>
      </c>
      <c r="C38" s="43">
        <v>1.6692307692307691</v>
      </c>
      <c r="D38" s="43">
        <v>2.3230769230769228</v>
      </c>
      <c r="E38" s="44">
        <v>0.50769230769230766</v>
      </c>
      <c r="F38" s="24">
        <v>20.076923076923077</v>
      </c>
      <c r="G38" s="45">
        <v>2.3307692307692305</v>
      </c>
      <c r="H38" s="45"/>
      <c r="I38" s="21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39">
        <v>36</v>
      </c>
      <c r="B39" s="42">
        <v>23.238461538461536</v>
      </c>
      <c r="C39" s="43">
        <v>1.3461538461538463</v>
      </c>
      <c r="D39" s="43">
        <v>2.3769230769230769</v>
      </c>
      <c r="E39" s="44">
        <v>0</v>
      </c>
      <c r="F39" s="24">
        <v>20.76923076923077</v>
      </c>
      <c r="G39" s="45">
        <v>2.5307692307692307</v>
      </c>
      <c r="H39" s="45"/>
      <c r="I39" s="21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39">
        <v>37</v>
      </c>
      <c r="B40" s="42">
        <v>22.423076923076927</v>
      </c>
      <c r="C40" s="43">
        <v>1.4307692307692306</v>
      </c>
      <c r="D40" s="43">
        <v>2.4538461538461536</v>
      </c>
      <c r="E40" s="44">
        <v>0</v>
      </c>
      <c r="F40" s="24">
        <v>20.892307692307693</v>
      </c>
      <c r="G40" s="45">
        <v>2.6615384615384619</v>
      </c>
      <c r="H40" s="45"/>
      <c r="I40" s="21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39">
        <v>38</v>
      </c>
      <c r="B41" s="42">
        <v>22.276923076923076</v>
      </c>
      <c r="C41" s="43">
        <v>1.6692307692307691</v>
      </c>
      <c r="D41" s="43">
        <v>2.6461538461538461</v>
      </c>
      <c r="E41" s="44">
        <v>0.27384615384615385</v>
      </c>
      <c r="F41" s="24">
        <v>21.392307692307693</v>
      </c>
      <c r="G41" s="45">
        <v>3.3</v>
      </c>
      <c r="H41" s="45"/>
      <c r="I41" s="21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39">
        <v>39</v>
      </c>
      <c r="B42" s="42">
        <v>21.515384615384615</v>
      </c>
      <c r="C42" s="43">
        <v>1.6615384615384614</v>
      </c>
      <c r="D42" s="43">
        <v>2.6923076923076925</v>
      </c>
      <c r="E42" s="44">
        <v>3.9230769230769229E-2</v>
      </c>
      <c r="F42" s="24">
        <v>21.130769230769236</v>
      </c>
      <c r="G42" s="45">
        <v>4.0384615384615383</v>
      </c>
      <c r="H42" s="45"/>
      <c r="I42" s="21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39">
        <v>40</v>
      </c>
      <c r="B43" s="42">
        <v>19.930769230769233</v>
      </c>
      <c r="C43" s="43">
        <v>1.6769230769230772</v>
      </c>
      <c r="D43" s="43">
        <v>2.5384615384615383</v>
      </c>
      <c r="E43" s="44">
        <v>0.6446153846153847</v>
      </c>
      <c r="F43" s="24">
        <v>21.284615384615389</v>
      </c>
      <c r="G43" s="45">
        <v>2.9076923076923076</v>
      </c>
      <c r="H43" s="45"/>
      <c r="I43" s="21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39">
        <v>41</v>
      </c>
      <c r="B44" s="42">
        <v>23.761538461538461</v>
      </c>
      <c r="C44" s="43">
        <v>1.6692307692307691</v>
      </c>
      <c r="D44" s="43">
        <v>2.5615384615384613</v>
      </c>
      <c r="E44" s="44">
        <v>0.3323076923076923</v>
      </c>
      <c r="F44" s="24">
        <v>20.938461538461539</v>
      </c>
      <c r="G44" s="45">
        <v>3.5</v>
      </c>
      <c r="H44" s="45"/>
      <c r="I44" s="21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39">
        <v>42</v>
      </c>
      <c r="B45" s="42">
        <v>27.26923076923077</v>
      </c>
      <c r="C45" s="43">
        <v>1.6384615384615389</v>
      </c>
      <c r="D45" s="43">
        <v>2.5</v>
      </c>
      <c r="E45" s="44">
        <v>1.7776923076923077</v>
      </c>
      <c r="F45" s="24">
        <v>20.923076923076923</v>
      </c>
      <c r="G45" s="45">
        <v>3.8692307692307697</v>
      </c>
      <c r="H45" s="45"/>
      <c r="I45" s="21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39">
        <v>43</v>
      </c>
      <c r="B46" s="42">
        <v>23.615384615384617</v>
      </c>
      <c r="C46" s="43">
        <v>1.7615384615384617</v>
      </c>
      <c r="D46" s="43">
        <v>2.7384615384615385</v>
      </c>
      <c r="E46" s="44">
        <v>0.95615384615384613</v>
      </c>
      <c r="F46" s="24">
        <v>20.876923076923081</v>
      </c>
      <c r="G46" s="45">
        <v>3.9923076923076914</v>
      </c>
      <c r="H46" s="45"/>
      <c r="I46" s="21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39">
        <v>44</v>
      </c>
      <c r="B47" s="42">
        <v>24.199999999999996</v>
      </c>
      <c r="C47" s="43">
        <v>1.6153846153846156</v>
      </c>
      <c r="D47" s="43">
        <v>2.7076923076923078</v>
      </c>
      <c r="E47" s="44">
        <v>1.3676923076923078</v>
      </c>
      <c r="F47" s="24">
        <v>21.476923076923079</v>
      </c>
      <c r="G47" s="45">
        <v>3.8461538461538463</v>
      </c>
      <c r="H47" s="45"/>
      <c r="I47" s="21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39">
        <v>45</v>
      </c>
      <c r="B48" s="42">
        <v>24.530769230769231</v>
      </c>
      <c r="C48" s="43">
        <v>1.5846153846153848</v>
      </c>
      <c r="D48" s="43">
        <v>2.6692307692307691</v>
      </c>
      <c r="E48" s="44">
        <v>0.23076923076923078</v>
      </c>
      <c r="F48" s="24">
        <v>21.369230769230771</v>
      </c>
      <c r="G48" s="45">
        <v>4.3</v>
      </c>
      <c r="H48" s="45"/>
      <c r="I48" s="21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39">
        <v>46</v>
      </c>
      <c r="B49" s="42">
        <v>25.530769230769234</v>
      </c>
      <c r="C49" s="43">
        <v>1.5153846153846151</v>
      </c>
      <c r="D49" s="43">
        <v>2.6692307692307695</v>
      </c>
      <c r="E49" s="44">
        <v>0.46923076923076923</v>
      </c>
      <c r="F49" s="24">
        <v>21.530769230769234</v>
      </c>
      <c r="G49" s="45">
        <v>4.5615384615384613</v>
      </c>
      <c r="H49" s="45"/>
      <c r="I49" s="21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39">
        <v>47</v>
      </c>
      <c r="B50" s="42">
        <v>23.515384615384619</v>
      </c>
      <c r="C50" s="43">
        <v>1.4000000000000001</v>
      </c>
      <c r="D50" s="43">
        <v>2.8307692307692309</v>
      </c>
      <c r="E50" s="44">
        <v>0</v>
      </c>
      <c r="F50" s="24">
        <v>22.784615384615385</v>
      </c>
      <c r="G50" s="45">
        <v>3.9615384615384617</v>
      </c>
      <c r="H50" s="45"/>
      <c r="I50" s="21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39">
        <v>48</v>
      </c>
      <c r="B51" s="42">
        <v>23.276923076923076</v>
      </c>
      <c r="C51" s="43">
        <v>1.4384615384615385</v>
      </c>
      <c r="D51" s="43">
        <v>2.9000000000000004</v>
      </c>
      <c r="E51" s="44">
        <v>0.82076923076923081</v>
      </c>
      <c r="F51" s="24">
        <v>23.246153846153845</v>
      </c>
      <c r="G51" s="45">
        <v>5.5153846153846153</v>
      </c>
      <c r="H51" s="45"/>
      <c r="I51" s="21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39">
        <v>49</v>
      </c>
      <c r="B52" s="42">
        <v>20.892307692307693</v>
      </c>
      <c r="C52" s="43">
        <v>1.5538461538461534</v>
      </c>
      <c r="D52" s="43">
        <v>2.8923076923076931</v>
      </c>
      <c r="E52" s="44">
        <v>0.35153846153846158</v>
      </c>
      <c r="F52" s="24">
        <v>22.823076923076922</v>
      </c>
      <c r="G52" s="45">
        <v>5.3076923076923075</v>
      </c>
      <c r="H52" s="45"/>
      <c r="I52" s="21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39">
        <v>50</v>
      </c>
      <c r="B53" s="42">
        <v>25.584615384615383</v>
      </c>
      <c r="C53" s="43">
        <v>2.3461538461538463</v>
      </c>
      <c r="D53" s="43">
        <v>3.2769230769230768</v>
      </c>
      <c r="E53" s="44">
        <v>2.9692307692307693</v>
      </c>
      <c r="F53" s="24">
        <v>21.738461538461539</v>
      </c>
      <c r="G53" s="45">
        <v>6.023076923076923</v>
      </c>
      <c r="H53" s="45"/>
      <c r="I53" s="21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39">
        <v>51</v>
      </c>
      <c r="B54" s="42">
        <v>28.799999999999997</v>
      </c>
      <c r="C54" s="43">
        <v>1.8307692307692309</v>
      </c>
      <c r="D54" s="43">
        <v>2.4692307692307693</v>
      </c>
      <c r="E54" s="44">
        <v>0.58538461538461539</v>
      </c>
      <c r="F54" s="24">
        <v>19.353846153846156</v>
      </c>
      <c r="G54" s="45">
        <v>5.4230769230769216</v>
      </c>
      <c r="H54" s="45"/>
      <c r="I54" s="21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39">
        <v>52</v>
      </c>
      <c r="B55" s="42">
        <v>25.930769230769229</v>
      </c>
      <c r="C55" s="43">
        <v>1.5999999999999994</v>
      </c>
      <c r="D55" s="43">
        <v>2.6846153846153844</v>
      </c>
      <c r="E55" s="44">
        <v>0.39076923076923076</v>
      </c>
      <c r="F55" s="24">
        <v>20.630769230769229</v>
      </c>
      <c r="G55" s="45">
        <v>3.8153846153846152</v>
      </c>
      <c r="H55" s="45"/>
      <c r="I55" s="21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39">
        <v>53</v>
      </c>
      <c r="B56" s="42">
        <v>25.507692307692306</v>
      </c>
      <c r="C56" s="43">
        <v>1.7538461538461536</v>
      </c>
      <c r="D56" s="43">
        <v>2.7461538461538462</v>
      </c>
      <c r="E56" s="44">
        <v>0.35153846153846158</v>
      </c>
      <c r="F56" s="24">
        <v>21.184615384615384</v>
      </c>
      <c r="G56" s="45">
        <v>4.4461538461538463</v>
      </c>
      <c r="H56" s="45"/>
      <c r="I56" s="21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39">
        <v>54</v>
      </c>
      <c r="B57" s="42">
        <v>23.992307692307694</v>
      </c>
      <c r="C57" s="43">
        <v>1.7769230769230768</v>
      </c>
      <c r="D57" s="43">
        <v>2.8769230769230774</v>
      </c>
      <c r="E57" s="44">
        <v>1.5576923076923077</v>
      </c>
      <c r="F57" s="24">
        <v>20.930769230769229</v>
      </c>
      <c r="G57" s="45">
        <v>4.7615384615384615</v>
      </c>
      <c r="H57" s="45"/>
      <c r="I57" s="21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39">
        <v>55</v>
      </c>
      <c r="B58" s="42">
        <v>23</v>
      </c>
      <c r="C58" s="43">
        <v>1.7923076923076922</v>
      </c>
      <c r="D58" s="43">
        <v>3.0615384615384618</v>
      </c>
      <c r="E58" s="44">
        <v>0.25</v>
      </c>
      <c r="F58" s="24">
        <v>21.26923076923077</v>
      </c>
      <c r="G58" s="45">
        <v>5.0384615384615383</v>
      </c>
      <c r="H58" s="45"/>
      <c r="I58" s="21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39">
        <v>56</v>
      </c>
      <c r="B59" s="42">
        <v>20.715384615384615</v>
      </c>
      <c r="C59" s="43">
        <v>1.4846153846153847</v>
      </c>
      <c r="D59" s="43">
        <v>2.976923076923077</v>
      </c>
      <c r="E59" s="44">
        <v>0.30769230769230771</v>
      </c>
      <c r="F59" s="24">
        <v>22.284615384615389</v>
      </c>
      <c r="G59" s="45">
        <v>4.161538461538461</v>
      </c>
      <c r="H59" s="45"/>
      <c r="I59" s="21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39">
        <v>57</v>
      </c>
      <c r="B60" s="42">
        <v>18.884615384615383</v>
      </c>
      <c r="C60" s="43">
        <v>1.7923076923076922</v>
      </c>
      <c r="D60" s="43">
        <v>3.3999999999999995</v>
      </c>
      <c r="E60" s="44">
        <v>0.23076923076923078</v>
      </c>
      <c r="F60" s="24">
        <v>23.330769230769231</v>
      </c>
      <c r="G60" s="45">
        <v>4.453846153846154</v>
      </c>
      <c r="H60" s="45"/>
      <c r="I60" s="21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39">
        <v>58</v>
      </c>
      <c r="B61" s="42">
        <v>20.992307692307694</v>
      </c>
      <c r="C61" s="43">
        <v>2.5</v>
      </c>
      <c r="D61" s="43">
        <v>3.6692307692307691</v>
      </c>
      <c r="E61" s="44">
        <v>0.44538461538461538</v>
      </c>
      <c r="F61" s="24">
        <v>22.161538461538459</v>
      </c>
      <c r="G61" s="45">
        <v>5.2769230769230768</v>
      </c>
      <c r="H61" s="45"/>
      <c r="I61" s="21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39">
        <v>59</v>
      </c>
      <c r="B62" s="42">
        <v>25.053846153846159</v>
      </c>
      <c r="C62" s="43">
        <v>2.2615384615384615</v>
      </c>
      <c r="D62" s="43">
        <v>3.2461538461538462</v>
      </c>
      <c r="E62" s="44">
        <v>0.52769230769230768</v>
      </c>
      <c r="F62" s="24">
        <v>21.069230769230767</v>
      </c>
      <c r="G62" s="45">
        <v>5.7846153846153845</v>
      </c>
      <c r="H62" s="45"/>
      <c r="I62" s="21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39">
        <v>60</v>
      </c>
      <c r="B63" s="42">
        <v>24.200000000000003</v>
      </c>
      <c r="C63" s="43">
        <v>1.9461538461538459</v>
      </c>
      <c r="D63" s="43">
        <v>3.3076923076923075</v>
      </c>
      <c r="E63" s="44">
        <v>2.2276923076923079</v>
      </c>
      <c r="F63" s="24">
        <v>22.630769230769229</v>
      </c>
      <c r="G63" s="45">
        <v>5.2000000000000011</v>
      </c>
      <c r="H63" s="45"/>
      <c r="I63" s="21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39">
        <v>61</v>
      </c>
      <c r="B64" s="42">
        <v>22.807692307692303</v>
      </c>
      <c r="C64" s="43">
        <v>1.5692307692307694</v>
      </c>
      <c r="D64" s="43">
        <v>3.1692307692307691</v>
      </c>
      <c r="E64" s="44">
        <v>0.50769230769230766</v>
      </c>
      <c r="F64" s="24">
        <v>23.069230769230767</v>
      </c>
      <c r="G64" s="45">
        <v>4.8076923076923075</v>
      </c>
      <c r="H64" s="45"/>
      <c r="I64" s="21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39">
        <v>62</v>
      </c>
      <c r="B65" s="42">
        <v>19.815384615384616</v>
      </c>
      <c r="C65" s="43">
        <v>1.9923076923076926</v>
      </c>
      <c r="D65" s="43">
        <v>3.5</v>
      </c>
      <c r="E65" s="44">
        <v>0.23076923076923078</v>
      </c>
      <c r="F65" s="24">
        <v>22.176923076923078</v>
      </c>
      <c r="G65" s="45">
        <v>5.3538461538461544</v>
      </c>
      <c r="H65" s="45"/>
      <c r="I65" s="21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39">
        <v>63</v>
      </c>
      <c r="B66" s="42">
        <v>22.384615384615383</v>
      </c>
      <c r="C66" s="43">
        <v>2.1615384615384619</v>
      </c>
      <c r="D66" s="43">
        <v>3.707692307692307</v>
      </c>
      <c r="E66" s="44">
        <v>0.1553846153846154</v>
      </c>
      <c r="F66" s="24">
        <v>21.984615384615385</v>
      </c>
      <c r="G66" s="45">
        <v>6.4076923076923071</v>
      </c>
      <c r="H66" s="45"/>
      <c r="I66" s="21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39">
        <v>64</v>
      </c>
      <c r="B67" s="42">
        <v>20.484615384615385</v>
      </c>
      <c r="C67" s="43">
        <v>1.9</v>
      </c>
      <c r="D67" s="43">
        <v>3.4846153846153851</v>
      </c>
      <c r="E67" s="44">
        <v>0.6446153846153847</v>
      </c>
      <c r="F67" s="24">
        <v>22.976923076923079</v>
      </c>
      <c r="G67" s="45">
        <v>5.4769230769230752</v>
      </c>
      <c r="H67" s="45"/>
      <c r="I67" s="21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39">
        <v>65</v>
      </c>
      <c r="B68" s="42">
        <v>18.023076923076921</v>
      </c>
      <c r="C68" s="43">
        <v>1.7461538461538462</v>
      </c>
      <c r="D68" s="43">
        <v>3.661538461538461</v>
      </c>
      <c r="E68" s="44">
        <v>0.25</v>
      </c>
      <c r="F68" s="24">
        <v>24.123076923076926</v>
      </c>
      <c r="G68" s="45">
        <v>5.3153846153846152</v>
      </c>
      <c r="H68" s="45"/>
      <c r="I68" s="21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39">
        <v>66</v>
      </c>
      <c r="B69" s="42">
        <v>20.092307692307692</v>
      </c>
      <c r="C69" s="43">
        <v>2.2538461538461538</v>
      </c>
      <c r="D69" s="43">
        <v>4.1461538461538456</v>
      </c>
      <c r="E69" s="44">
        <v>0.41000000000000003</v>
      </c>
      <c r="F69" s="24">
        <v>24.153846153846153</v>
      </c>
      <c r="G69" s="45">
        <v>6.6461538461538465</v>
      </c>
      <c r="H69" s="45"/>
      <c r="I69" s="21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39">
        <v>67</v>
      </c>
      <c r="B70" s="42">
        <v>20.5</v>
      </c>
      <c r="C70" s="43">
        <v>2.2076923076923078</v>
      </c>
      <c r="D70" s="43">
        <v>3.7923076923076922</v>
      </c>
      <c r="E70" s="44">
        <v>1.4461538461538461</v>
      </c>
      <c r="F70" s="24">
        <v>22.976923076923079</v>
      </c>
      <c r="G70" s="45">
        <v>6.384615384615385</v>
      </c>
      <c r="H70" s="45"/>
      <c r="I70" s="21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39">
        <v>68</v>
      </c>
      <c r="B71" s="42">
        <v>18.176923076923078</v>
      </c>
      <c r="C71" s="43">
        <v>2.0153846153846153</v>
      </c>
      <c r="D71" s="43">
        <v>3.9153846153846152</v>
      </c>
      <c r="E71" s="44">
        <v>0</v>
      </c>
      <c r="F71" s="24">
        <v>24.392307692307693</v>
      </c>
      <c r="G71" s="45">
        <v>6.0538461538461537</v>
      </c>
      <c r="H71" s="45"/>
      <c r="I71" s="21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39">
        <v>69</v>
      </c>
      <c r="B72" s="42">
        <v>15.038461538461538</v>
      </c>
      <c r="C72" s="43">
        <v>1.8076923076923077</v>
      </c>
      <c r="D72" s="43">
        <v>4.0615384615384604</v>
      </c>
      <c r="E72" s="44">
        <v>0</v>
      </c>
      <c r="F72" s="24">
        <v>25.553846153846152</v>
      </c>
      <c r="G72" s="45">
        <v>5.9923076923076923</v>
      </c>
      <c r="H72" s="45"/>
      <c r="I72" s="21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39">
        <v>70</v>
      </c>
      <c r="B73" s="42">
        <v>16.95384615384615</v>
      </c>
      <c r="C73" s="43">
        <v>1.4769230769230768</v>
      </c>
      <c r="D73" s="43">
        <v>3.7307692307692308</v>
      </c>
      <c r="E73" s="44">
        <v>4.3769230769230765</v>
      </c>
      <c r="F73" s="24">
        <v>25.700000000000003</v>
      </c>
      <c r="G73" s="45">
        <v>5.7923076923076922</v>
      </c>
      <c r="H73" s="45"/>
      <c r="I73" s="21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39">
        <v>71</v>
      </c>
      <c r="B74" s="42">
        <v>14.907692307692308</v>
      </c>
      <c r="C74" s="43">
        <v>1.6230769230769229</v>
      </c>
      <c r="D74" s="43">
        <v>4.1076923076923073</v>
      </c>
      <c r="E74" s="44">
        <v>3.9230769230769229E-2</v>
      </c>
      <c r="F74" s="24">
        <v>26.684615384615388</v>
      </c>
      <c r="G74" s="45">
        <v>6.9076923076923071</v>
      </c>
      <c r="H74" s="45"/>
      <c r="I74" s="21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39">
        <v>72</v>
      </c>
      <c r="B75" s="42">
        <v>15.63076923076923</v>
      </c>
      <c r="C75" s="43">
        <v>1.7461538461538462</v>
      </c>
      <c r="D75" s="43">
        <v>4.361538461538462</v>
      </c>
      <c r="E75" s="44">
        <v>0</v>
      </c>
      <c r="F75" s="24">
        <v>27.099999999999998</v>
      </c>
      <c r="G75" s="45">
        <v>7.2153846153846137</v>
      </c>
      <c r="H75" s="45"/>
      <c r="I75" s="21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39">
        <v>73</v>
      </c>
      <c r="B76" s="42">
        <v>14.161538461538463</v>
      </c>
      <c r="C76" s="43">
        <v>1.7461538461538462</v>
      </c>
      <c r="D76" s="43">
        <v>4.338461538461539</v>
      </c>
      <c r="E76" s="44">
        <v>0</v>
      </c>
      <c r="F76" s="24">
        <v>27.123076923076926</v>
      </c>
      <c r="G76" s="45">
        <v>7.8692307692307679</v>
      </c>
      <c r="H76" s="45"/>
      <c r="I76" s="21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39">
        <v>74</v>
      </c>
      <c r="B77" s="42">
        <v>11.438461538461537</v>
      </c>
      <c r="C77" s="43">
        <v>2.1461538461538465</v>
      </c>
      <c r="D77" s="43">
        <v>4.9461538461538463</v>
      </c>
      <c r="E77" s="44">
        <v>0</v>
      </c>
      <c r="F77" s="24">
        <v>27.515384615384615</v>
      </c>
      <c r="G77" s="45">
        <v>7.4384615384615387</v>
      </c>
      <c r="H77" s="45"/>
      <c r="I77" s="21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39">
        <v>75</v>
      </c>
      <c r="B78" s="42">
        <v>13.476923076923079</v>
      </c>
      <c r="C78" s="43">
        <v>1.7999999999999998</v>
      </c>
      <c r="D78" s="43">
        <v>4.476923076923077</v>
      </c>
      <c r="E78" s="44">
        <v>0.30769230769230771</v>
      </c>
      <c r="F78" s="24">
        <v>27.684615384615388</v>
      </c>
      <c r="G78" s="45">
        <v>7.3307692307692305</v>
      </c>
      <c r="H78" s="45"/>
      <c r="I78" s="21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39">
        <v>76</v>
      </c>
      <c r="B79" s="42">
        <v>13.707692307692309</v>
      </c>
      <c r="C79" s="43">
        <v>2.0615384615384618</v>
      </c>
      <c r="D79" s="43">
        <v>4.7999999999999989</v>
      </c>
      <c r="E79" s="44">
        <v>0.15384615384615385</v>
      </c>
      <c r="F79" s="24">
        <v>28.015384615384615</v>
      </c>
      <c r="G79" s="45">
        <v>8.2076923076923052</v>
      </c>
      <c r="H79" s="45"/>
      <c r="I79" s="21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39">
        <v>77</v>
      </c>
      <c r="B80" s="42">
        <v>15.192307692307692</v>
      </c>
      <c r="C80" s="43">
        <v>2.4384615384615382</v>
      </c>
      <c r="D80" s="43">
        <v>4.7769230769230768</v>
      </c>
      <c r="E80" s="44">
        <v>9.7692307692307689E-2</v>
      </c>
      <c r="F80" s="24">
        <v>26.292307692307695</v>
      </c>
      <c r="G80" s="45">
        <v>9.092307692307692</v>
      </c>
      <c r="H80" s="45"/>
      <c r="I80" s="21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39">
        <v>78</v>
      </c>
      <c r="B81" s="42">
        <v>22.015384615384619</v>
      </c>
      <c r="C81" s="43">
        <v>2.0076923076923077</v>
      </c>
      <c r="D81" s="43">
        <v>3.976923076923077</v>
      </c>
      <c r="E81" s="44">
        <v>0.86</v>
      </c>
      <c r="F81" s="24">
        <v>24.215384615384611</v>
      </c>
      <c r="G81" s="45">
        <v>8.1692307692307686</v>
      </c>
      <c r="H81" s="45"/>
      <c r="I81" s="21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39">
        <v>79</v>
      </c>
      <c r="B82" s="42">
        <v>16.330769230769228</v>
      </c>
      <c r="C82" s="43">
        <v>1.6769230769230772</v>
      </c>
      <c r="D82" s="43">
        <v>4.1230769230769226</v>
      </c>
      <c r="E82" s="44">
        <v>1.9230769230769232E-2</v>
      </c>
      <c r="F82" s="24">
        <v>25.776923076923076</v>
      </c>
      <c r="G82" s="45">
        <v>7.4153846153846157</v>
      </c>
      <c r="H82" s="45"/>
      <c r="I82" s="21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39">
        <v>80</v>
      </c>
      <c r="B83" s="42">
        <v>14.984615384615385</v>
      </c>
      <c r="C83" s="43">
        <v>2.2230769230769232</v>
      </c>
      <c r="D83" s="43">
        <v>4.615384615384615</v>
      </c>
      <c r="E83" s="44">
        <v>9.7692307692307689E-2</v>
      </c>
      <c r="F83" s="24">
        <v>26.000000000000004</v>
      </c>
      <c r="G83" s="45">
        <v>8.2846153846153854</v>
      </c>
      <c r="H83" s="45"/>
      <c r="I83" s="21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39">
        <v>81</v>
      </c>
      <c r="B84" s="42">
        <v>14.753846153846155</v>
      </c>
      <c r="C84" s="43">
        <v>2.1230769230769231</v>
      </c>
      <c r="D84" s="43">
        <v>4.8384615384615381</v>
      </c>
      <c r="E84" s="44">
        <v>1.4653846153846155</v>
      </c>
      <c r="F84" s="24">
        <v>26.761538461538464</v>
      </c>
      <c r="G84" s="45">
        <v>7.5076923076923086</v>
      </c>
      <c r="H84" s="45"/>
      <c r="I84" s="21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39">
        <v>82</v>
      </c>
      <c r="B85" s="42">
        <v>17.023076923076925</v>
      </c>
      <c r="C85" s="43">
        <v>2.0307692307692307</v>
      </c>
      <c r="D85" s="43">
        <v>4.6923076923076934</v>
      </c>
      <c r="E85" s="44">
        <v>0.48846153846153845</v>
      </c>
      <c r="F85" s="24">
        <v>26.023076923076925</v>
      </c>
      <c r="G85" s="45">
        <v>8.5076923076923077</v>
      </c>
      <c r="H85" s="45"/>
      <c r="I85" s="21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39">
        <v>83</v>
      </c>
      <c r="B86" s="42">
        <v>14.453846153846156</v>
      </c>
      <c r="C86" s="43">
        <v>1.7538461538461538</v>
      </c>
      <c r="D86" s="43">
        <v>4.6461538461538456</v>
      </c>
      <c r="E86" s="44">
        <v>0</v>
      </c>
      <c r="F86" s="24">
        <v>26.569230769230767</v>
      </c>
      <c r="G86" s="45">
        <v>8.2769230769230777</v>
      </c>
      <c r="H86" s="45"/>
      <c r="I86" s="21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39">
        <v>84</v>
      </c>
      <c r="B87" s="42">
        <v>12.607692307692307</v>
      </c>
      <c r="C87" s="43">
        <v>1.776923076923077</v>
      </c>
      <c r="D87" s="43">
        <v>4.8692307692307697</v>
      </c>
      <c r="E87" s="44">
        <v>0</v>
      </c>
      <c r="F87" s="24">
        <v>28.138461538461538</v>
      </c>
      <c r="G87" s="45">
        <v>8.4384615384615369</v>
      </c>
      <c r="H87" s="45"/>
      <c r="I87" s="21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39">
        <v>85</v>
      </c>
      <c r="B88" s="42">
        <v>12.569230769230773</v>
      </c>
      <c r="C88" s="43">
        <v>2.3769230769230769</v>
      </c>
      <c r="D88" s="43">
        <v>5.3846153846153832</v>
      </c>
      <c r="E88" s="44">
        <v>0</v>
      </c>
      <c r="F88" s="24">
        <v>27.969230769230766</v>
      </c>
      <c r="G88" s="45">
        <v>9.4461538461538463</v>
      </c>
      <c r="H88" s="45"/>
      <c r="I88" s="21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39">
        <v>86</v>
      </c>
      <c r="B89" s="42">
        <v>13.815384615384614</v>
      </c>
      <c r="C89" s="43">
        <v>2.5846153846153843</v>
      </c>
      <c r="D89" s="43">
        <v>5.4230769230769234</v>
      </c>
      <c r="E89" s="44">
        <v>0</v>
      </c>
      <c r="F89" s="24">
        <v>26.35384615384616</v>
      </c>
      <c r="G89" s="45">
        <v>9.5615384615384595</v>
      </c>
      <c r="H89" s="45"/>
      <c r="I89" s="21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39">
        <v>87</v>
      </c>
      <c r="B90" s="42">
        <v>12.161538461538463</v>
      </c>
      <c r="C90" s="43">
        <v>2.1692307692307695</v>
      </c>
      <c r="D90" s="43">
        <v>5.161538461538461</v>
      </c>
      <c r="E90" s="44">
        <v>0</v>
      </c>
      <c r="F90" s="24">
        <v>26.738461538461539</v>
      </c>
      <c r="G90" s="45">
        <v>8.407692307692308</v>
      </c>
      <c r="H90" s="45"/>
      <c r="I90" s="21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39">
        <v>88</v>
      </c>
      <c r="B91" s="42">
        <v>10.776923076923074</v>
      </c>
      <c r="C91" s="43">
        <v>2.069230769230769</v>
      </c>
      <c r="D91" s="43">
        <v>5.2230769230769249</v>
      </c>
      <c r="E91" s="44">
        <v>0</v>
      </c>
      <c r="F91" s="24">
        <v>28.023076923076921</v>
      </c>
      <c r="G91" s="45">
        <v>7.6923076923076925</v>
      </c>
      <c r="H91" s="45"/>
      <c r="I91" s="21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39">
        <v>89</v>
      </c>
      <c r="B92" s="42">
        <v>11.038461538461538</v>
      </c>
      <c r="C92" s="43">
        <v>2.1076923076923078</v>
      </c>
      <c r="D92" s="43">
        <v>5.430769230769231</v>
      </c>
      <c r="E92" s="44">
        <v>0</v>
      </c>
      <c r="F92" s="24">
        <v>28.284615384615389</v>
      </c>
      <c r="G92" s="45">
        <v>9.3538461538461544</v>
      </c>
      <c r="H92" s="45"/>
      <c r="I92" s="21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39">
        <v>90</v>
      </c>
      <c r="B93" s="42">
        <v>10.176923076923076</v>
      </c>
      <c r="C93" s="43">
        <v>2.2461538461538462</v>
      </c>
      <c r="D93" s="43">
        <v>5.8384615384615381</v>
      </c>
      <c r="E93" s="44">
        <v>0</v>
      </c>
      <c r="F93" s="24">
        <v>29.715384615384615</v>
      </c>
      <c r="G93" s="45">
        <v>8.9384615384615369</v>
      </c>
      <c r="H93" s="45"/>
      <c r="I93" s="21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39">
        <v>91</v>
      </c>
      <c r="B94" s="42">
        <v>9.5769230769230784</v>
      </c>
      <c r="C94" s="43">
        <v>2.6461538461538461</v>
      </c>
      <c r="D94" s="43">
        <v>6.2538461538461538</v>
      </c>
      <c r="E94" s="44">
        <v>0</v>
      </c>
      <c r="F94" s="24">
        <v>29.030769230769234</v>
      </c>
      <c r="G94" s="45">
        <v>10.376923076923077</v>
      </c>
      <c r="H94" s="45"/>
      <c r="I94" s="21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39">
        <v>92</v>
      </c>
      <c r="B95" s="42">
        <v>11.707692307692307</v>
      </c>
      <c r="C95" s="43">
        <v>2.6076923076923078</v>
      </c>
      <c r="D95" s="43">
        <v>5.8923076923076918</v>
      </c>
      <c r="E95" s="44">
        <v>0</v>
      </c>
      <c r="F95" s="24">
        <v>27.792307692307695</v>
      </c>
      <c r="G95" s="45">
        <v>10.169230769230769</v>
      </c>
      <c r="H95" s="45"/>
      <c r="I95" s="21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39">
        <v>93</v>
      </c>
      <c r="B96" s="42">
        <v>13.684615384615386</v>
      </c>
      <c r="C96" s="43">
        <v>2.5615384615384613</v>
      </c>
      <c r="D96" s="43">
        <v>5.5846153846153852</v>
      </c>
      <c r="E96" s="44">
        <v>0.46153846153846156</v>
      </c>
      <c r="F96" s="24">
        <v>26.946153846153848</v>
      </c>
      <c r="G96" s="45">
        <v>10.399999999999997</v>
      </c>
      <c r="H96" s="45"/>
      <c r="I96" s="21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39">
        <v>94</v>
      </c>
      <c r="B97" s="42">
        <v>12.661538461538463</v>
      </c>
      <c r="C97" s="43">
        <v>2.0000000000000004</v>
      </c>
      <c r="D97" s="43">
        <v>5.1769230769230763</v>
      </c>
      <c r="E97" s="44">
        <v>0</v>
      </c>
      <c r="F97" s="46">
        <v>26.892307692307693</v>
      </c>
      <c r="G97" s="45">
        <v>9.2307692307692317</v>
      </c>
      <c r="H97" s="45"/>
      <c r="I97" s="21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39">
        <v>95</v>
      </c>
      <c r="B98" s="42">
        <v>11.838461538461541</v>
      </c>
      <c r="C98" s="43">
        <v>2.3692307692307693</v>
      </c>
      <c r="D98" s="43">
        <v>5.5923076923076929</v>
      </c>
      <c r="E98" s="44">
        <v>1.4615384615384615</v>
      </c>
      <c r="F98" s="46">
        <v>27.323076923076922</v>
      </c>
      <c r="G98" s="45">
        <v>8.9076923076923062</v>
      </c>
      <c r="H98" s="45"/>
      <c r="I98" s="21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39">
        <v>96</v>
      </c>
      <c r="B99" s="42">
        <v>10.646153846153849</v>
      </c>
      <c r="C99" s="43">
        <v>2.1923076923076921</v>
      </c>
      <c r="D99" s="43">
        <v>5.7538461538461547</v>
      </c>
      <c r="E99" s="44">
        <v>0</v>
      </c>
      <c r="F99" s="46">
        <v>27.846153846153843</v>
      </c>
      <c r="G99" s="45">
        <v>9.2461538461538471</v>
      </c>
      <c r="H99" s="45"/>
      <c r="I99" s="21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39">
        <v>97</v>
      </c>
      <c r="B100" s="42">
        <v>10.761538461538462</v>
      </c>
      <c r="C100" s="43">
        <v>2.1230769230769231</v>
      </c>
      <c r="D100" s="43">
        <v>5.9538461538461522</v>
      </c>
      <c r="E100" s="44">
        <v>0</v>
      </c>
      <c r="F100" s="46">
        <v>29.246153846153845</v>
      </c>
      <c r="G100" s="45">
        <v>9.615384615384615</v>
      </c>
      <c r="H100" s="45"/>
      <c r="I100" s="21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39">
        <v>98</v>
      </c>
      <c r="B101" s="42">
        <v>11.261538461538461</v>
      </c>
      <c r="C101" s="43">
        <v>2.8846153846153846</v>
      </c>
      <c r="D101" s="43">
        <v>6.207692307692307</v>
      </c>
      <c r="E101" s="44">
        <v>0.15615384615384614</v>
      </c>
      <c r="F101" s="46">
        <v>28.492307692307691</v>
      </c>
      <c r="G101" s="45">
        <v>9.5846153846153843</v>
      </c>
      <c r="H101" s="45"/>
      <c r="I101" s="21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39">
        <v>99</v>
      </c>
      <c r="B102" s="42">
        <v>15.161538461538461</v>
      </c>
      <c r="C102" s="43">
        <v>2.3384615384615381</v>
      </c>
      <c r="D102" s="43">
        <v>5.5384615384615383</v>
      </c>
      <c r="E102" s="44">
        <v>0.6446153846153847</v>
      </c>
      <c r="F102" s="46">
        <v>27.54615384615385</v>
      </c>
      <c r="G102" s="45">
        <v>9.2615384615384606</v>
      </c>
      <c r="H102" s="45"/>
      <c r="I102" s="21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39">
        <v>100</v>
      </c>
      <c r="B103" s="42">
        <v>12.269230769230766</v>
      </c>
      <c r="C103" s="43">
        <v>2.2769230769230768</v>
      </c>
      <c r="D103" s="43">
        <v>5.6923076923076916</v>
      </c>
      <c r="E103" s="44">
        <v>0</v>
      </c>
      <c r="F103" s="46">
        <v>28.038461538461544</v>
      </c>
      <c r="G103" s="45">
        <v>9.7153846153846164</v>
      </c>
      <c r="H103" s="45"/>
      <c r="I103" s="21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39">
        <v>101</v>
      </c>
      <c r="B104" s="42">
        <v>10.746153846153847</v>
      </c>
      <c r="C104" s="43">
        <v>2.3230769230769228</v>
      </c>
      <c r="D104" s="43">
        <v>5.9846153846153856</v>
      </c>
      <c r="E104" s="44">
        <v>0.15615384615384614</v>
      </c>
      <c r="F104" s="46">
        <v>29.069230769230771</v>
      </c>
      <c r="G104" s="45">
        <v>10.500000000000002</v>
      </c>
      <c r="H104" s="45"/>
      <c r="I104" s="21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39">
        <v>102</v>
      </c>
      <c r="B105" s="42">
        <v>11.946153846153846</v>
      </c>
      <c r="C105" s="43">
        <v>2.4538461538461536</v>
      </c>
      <c r="D105" s="43">
        <v>5.9846153846153847</v>
      </c>
      <c r="E105" s="44">
        <v>9.7692307692307689E-2</v>
      </c>
      <c r="F105" s="46">
        <v>28.523076923076925</v>
      </c>
      <c r="G105" s="45">
        <v>9.8230769230769237</v>
      </c>
      <c r="H105" s="45"/>
      <c r="I105" s="21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39">
        <v>103</v>
      </c>
      <c r="B106" s="42">
        <v>11.346153846153847</v>
      </c>
      <c r="C106" s="43">
        <v>2.1615384615384619</v>
      </c>
      <c r="D106" s="43">
        <v>6.046153846153846</v>
      </c>
      <c r="E106" s="44">
        <v>1.9230769230769232E-2</v>
      </c>
      <c r="F106" s="46">
        <v>29.346153846153843</v>
      </c>
      <c r="G106" s="45">
        <v>10.33076923076923</v>
      </c>
      <c r="H106" s="45"/>
      <c r="I106" s="21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39">
        <v>104</v>
      </c>
      <c r="B107" s="42">
        <v>8.9846153846153829</v>
      </c>
      <c r="C107" s="43">
        <v>2.8538461538461539</v>
      </c>
      <c r="D107" s="43">
        <v>6.7999999999999989</v>
      </c>
      <c r="E107" s="44">
        <v>0</v>
      </c>
      <c r="F107" s="46">
        <v>30.069230769230767</v>
      </c>
      <c r="G107" s="45">
        <v>11.161538461538461</v>
      </c>
      <c r="H107" s="45"/>
      <c r="I107" s="21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39">
        <v>105</v>
      </c>
      <c r="B108" s="42">
        <v>10.815384615384614</v>
      </c>
      <c r="C108" s="43">
        <v>2.9538461538461545</v>
      </c>
      <c r="D108" s="43">
        <v>6.3769230769230765</v>
      </c>
      <c r="E108" s="44">
        <v>0.32692307692307693</v>
      </c>
      <c r="F108" s="46">
        <v>28.07692307692308</v>
      </c>
      <c r="G108" s="45">
        <v>10.515384615384617</v>
      </c>
      <c r="H108" s="45"/>
      <c r="I108" s="21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39">
        <v>106</v>
      </c>
      <c r="B109" s="42">
        <v>10.592307692307694</v>
      </c>
      <c r="C109" s="43">
        <v>2.2384615384615385</v>
      </c>
      <c r="D109" s="43">
        <v>6.069230769230769</v>
      </c>
      <c r="E109" s="44">
        <v>5.8461538461538461E-2</v>
      </c>
      <c r="F109" s="46">
        <v>28.676923076923082</v>
      </c>
      <c r="G109" s="45">
        <v>8.976923076923077</v>
      </c>
      <c r="H109" s="45"/>
      <c r="I109" s="21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39">
        <v>107</v>
      </c>
      <c r="B110" s="42">
        <v>9.7615384615384624</v>
      </c>
      <c r="C110" s="43">
        <v>2.4307692307692306</v>
      </c>
      <c r="D110" s="43">
        <v>6.4538461538461531</v>
      </c>
      <c r="E110" s="44">
        <v>0</v>
      </c>
      <c r="F110" s="46">
        <v>29.076923076923077</v>
      </c>
      <c r="G110" s="45">
        <v>9.615384615384615</v>
      </c>
      <c r="H110" s="45"/>
      <c r="I110" s="21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39">
        <v>108</v>
      </c>
      <c r="B111" s="42">
        <v>10.246153846153845</v>
      </c>
      <c r="C111" s="43">
        <v>2.5769230769230771</v>
      </c>
      <c r="D111" s="43">
        <v>6.5615384615384622</v>
      </c>
      <c r="E111" s="44">
        <v>0</v>
      </c>
      <c r="F111" s="46">
        <v>29.238461538461539</v>
      </c>
      <c r="G111" s="45">
        <v>10.83076923076923</v>
      </c>
      <c r="H111" s="45"/>
      <c r="I111" s="21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39">
        <v>109</v>
      </c>
      <c r="B112" s="42">
        <v>10.63846153846154</v>
      </c>
      <c r="C112" s="43">
        <v>1.9000000000000001</v>
      </c>
      <c r="D112" s="43">
        <v>5.9769230769230761</v>
      </c>
      <c r="E112" s="44">
        <v>0</v>
      </c>
      <c r="F112" s="46">
        <v>29.630769230769229</v>
      </c>
      <c r="G112" s="45">
        <v>9.9538461538461522</v>
      </c>
      <c r="H112" s="45"/>
      <c r="I112" s="21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39">
        <v>110</v>
      </c>
      <c r="B113" s="42">
        <v>9.6923076923076916</v>
      </c>
      <c r="C113" s="43">
        <v>2.0769230769230766</v>
      </c>
      <c r="D113" s="43">
        <v>6.3076923076923084</v>
      </c>
      <c r="E113" s="44">
        <v>0</v>
      </c>
      <c r="F113" s="46">
        <v>31.199999999999996</v>
      </c>
      <c r="G113" s="45">
        <v>10.392307692307693</v>
      </c>
      <c r="H113" s="45"/>
      <c r="I113" s="21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39">
        <v>111</v>
      </c>
      <c r="B114" s="42">
        <v>9.930769230769231</v>
      </c>
      <c r="C114" s="43">
        <v>2.1846153846153848</v>
      </c>
      <c r="D114" s="43">
        <v>6.2230769230769232</v>
      </c>
      <c r="E114" s="44">
        <v>0.3323076923076923</v>
      </c>
      <c r="F114" s="46">
        <v>30.615384615384617</v>
      </c>
      <c r="G114" s="45">
        <v>11.076923076923075</v>
      </c>
      <c r="H114" s="45"/>
      <c r="I114" s="21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39">
        <v>112</v>
      </c>
      <c r="B115" s="42">
        <v>9.0999999999999979</v>
      </c>
      <c r="C115" s="43">
        <v>2.5769230769230771</v>
      </c>
      <c r="D115" s="43">
        <v>6.7461538461538462</v>
      </c>
      <c r="E115" s="44">
        <v>0</v>
      </c>
      <c r="F115" s="46">
        <v>30.546153846153853</v>
      </c>
      <c r="G115" s="45">
        <v>11.346153846153847</v>
      </c>
      <c r="H115" s="45"/>
      <c r="I115" s="21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39">
        <v>113</v>
      </c>
      <c r="B116" s="42">
        <v>12.153846153846153</v>
      </c>
      <c r="C116" s="43">
        <v>2.6769230769230767</v>
      </c>
      <c r="D116" s="43">
        <v>6.7538461538461556</v>
      </c>
      <c r="E116" s="44">
        <v>0.23461538461538461</v>
      </c>
      <c r="F116" s="46">
        <v>29.553846153846148</v>
      </c>
      <c r="G116" s="45">
        <v>11.707692307692309</v>
      </c>
      <c r="H116" s="45"/>
      <c r="I116" s="21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39">
        <v>114</v>
      </c>
      <c r="B117" s="42">
        <v>12.815384615384614</v>
      </c>
      <c r="C117" s="43">
        <v>2.3615384615384611</v>
      </c>
      <c r="D117" s="43">
        <v>6.4384615384615396</v>
      </c>
      <c r="E117" s="44">
        <v>0.17615384615384616</v>
      </c>
      <c r="F117" s="46">
        <v>29.699999999999996</v>
      </c>
      <c r="G117" s="45">
        <v>11.8</v>
      </c>
      <c r="H117" s="45"/>
      <c r="I117" s="21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39">
        <v>115</v>
      </c>
      <c r="B118" s="42">
        <v>11.046153846153846</v>
      </c>
      <c r="C118" s="43">
        <v>2.4000000000000004</v>
      </c>
      <c r="D118" s="43">
        <v>6.6769230769230781</v>
      </c>
      <c r="E118" s="44">
        <v>0</v>
      </c>
      <c r="F118" s="46">
        <v>30.323076923076925</v>
      </c>
      <c r="G118" s="45">
        <v>12.169230769230769</v>
      </c>
      <c r="H118" s="45"/>
      <c r="I118" s="21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39">
        <v>116</v>
      </c>
      <c r="B119" s="42">
        <v>9.6846153846153857</v>
      </c>
      <c r="C119" s="43">
        <v>2.2769230769230768</v>
      </c>
      <c r="D119" s="43">
        <v>6.4230769230769234</v>
      </c>
      <c r="E119" s="44">
        <v>3.9230769230769229E-2</v>
      </c>
      <c r="F119" s="46">
        <v>30.45384615384615</v>
      </c>
      <c r="G119" s="45">
        <v>11.853846153846151</v>
      </c>
      <c r="H119" s="45"/>
      <c r="I119" s="21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39">
        <v>117</v>
      </c>
      <c r="B120" s="42">
        <v>10</v>
      </c>
      <c r="C120" s="43">
        <v>2.3923076923076922</v>
      </c>
      <c r="D120" s="43">
        <v>6.7769230769230777</v>
      </c>
      <c r="E120" s="44">
        <v>0.11692307692307692</v>
      </c>
      <c r="F120" s="46">
        <v>31.076923076923077</v>
      </c>
      <c r="G120" s="45">
        <v>12.123076923076923</v>
      </c>
      <c r="H120" s="45"/>
      <c r="I120" s="21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39">
        <v>118</v>
      </c>
      <c r="B121" s="42">
        <v>10.753846153846155</v>
      </c>
      <c r="C121" s="43">
        <v>2.4076923076923076</v>
      </c>
      <c r="D121" s="43">
        <v>7.0230769230769239</v>
      </c>
      <c r="E121" s="44">
        <v>0</v>
      </c>
      <c r="F121" s="46">
        <v>32.192307692307693</v>
      </c>
      <c r="G121" s="45">
        <v>12.353846153846153</v>
      </c>
      <c r="H121" s="45"/>
      <c r="I121" s="21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39">
        <v>119</v>
      </c>
      <c r="B122" s="42">
        <v>9.6076923076923073</v>
      </c>
      <c r="C122" s="43">
        <v>2.8692307692307688</v>
      </c>
      <c r="D122" s="43">
        <v>7.5999999999999979</v>
      </c>
      <c r="E122" s="44">
        <v>0</v>
      </c>
      <c r="F122" s="46">
        <v>31.623076923076919</v>
      </c>
      <c r="G122" s="45">
        <v>13.815384615384614</v>
      </c>
      <c r="H122" s="45"/>
      <c r="I122" s="21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39">
        <v>120</v>
      </c>
      <c r="B123" s="42">
        <v>7.9076923076923071</v>
      </c>
      <c r="C123" s="43">
        <v>2.6307692307692312</v>
      </c>
      <c r="D123" s="43">
        <v>7.384615384615385</v>
      </c>
      <c r="E123" s="44">
        <v>0</v>
      </c>
      <c r="F123" s="46">
        <v>31.853846153846156</v>
      </c>
      <c r="G123" s="45">
        <v>12.823076923076924</v>
      </c>
      <c r="H123" s="45"/>
      <c r="I123" s="21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39">
        <v>121</v>
      </c>
      <c r="B124" s="42">
        <v>8.5615384615384631</v>
      </c>
      <c r="C124" s="43">
        <v>2.4153846153846152</v>
      </c>
      <c r="D124" s="43">
        <v>7.115384615384615</v>
      </c>
      <c r="E124" s="44">
        <v>0.21461538461538462</v>
      </c>
      <c r="F124" s="46">
        <v>32.000000000000007</v>
      </c>
      <c r="G124" s="45">
        <v>13.56153846153846</v>
      </c>
      <c r="H124" s="45"/>
      <c r="I124" s="21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39">
        <v>122</v>
      </c>
      <c r="B125" s="42">
        <v>8.0307692307692307</v>
      </c>
      <c r="C125" s="43">
        <v>2.7307692307692308</v>
      </c>
      <c r="D125" s="43">
        <v>7.569230769230769</v>
      </c>
      <c r="E125" s="44">
        <v>0</v>
      </c>
      <c r="F125" s="46">
        <v>32.284615384615385</v>
      </c>
      <c r="G125" s="45">
        <v>13.3</v>
      </c>
      <c r="H125" s="45"/>
      <c r="I125" s="21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39">
        <v>123</v>
      </c>
      <c r="B126" s="42">
        <v>8.4923076923076923</v>
      </c>
      <c r="C126" s="43">
        <v>2.6692307692307695</v>
      </c>
      <c r="D126" s="43">
        <v>7.6692307692307704</v>
      </c>
      <c r="E126" s="44">
        <v>0</v>
      </c>
      <c r="F126" s="46">
        <v>32.58461538461539</v>
      </c>
      <c r="G126" s="45">
        <v>13.676923076923076</v>
      </c>
      <c r="H126" s="45"/>
      <c r="I126" s="21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39">
        <v>124</v>
      </c>
      <c r="B127" s="42">
        <v>9.5769230769230766</v>
      </c>
      <c r="C127" s="43">
        <v>2.2769230769230768</v>
      </c>
      <c r="D127" s="43">
        <v>7.0153846153846153</v>
      </c>
      <c r="E127" s="44">
        <v>1.0938461538461539</v>
      </c>
      <c r="F127" s="46">
        <v>33.069230769230771</v>
      </c>
      <c r="G127" s="45">
        <v>13.315384615384618</v>
      </c>
      <c r="H127" s="45"/>
      <c r="I127" s="21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39">
        <v>125</v>
      </c>
      <c r="B128" s="42">
        <v>9.4384615384615387</v>
      </c>
      <c r="C128" s="43">
        <v>2.692307692307693</v>
      </c>
      <c r="D128" s="43">
        <v>7.7923076923076922</v>
      </c>
      <c r="E128" s="44">
        <v>0</v>
      </c>
      <c r="F128" s="46">
        <v>33.384615384615387</v>
      </c>
      <c r="G128" s="45">
        <v>14.307692307692305</v>
      </c>
      <c r="H128" s="45"/>
      <c r="I128" s="21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39">
        <v>126</v>
      </c>
      <c r="B129" s="42">
        <v>10.676923076923076</v>
      </c>
      <c r="C129" s="43">
        <v>2.5538461538461537</v>
      </c>
      <c r="D129" s="43">
        <v>7.4461538461538446</v>
      </c>
      <c r="E129" s="44">
        <v>0</v>
      </c>
      <c r="F129" s="46">
        <v>32.507692307692309</v>
      </c>
      <c r="G129" s="45">
        <v>15.123076923076924</v>
      </c>
      <c r="H129" s="45"/>
      <c r="I129" s="21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39">
        <v>127</v>
      </c>
      <c r="B130" s="42">
        <v>11.738461538461538</v>
      </c>
      <c r="C130" s="43">
        <v>2.5846153846153848</v>
      </c>
      <c r="D130" s="43">
        <v>7.315384615384616</v>
      </c>
      <c r="E130" s="44">
        <v>0</v>
      </c>
      <c r="F130" s="46">
        <v>31.907692307692312</v>
      </c>
      <c r="G130" s="45">
        <v>14.215384615384616</v>
      </c>
      <c r="H130" s="45"/>
      <c r="I130" s="21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39">
        <v>128</v>
      </c>
      <c r="B131" s="42">
        <v>11.061538461538463</v>
      </c>
      <c r="C131" s="43">
        <v>2.3923076923076922</v>
      </c>
      <c r="D131" s="43">
        <v>7.3538461538461526</v>
      </c>
      <c r="E131" s="44">
        <v>0</v>
      </c>
      <c r="F131" s="46">
        <v>32.41538461538461</v>
      </c>
      <c r="G131" s="45">
        <v>14.569230769230767</v>
      </c>
      <c r="H131" s="45"/>
      <c r="I131" s="21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39">
        <v>129</v>
      </c>
      <c r="B132" s="42">
        <v>9.3230769230769219</v>
      </c>
      <c r="C132" s="43">
        <v>2.3307692307692309</v>
      </c>
      <c r="D132" s="43">
        <v>7.2307692307692317</v>
      </c>
      <c r="E132" s="44">
        <v>0</v>
      </c>
      <c r="F132" s="46">
        <v>32.392307692307689</v>
      </c>
      <c r="G132" s="45">
        <v>14.423076923076923</v>
      </c>
      <c r="H132" s="45"/>
      <c r="I132" s="21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39">
        <v>130</v>
      </c>
      <c r="B133" s="42">
        <v>9.5692307692307672</v>
      </c>
      <c r="C133" s="43">
        <v>2.2923076923076922</v>
      </c>
      <c r="D133" s="43">
        <v>7.1230769230769226</v>
      </c>
      <c r="E133" s="44">
        <v>0.19538461538461538</v>
      </c>
      <c r="F133" s="46">
        <v>32.53846153846154</v>
      </c>
      <c r="G133" s="45">
        <v>14.261538461538461</v>
      </c>
      <c r="H133" s="45"/>
      <c r="I133" s="21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39">
        <v>131</v>
      </c>
      <c r="B134" s="42">
        <v>8.1769230769230781</v>
      </c>
      <c r="C134" s="43">
        <v>2.3307692307692309</v>
      </c>
      <c r="D134" s="43">
        <v>7.4846153846153856</v>
      </c>
      <c r="E134" s="44">
        <v>0</v>
      </c>
      <c r="F134" s="46">
        <v>33.338461538461537</v>
      </c>
      <c r="G134" s="45">
        <v>13.653846153846152</v>
      </c>
      <c r="H134" s="45"/>
      <c r="I134" s="21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39">
        <v>132</v>
      </c>
      <c r="B135" s="42">
        <v>7.7538461538461547</v>
      </c>
      <c r="C135" s="43">
        <v>2.2769230769230773</v>
      </c>
      <c r="D135" s="43">
        <v>7.5923076923076911</v>
      </c>
      <c r="E135" s="44">
        <v>0</v>
      </c>
      <c r="F135" s="46">
        <v>34.6</v>
      </c>
      <c r="G135" s="45">
        <v>14.453846153846152</v>
      </c>
      <c r="H135" s="45"/>
      <c r="I135" s="21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39">
        <v>133</v>
      </c>
      <c r="B136" s="42">
        <v>7.8615384615384603</v>
      </c>
      <c r="C136" s="43">
        <v>2.2230769230769232</v>
      </c>
      <c r="D136" s="43">
        <v>7.5769230769230784</v>
      </c>
      <c r="E136" s="44">
        <v>0</v>
      </c>
      <c r="F136" s="46">
        <v>35.061538461538461</v>
      </c>
      <c r="G136" s="45">
        <v>14.823076923076924</v>
      </c>
      <c r="H136" s="45"/>
      <c r="I136" s="21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39">
        <v>134</v>
      </c>
      <c r="B137" s="42">
        <v>8.1923076923076916</v>
      </c>
      <c r="C137" s="43">
        <v>2.5230769230769234</v>
      </c>
      <c r="D137" s="43">
        <v>7.8000000000000016</v>
      </c>
      <c r="E137" s="44">
        <v>0</v>
      </c>
      <c r="F137" s="46">
        <v>34.815384615384616</v>
      </c>
      <c r="G137" s="45">
        <v>16.492307692307694</v>
      </c>
      <c r="H137" s="45"/>
      <c r="I137" s="21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39">
        <v>135</v>
      </c>
      <c r="B138" s="42">
        <v>10.007692307692309</v>
      </c>
      <c r="C138" s="43">
        <v>2.1307692307692303</v>
      </c>
      <c r="D138" s="43">
        <v>7.184615384615384</v>
      </c>
      <c r="E138" s="44">
        <v>2.4423076923076925</v>
      </c>
      <c r="F138" s="46">
        <v>34.715384615384615</v>
      </c>
      <c r="G138" s="45">
        <v>15.784615384615384</v>
      </c>
      <c r="H138" s="45"/>
      <c r="I138" s="21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39">
        <v>136</v>
      </c>
      <c r="B139" s="42">
        <v>9.2846153846153836</v>
      </c>
      <c r="C139" s="43">
        <v>2.3230769230769237</v>
      </c>
      <c r="D139" s="43">
        <v>7.9461538461538463</v>
      </c>
      <c r="E139" s="44">
        <v>1.9230769230769232E-2</v>
      </c>
      <c r="F139" s="46">
        <v>36.053846153846159</v>
      </c>
      <c r="G139" s="45">
        <v>15.869230769230768</v>
      </c>
      <c r="H139" s="45"/>
      <c r="I139" s="21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39">
        <v>137</v>
      </c>
      <c r="B140" s="42">
        <v>9.5230769230769248</v>
      </c>
      <c r="C140" s="43">
        <v>2.476923076923077</v>
      </c>
      <c r="D140" s="43">
        <v>7.9615384615384617</v>
      </c>
      <c r="E140" s="44">
        <v>0</v>
      </c>
      <c r="F140" s="46">
        <v>35.715384615384615</v>
      </c>
      <c r="G140" s="45">
        <v>17.600000000000001</v>
      </c>
      <c r="H140" s="45"/>
      <c r="I140" s="21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39">
        <v>138</v>
      </c>
      <c r="B141" s="42">
        <v>9.5153846153846153</v>
      </c>
      <c r="C141" s="43">
        <v>2.6153846153846154</v>
      </c>
      <c r="D141" s="43">
        <v>7.9923076923076923</v>
      </c>
      <c r="E141" s="44">
        <v>0</v>
      </c>
      <c r="F141" s="46">
        <v>35.607692307692311</v>
      </c>
      <c r="G141" s="45">
        <v>17.23076923076923</v>
      </c>
      <c r="H141" s="45"/>
      <c r="I141" s="21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39">
        <v>139</v>
      </c>
      <c r="B142" s="42">
        <v>8.9615384615384635</v>
      </c>
      <c r="C142" s="43">
        <v>2.1923076923076925</v>
      </c>
      <c r="D142" s="43">
        <v>7.8076923076923075</v>
      </c>
      <c r="E142" s="44">
        <v>0</v>
      </c>
      <c r="F142" s="46">
        <v>35.876923076923077</v>
      </c>
      <c r="G142" s="45">
        <v>17.092307692307696</v>
      </c>
      <c r="H142" s="45"/>
      <c r="I142" s="21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39">
        <v>140</v>
      </c>
      <c r="B143" s="42">
        <v>8.5769230769230784</v>
      </c>
      <c r="C143" s="43">
        <v>2.2769230769230773</v>
      </c>
      <c r="D143" s="43">
        <v>7.976923076923077</v>
      </c>
      <c r="E143" s="44">
        <v>0</v>
      </c>
      <c r="F143" s="46">
        <v>36.800000000000004</v>
      </c>
      <c r="G143" s="45">
        <v>17.676923076923078</v>
      </c>
      <c r="H143" s="45"/>
      <c r="I143" s="21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39">
        <v>141</v>
      </c>
      <c r="B144" s="42">
        <v>9.0769230769230784</v>
      </c>
      <c r="C144" s="43">
        <v>2.5999999999999996</v>
      </c>
      <c r="D144" s="43">
        <v>8.1923076923076916</v>
      </c>
      <c r="E144" s="44">
        <v>0</v>
      </c>
      <c r="F144" s="46">
        <v>36.553846153846159</v>
      </c>
      <c r="G144" s="45">
        <v>17.892307692307693</v>
      </c>
      <c r="H144" s="45"/>
      <c r="I144" s="21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39">
        <v>142</v>
      </c>
      <c r="B145" s="42">
        <v>11.215384615384616</v>
      </c>
      <c r="C145" s="43">
        <v>2.8846153846153846</v>
      </c>
      <c r="D145" s="43">
        <v>8.1</v>
      </c>
      <c r="E145" s="44">
        <v>0.29307692307692307</v>
      </c>
      <c r="F145" s="46">
        <v>34.361538461538473</v>
      </c>
      <c r="G145" s="45">
        <v>16.92307692307692</v>
      </c>
      <c r="H145" s="45"/>
      <c r="I145" s="21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39">
        <v>143</v>
      </c>
      <c r="B146" s="42">
        <v>12.023076923076921</v>
      </c>
      <c r="C146" s="43">
        <v>2.6923076923076925</v>
      </c>
      <c r="D146" s="43">
        <v>7.6230769230769218</v>
      </c>
      <c r="E146" s="44">
        <v>2.8523076923076922</v>
      </c>
      <c r="F146" s="46">
        <v>33.284615384615385</v>
      </c>
      <c r="G146" s="45">
        <v>16.576923076923073</v>
      </c>
      <c r="H146" s="45"/>
      <c r="I146" s="21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39">
        <v>144</v>
      </c>
      <c r="B147" s="42">
        <v>11.161538461538461</v>
      </c>
      <c r="C147" s="43">
        <v>2.3461538461538458</v>
      </c>
      <c r="D147" s="43">
        <v>7.5615384615384622</v>
      </c>
      <c r="E147" s="44">
        <v>0.6446153846153847</v>
      </c>
      <c r="F147" s="46">
        <v>33.976923076923079</v>
      </c>
      <c r="G147" s="45">
        <v>15.092307692307694</v>
      </c>
      <c r="H147" s="45"/>
      <c r="I147" s="21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39">
        <v>145</v>
      </c>
      <c r="B148" s="42">
        <v>10.93846153846154</v>
      </c>
      <c r="C148" s="43">
        <v>2.069230769230769</v>
      </c>
      <c r="D148" s="43">
        <v>7.4923076923076914</v>
      </c>
      <c r="E148" s="44">
        <v>0</v>
      </c>
      <c r="F148" s="46">
        <v>34.884615384615387</v>
      </c>
      <c r="G148" s="45">
        <v>16.546153846153842</v>
      </c>
      <c r="H148" s="45"/>
      <c r="I148" s="21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39">
        <v>146</v>
      </c>
      <c r="B149" s="42">
        <v>9.546153846153846</v>
      </c>
      <c r="C149" s="43">
        <v>2.3615384615384616</v>
      </c>
      <c r="D149" s="43">
        <v>8.046153846153846</v>
      </c>
      <c r="E149" s="44">
        <v>0</v>
      </c>
      <c r="F149" s="46">
        <v>35.723076923076924</v>
      </c>
      <c r="G149" s="45">
        <v>17.446153846153845</v>
      </c>
      <c r="H149" s="45"/>
      <c r="I149" s="21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39">
        <v>147</v>
      </c>
      <c r="B150" s="42">
        <v>9.4538461538461522</v>
      </c>
      <c r="C150" s="43">
        <v>2.3846153846153846</v>
      </c>
      <c r="D150" s="43">
        <v>7.9923076923076923</v>
      </c>
      <c r="E150" s="44">
        <v>0</v>
      </c>
      <c r="F150" s="46">
        <v>35.646153846153844</v>
      </c>
      <c r="G150" s="45">
        <v>17.138461538461538</v>
      </c>
      <c r="H150" s="45"/>
      <c r="I150" s="21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39">
        <v>148</v>
      </c>
      <c r="B151" s="42">
        <v>9.1307692307692303</v>
      </c>
      <c r="C151" s="43">
        <v>2.3461538461538463</v>
      </c>
      <c r="D151" s="43">
        <v>8</v>
      </c>
      <c r="E151" s="44">
        <v>0</v>
      </c>
      <c r="F151" s="46">
        <v>35.938461538461539</v>
      </c>
      <c r="G151" s="45">
        <v>17.292307692307695</v>
      </c>
      <c r="H151" s="45"/>
      <c r="I151" s="21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39">
        <v>149</v>
      </c>
      <c r="B152" s="42">
        <v>9.5615384615384595</v>
      </c>
      <c r="C152" s="43">
        <v>2.4076923076923076</v>
      </c>
      <c r="D152" s="43">
        <v>8.0692307692307708</v>
      </c>
      <c r="E152" s="44">
        <v>0</v>
      </c>
      <c r="F152" s="46">
        <v>35.930769230769229</v>
      </c>
      <c r="G152" s="45">
        <v>17.73076923076923</v>
      </c>
      <c r="H152" s="45"/>
      <c r="I152" s="21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39">
        <v>150</v>
      </c>
      <c r="B153" s="42">
        <v>8.6307692307692321</v>
      </c>
      <c r="C153" s="43">
        <v>2.0615384615384618</v>
      </c>
      <c r="D153" s="43">
        <v>7.7769230769230751</v>
      </c>
      <c r="E153" s="44">
        <v>0</v>
      </c>
      <c r="F153" s="46">
        <v>36.284615384615385</v>
      </c>
      <c r="G153" s="45">
        <v>16.838461538461537</v>
      </c>
      <c r="H153" s="45"/>
      <c r="I153" s="21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39">
        <v>151</v>
      </c>
      <c r="B154" s="42">
        <v>7.9153846153846148</v>
      </c>
      <c r="C154" s="43">
        <v>1.8000000000000005</v>
      </c>
      <c r="D154" s="43">
        <v>7.6461538461538474</v>
      </c>
      <c r="E154" s="44">
        <v>0</v>
      </c>
      <c r="F154" s="46">
        <v>37.799999999999997</v>
      </c>
      <c r="G154" s="45">
        <v>17.369230769230768</v>
      </c>
      <c r="H154" s="45"/>
      <c r="I154" s="21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39">
        <v>152</v>
      </c>
      <c r="B155" s="42">
        <v>6.1461538461538456</v>
      </c>
      <c r="C155" s="43">
        <v>2.023076923076923</v>
      </c>
      <c r="D155" s="43">
        <v>8.1461538461538456</v>
      </c>
      <c r="E155" s="44">
        <v>0</v>
      </c>
      <c r="F155" s="46">
        <v>39.176923076923082</v>
      </c>
      <c r="G155" s="45">
        <v>18.738461538461539</v>
      </c>
      <c r="H155" s="45"/>
      <c r="I155" s="21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39">
        <v>153</v>
      </c>
      <c r="B156" s="42">
        <v>6.3769230769230774</v>
      </c>
      <c r="C156" s="43">
        <v>2.2999999999999998</v>
      </c>
      <c r="D156" s="43">
        <v>8.592307692307692</v>
      </c>
      <c r="E156" s="44">
        <v>0</v>
      </c>
      <c r="F156" s="46">
        <v>39.553846153846152</v>
      </c>
      <c r="G156" s="45">
        <v>18.984615384615388</v>
      </c>
      <c r="H156" s="45"/>
      <c r="I156" s="21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39">
        <v>154</v>
      </c>
      <c r="B157" s="42">
        <v>6.7769230769230777</v>
      </c>
      <c r="C157" s="43">
        <v>2.1538461538461537</v>
      </c>
      <c r="D157" s="43">
        <v>8.4307692307692328</v>
      </c>
      <c r="E157" s="44">
        <v>0</v>
      </c>
      <c r="F157" s="46">
        <v>39.138461538461534</v>
      </c>
      <c r="G157" s="45">
        <v>19.423076923076923</v>
      </c>
      <c r="H157" s="45"/>
      <c r="I157" s="21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39">
        <v>155</v>
      </c>
      <c r="B158" s="42">
        <v>6.2153846153846155</v>
      </c>
      <c r="C158" s="43">
        <v>2.1692307692307691</v>
      </c>
      <c r="D158" s="43">
        <v>8.4</v>
      </c>
      <c r="E158" s="44">
        <v>0</v>
      </c>
      <c r="F158" s="46">
        <v>39.515384615384619</v>
      </c>
      <c r="G158" s="45">
        <v>18.723076923076924</v>
      </c>
      <c r="H158" s="45"/>
      <c r="I158" s="21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39">
        <v>156</v>
      </c>
      <c r="B159" s="42">
        <v>8.6692307692307686</v>
      </c>
      <c r="C159" s="43">
        <v>2.6307692307692303</v>
      </c>
      <c r="D159" s="43">
        <v>8.7538461538461529</v>
      </c>
      <c r="E159" s="44">
        <v>0.54692307692307696</v>
      </c>
      <c r="F159" s="46">
        <v>38.823076923076925</v>
      </c>
      <c r="G159" s="45">
        <v>19.453846153846154</v>
      </c>
      <c r="H159" s="45"/>
      <c r="I159" s="21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39">
        <v>157</v>
      </c>
      <c r="B160" s="42">
        <v>7.9538461538461522</v>
      </c>
      <c r="C160" s="43">
        <v>2.7230769230769236</v>
      </c>
      <c r="D160" s="43">
        <v>8.8692307692307697</v>
      </c>
      <c r="E160" s="44">
        <v>0</v>
      </c>
      <c r="F160" s="46">
        <v>37.615384615384613</v>
      </c>
      <c r="G160" s="45">
        <v>19.738461538461539</v>
      </c>
      <c r="H160" s="45"/>
      <c r="I160" s="21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39">
        <v>158</v>
      </c>
      <c r="B161" s="42">
        <v>8.1230769230769209</v>
      </c>
      <c r="C161" s="43">
        <v>2.1</v>
      </c>
      <c r="D161" s="43">
        <v>8.2461538461538471</v>
      </c>
      <c r="E161" s="44">
        <v>0.78153846153846152</v>
      </c>
      <c r="F161" s="46">
        <v>38.015384615384612</v>
      </c>
      <c r="G161" s="45">
        <v>18.699999999999996</v>
      </c>
      <c r="H161" s="45"/>
      <c r="I161" s="21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39">
        <v>159</v>
      </c>
      <c r="B162" s="42">
        <v>8.1230769230769226</v>
      </c>
      <c r="C162" s="43">
        <v>2.3153846153846156</v>
      </c>
      <c r="D162" s="43">
        <v>8.5230769230769248</v>
      </c>
      <c r="E162" s="44">
        <v>0</v>
      </c>
      <c r="F162" s="46">
        <v>38.707692307692305</v>
      </c>
      <c r="G162" s="45">
        <v>19.592307692307692</v>
      </c>
      <c r="H162" s="45"/>
      <c r="I162" s="21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39">
        <v>160</v>
      </c>
      <c r="B163" s="42">
        <v>8.6923076923076934</v>
      </c>
      <c r="C163" s="43">
        <v>2.4153846153846152</v>
      </c>
      <c r="D163" s="43">
        <v>8.3538461538461526</v>
      </c>
      <c r="E163" s="44">
        <v>0</v>
      </c>
      <c r="F163" s="46">
        <v>38.092307692307692</v>
      </c>
      <c r="G163" s="45">
        <v>19.684615384615384</v>
      </c>
      <c r="H163" s="45"/>
      <c r="I163" s="21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39">
        <v>161</v>
      </c>
      <c r="B164" s="42">
        <v>9.930769230769231</v>
      </c>
      <c r="C164" s="43">
        <v>2.5153846153846158</v>
      </c>
      <c r="D164" s="43">
        <v>8.7153846153846146</v>
      </c>
      <c r="E164" s="44">
        <v>0</v>
      </c>
      <c r="F164" s="46">
        <v>38.069230769230771</v>
      </c>
      <c r="G164" s="45">
        <v>19.700000000000003</v>
      </c>
      <c r="H164" s="45"/>
      <c r="I164" s="21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39">
        <v>162</v>
      </c>
      <c r="B165" s="42">
        <v>8.384615384615385</v>
      </c>
      <c r="C165" s="43">
        <v>2.5307692307692307</v>
      </c>
      <c r="D165" s="43">
        <v>8.5538461538461537</v>
      </c>
      <c r="E165" s="44">
        <v>0</v>
      </c>
      <c r="F165" s="46">
        <v>37.41538461538461</v>
      </c>
      <c r="G165" s="45">
        <v>18.830769230769228</v>
      </c>
      <c r="H165" s="45"/>
      <c r="I165" s="21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39">
        <v>163</v>
      </c>
      <c r="B166" s="42">
        <v>8.2307692307692299</v>
      </c>
      <c r="C166" s="43">
        <v>2.2999999999999998</v>
      </c>
      <c r="D166" s="43">
        <v>8.5230769230769248</v>
      </c>
      <c r="E166" s="44">
        <v>0</v>
      </c>
      <c r="F166" s="46">
        <v>37.892307692307696</v>
      </c>
      <c r="G166" s="45">
        <v>18.73076923076923</v>
      </c>
      <c r="H166" s="45"/>
      <c r="I166" s="21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39">
        <v>164</v>
      </c>
      <c r="B167" s="42">
        <v>8.2538461538461529</v>
      </c>
      <c r="C167" s="43">
        <v>2.0153846153846149</v>
      </c>
      <c r="D167" s="43">
        <v>8.2307692307692299</v>
      </c>
      <c r="E167" s="44">
        <v>0</v>
      </c>
      <c r="F167" s="46">
        <v>38.976923076923079</v>
      </c>
      <c r="G167" s="45">
        <v>19.3</v>
      </c>
      <c r="H167" s="45"/>
      <c r="I167" s="21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39">
        <v>165</v>
      </c>
      <c r="B168" s="42">
        <v>7.2615384615384606</v>
      </c>
      <c r="C168" s="43">
        <v>2.1230769230769231</v>
      </c>
      <c r="D168" s="43">
        <v>8.546153846153846</v>
      </c>
      <c r="E168" s="44">
        <v>0</v>
      </c>
      <c r="F168" s="46">
        <v>39.823076923076925</v>
      </c>
      <c r="G168" s="45">
        <v>20.353846153846156</v>
      </c>
      <c r="H168" s="45"/>
      <c r="I168" s="21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39">
        <v>166</v>
      </c>
      <c r="B169" s="42">
        <v>6.5461538461538469</v>
      </c>
      <c r="C169" s="43">
        <v>2.3153846153846156</v>
      </c>
      <c r="D169" s="43">
        <v>8.8307692307692314</v>
      </c>
      <c r="E169" s="44">
        <v>0</v>
      </c>
      <c r="F169" s="46">
        <v>40.446153846153848</v>
      </c>
      <c r="G169" s="45">
        <v>20.26923076923077</v>
      </c>
      <c r="H169" s="45"/>
      <c r="I169" s="21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39">
        <v>167</v>
      </c>
      <c r="B170" s="42">
        <v>6.9769230769230761</v>
      </c>
      <c r="C170" s="43">
        <v>2.453846153846154</v>
      </c>
      <c r="D170" s="43">
        <v>9.1461538461538456</v>
      </c>
      <c r="E170" s="44">
        <v>0</v>
      </c>
      <c r="F170" s="46">
        <v>40.338461538461537</v>
      </c>
      <c r="G170" s="45">
        <v>20.792307692307695</v>
      </c>
      <c r="H170" s="45"/>
      <c r="I170" s="21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39">
        <v>168</v>
      </c>
      <c r="B171" s="42">
        <v>7.9769230769230761</v>
      </c>
      <c r="C171" s="43">
        <v>2.3615384615384616</v>
      </c>
      <c r="D171" s="43">
        <v>8.9615384615384599</v>
      </c>
      <c r="E171" s="44">
        <v>0</v>
      </c>
      <c r="F171" s="46">
        <v>40.246153846153838</v>
      </c>
      <c r="G171" s="45">
        <v>21.23076923076923</v>
      </c>
      <c r="H171" s="45"/>
      <c r="I171" s="21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39">
        <v>169</v>
      </c>
      <c r="B172" s="42">
        <v>6.7153846153846155</v>
      </c>
      <c r="C172" s="43">
        <v>2.0538461538461541</v>
      </c>
      <c r="D172" s="43">
        <v>8.615384615384615</v>
      </c>
      <c r="E172" s="44">
        <v>0</v>
      </c>
      <c r="F172" s="46">
        <v>40.96153846153846</v>
      </c>
      <c r="G172" s="45">
        <v>20.869230769230771</v>
      </c>
      <c r="H172" s="45"/>
      <c r="I172" s="21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39">
        <v>170</v>
      </c>
      <c r="B173" s="42">
        <v>7.1230769230769235</v>
      </c>
      <c r="C173" s="43">
        <v>2.5538461538461541</v>
      </c>
      <c r="D173" s="43">
        <v>9.1384615384615397</v>
      </c>
      <c r="E173" s="44">
        <v>0</v>
      </c>
      <c r="F173" s="46">
        <v>40.469230769230769</v>
      </c>
      <c r="G173" s="45">
        <v>21.215384615384615</v>
      </c>
      <c r="H173" s="45"/>
      <c r="I173" s="21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39">
        <v>171</v>
      </c>
      <c r="B174" s="42">
        <v>6.861538461538462</v>
      </c>
      <c r="C174" s="43">
        <v>2.3846153846153841</v>
      </c>
      <c r="D174" s="43">
        <v>9.0538461538461554</v>
      </c>
      <c r="E174" s="44">
        <v>0</v>
      </c>
      <c r="F174" s="46">
        <v>40.861538461538466</v>
      </c>
      <c r="G174" s="45">
        <v>20.923076923076923</v>
      </c>
      <c r="H174" s="45"/>
      <c r="I174" s="21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39">
        <v>172</v>
      </c>
      <c r="B175" s="42">
        <v>6.6307692307692303</v>
      </c>
      <c r="C175" s="43">
        <v>2.1923076923076921</v>
      </c>
      <c r="D175" s="43">
        <v>8.838461538461539</v>
      </c>
      <c r="E175" s="44">
        <v>0</v>
      </c>
      <c r="F175" s="46">
        <v>41.669230769230772</v>
      </c>
      <c r="G175" s="45">
        <v>21.15384615384615</v>
      </c>
      <c r="H175" s="45"/>
      <c r="I175" s="21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39">
        <v>173</v>
      </c>
      <c r="B176" s="42">
        <v>6.3307692307692296</v>
      </c>
      <c r="C176" s="43">
        <v>2.1461538461538461</v>
      </c>
      <c r="D176" s="43">
        <v>8.8076923076923084</v>
      </c>
      <c r="E176" s="44">
        <v>9.7692307692307689E-2</v>
      </c>
      <c r="F176" s="46">
        <v>41.561538461538461</v>
      </c>
      <c r="G176" s="45">
        <v>21.292307692307695</v>
      </c>
      <c r="H176" s="45"/>
      <c r="I176" s="21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39">
        <v>174</v>
      </c>
      <c r="B177" s="42">
        <v>7.5384615384615383</v>
      </c>
      <c r="C177" s="43">
        <v>2.2461538461538462</v>
      </c>
      <c r="D177" s="43">
        <v>8.7538461538461529</v>
      </c>
      <c r="E177" s="44">
        <v>0.39076923076923076</v>
      </c>
      <c r="F177" s="46">
        <v>41.415384615384625</v>
      </c>
      <c r="G177" s="45">
        <v>22.4</v>
      </c>
      <c r="H177" s="45"/>
      <c r="I177" s="21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39">
        <v>175</v>
      </c>
      <c r="B178" s="42">
        <v>8.2461538461538453</v>
      </c>
      <c r="C178" s="43">
        <v>2.2769230769230768</v>
      </c>
      <c r="D178" s="43">
        <v>8.8384615384615373</v>
      </c>
      <c r="E178" s="44">
        <v>1.9230769230769232E-2</v>
      </c>
      <c r="F178" s="46">
        <v>41.399999999999991</v>
      </c>
      <c r="G178" s="45">
        <v>21.938461538461539</v>
      </c>
      <c r="H178" s="45"/>
      <c r="I178" s="21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39">
        <v>176</v>
      </c>
      <c r="B179" s="42">
        <v>8.592307692307692</v>
      </c>
      <c r="C179" s="43">
        <v>2.1692307692307695</v>
      </c>
      <c r="D179" s="43">
        <v>8.4923076923076941</v>
      </c>
      <c r="E179" s="44">
        <v>0</v>
      </c>
      <c r="F179" s="46">
        <v>41.307692307692307</v>
      </c>
      <c r="G179" s="45">
        <v>22.53846153846154</v>
      </c>
      <c r="H179" s="45"/>
      <c r="I179" s="21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39">
        <v>177</v>
      </c>
      <c r="B180" s="42">
        <v>8.8230769230769219</v>
      </c>
      <c r="C180" s="43">
        <v>2.1538461538461537</v>
      </c>
      <c r="D180" s="43">
        <v>8.6461538461538439</v>
      </c>
      <c r="E180" s="44">
        <v>0</v>
      </c>
      <c r="F180" s="46">
        <v>41.53846153846154</v>
      </c>
      <c r="G180" s="45">
        <v>22.730769230769234</v>
      </c>
      <c r="H180" s="45"/>
      <c r="I180" s="21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39">
        <v>178</v>
      </c>
      <c r="B181" s="42">
        <v>9.3769230769230774</v>
      </c>
      <c r="C181" s="43">
        <v>2.1153846153846154</v>
      </c>
      <c r="D181" s="43">
        <v>8.6230769230769244</v>
      </c>
      <c r="E181" s="44">
        <v>0</v>
      </c>
      <c r="F181" s="46">
        <v>42.138461538461534</v>
      </c>
      <c r="G181" s="45">
        <v>23.153846153846153</v>
      </c>
      <c r="H181" s="45"/>
      <c r="I181" s="21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39">
        <v>179</v>
      </c>
      <c r="B182" s="42">
        <v>9.5999999999999979</v>
      </c>
      <c r="C182" s="43">
        <v>2.2153846153846155</v>
      </c>
      <c r="D182" s="43">
        <v>8.7307692307692299</v>
      </c>
      <c r="E182" s="44">
        <v>0</v>
      </c>
      <c r="F182" s="46">
        <v>42.376923076923077</v>
      </c>
      <c r="G182" s="45">
        <v>23.330769230769231</v>
      </c>
      <c r="H182" s="45"/>
      <c r="I182" s="21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39">
        <v>180</v>
      </c>
      <c r="B183" s="42">
        <v>10.653846153846152</v>
      </c>
      <c r="C183" s="43">
        <v>2.3461538461538463</v>
      </c>
      <c r="D183" s="43">
        <v>8.953846153846154</v>
      </c>
      <c r="E183" s="44">
        <v>0</v>
      </c>
      <c r="F183" s="46">
        <v>42.315384615384623</v>
      </c>
      <c r="G183" s="45">
        <v>23.969230769230769</v>
      </c>
      <c r="H183" s="45"/>
      <c r="I183" s="21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39">
        <v>181</v>
      </c>
      <c r="B184" s="42">
        <v>10.33076923076923</v>
      </c>
      <c r="C184" s="43">
        <v>2.5923076923076924</v>
      </c>
      <c r="D184" s="43">
        <v>9.2846153846153836</v>
      </c>
      <c r="E184" s="44">
        <v>0</v>
      </c>
      <c r="F184" s="46">
        <v>42.07692307692308</v>
      </c>
      <c r="G184" s="45">
        <v>24.723076923076921</v>
      </c>
      <c r="H184" s="45"/>
      <c r="I184" s="21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39">
        <v>182</v>
      </c>
      <c r="B185" s="42">
        <v>10.838461538461539</v>
      </c>
      <c r="C185" s="43">
        <v>2.4538461538461536</v>
      </c>
      <c r="D185" s="43">
        <v>8.9000000000000021</v>
      </c>
      <c r="E185" s="44">
        <v>0</v>
      </c>
      <c r="F185" s="46">
        <v>42.07692307692308</v>
      </c>
      <c r="G185" s="45">
        <v>24.184615384615388</v>
      </c>
      <c r="H185" s="45"/>
      <c r="I185" s="21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39">
        <v>183</v>
      </c>
      <c r="B186" s="42">
        <v>11.192307692307692</v>
      </c>
      <c r="C186" s="43">
        <v>2.4384615384615382</v>
      </c>
      <c r="D186" s="43">
        <v>8.9</v>
      </c>
      <c r="E186" s="44">
        <v>0</v>
      </c>
      <c r="F186" s="46">
        <v>42.030769230769231</v>
      </c>
      <c r="G186" s="45">
        <v>24.338461538461537</v>
      </c>
      <c r="H186" s="45"/>
      <c r="I186" s="21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39">
        <v>184</v>
      </c>
      <c r="B187" s="42">
        <v>12.330769230769231</v>
      </c>
      <c r="C187" s="43">
        <v>2.430769230769231</v>
      </c>
      <c r="D187" s="43">
        <v>8.6923076923076916</v>
      </c>
      <c r="E187" s="44">
        <v>4.26</v>
      </c>
      <c r="F187" s="46">
        <v>41.430769230769229</v>
      </c>
      <c r="G187" s="45">
        <v>24.338461538461537</v>
      </c>
      <c r="H187" s="45"/>
      <c r="I187" s="21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39">
        <v>185</v>
      </c>
      <c r="B188" s="42">
        <v>15.284615384615389</v>
      </c>
      <c r="C188" s="43">
        <v>2.3461538461538463</v>
      </c>
      <c r="D188" s="43">
        <v>8.453846153846154</v>
      </c>
      <c r="E188" s="44">
        <v>3.8461538461538464E-2</v>
      </c>
      <c r="F188" s="46">
        <v>40.646153846153844</v>
      </c>
      <c r="G188" s="45">
        <v>23.976923076923079</v>
      </c>
      <c r="H188" s="45"/>
      <c r="I188" s="21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39">
        <v>186</v>
      </c>
      <c r="B189" s="42">
        <v>17.223076923076924</v>
      </c>
      <c r="C189" s="43">
        <v>2.4461538461538463</v>
      </c>
      <c r="D189" s="43">
        <v>7.8461538461538458</v>
      </c>
      <c r="E189" s="44">
        <v>0.64461538461538459</v>
      </c>
      <c r="F189" s="46">
        <v>39.699999999999996</v>
      </c>
      <c r="G189" s="45">
        <v>23.361538461538466</v>
      </c>
      <c r="H189" s="45"/>
      <c r="I189" s="21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39">
        <v>187</v>
      </c>
      <c r="B190" s="42">
        <v>16.423076923076923</v>
      </c>
      <c r="C190" s="43">
        <v>2.1461538461538461</v>
      </c>
      <c r="D190" s="43">
        <v>8.1692307692307686</v>
      </c>
      <c r="E190" s="44">
        <v>5.8461538461538461E-2</v>
      </c>
      <c r="F190" s="46">
        <v>40.569230769230771</v>
      </c>
      <c r="G190" s="45">
        <v>23.369230769230771</v>
      </c>
      <c r="H190" s="45"/>
      <c r="I190" s="21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39">
        <v>188</v>
      </c>
      <c r="B191" s="42">
        <v>13.076923076923075</v>
      </c>
      <c r="C191" s="43">
        <v>2.2769230769230768</v>
      </c>
      <c r="D191" s="43">
        <v>8.4923076923076923</v>
      </c>
      <c r="E191" s="44">
        <v>0.19538461538461538</v>
      </c>
      <c r="F191" s="46">
        <v>41.630769230769232</v>
      </c>
      <c r="G191" s="45">
        <v>24.361538461538466</v>
      </c>
      <c r="H191" s="45"/>
      <c r="I191" s="21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39">
        <v>189</v>
      </c>
      <c r="B192" s="42">
        <v>13.438461538461537</v>
      </c>
      <c r="C192" s="43">
        <v>2.3461538461538463</v>
      </c>
      <c r="D192" s="43">
        <v>8.7538461538461547</v>
      </c>
      <c r="E192" s="44">
        <v>1.3092307692307692</v>
      </c>
      <c r="F192" s="46">
        <v>41.484615384615388</v>
      </c>
      <c r="G192" s="45">
        <v>24.661538461538463</v>
      </c>
      <c r="H192" s="45"/>
      <c r="I192" s="21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39">
        <v>190</v>
      </c>
      <c r="B193" s="42">
        <v>14.284615384615384</v>
      </c>
      <c r="C193" s="43">
        <v>2.4615384615384617</v>
      </c>
      <c r="D193" s="43">
        <v>8.5076923076923077</v>
      </c>
      <c r="E193" s="44">
        <v>0.25384615384615383</v>
      </c>
      <c r="F193" s="46">
        <v>40.984615384615381</v>
      </c>
      <c r="G193" s="45">
        <v>25.130769230769225</v>
      </c>
      <c r="H193" s="45"/>
      <c r="I193" s="21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39">
        <v>191</v>
      </c>
      <c r="B194" s="42">
        <v>16.123076923076923</v>
      </c>
      <c r="C194" s="43">
        <v>2.2769230769230768</v>
      </c>
      <c r="D194" s="43">
        <v>8.0153846153846153</v>
      </c>
      <c r="E194" s="44">
        <v>0</v>
      </c>
      <c r="F194" s="46">
        <v>40.661538461538463</v>
      </c>
      <c r="G194" s="45">
        <v>25.4</v>
      </c>
      <c r="H194" s="45"/>
      <c r="I194" s="21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39">
        <v>192</v>
      </c>
      <c r="B195" s="42">
        <v>16.530769230769231</v>
      </c>
      <c r="C195" s="43">
        <v>2.1999999999999997</v>
      </c>
      <c r="D195" s="43">
        <v>7.9846153846153847</v>
      </c>
      <c r="E195" s="44">
        <v>2.0123076923076924</v>
      </c>
      <c r="F195" s="46">
        <v>40.630769230769232</v>
      </c>
      <c r="G195" s="45">
        <v>24.592307692307692</v>
      </c>
      <c r="H195" s="45"/>
      <c r="I195" s="21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39">
        <v>193</v>
      </c>
      <c r="B196" s="42">
        <v>16.599999999999998</v>
      </c>
      <c r="C196" s="43">
        <v>2.2153846153846151</v>
      </c>
      <c r="D196" s="43">
        <v>8.161538461538461</v>
      </c>
      <c r="E196" s="44">
        <v>0.86</v>
      </c>
      <c r="F196" s="46">
        <v>41.007692307692302</v>
      </c>
      <c r="G196" s="45">
        <v>25.23076923076923</v>
      </c>
      <c r="H196" s="45"/>
      <c r="I196" s="21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39">
        <v>194</v>
      </c>
      <c r="B197" s="42">
        <v>15.5</v>
      </c>
      <c r="C197" s="43">
        <v>2.3846153846153846</v>
      </c>
      <c r="D197" s="43">
        <v>8.5307692307692307</v>
      </c>
      <c r="E197" s="44">
        <v>0.58615384615384614</v>
      </c>
      <c r="F197" s="46">
        <v>41.592307692307699</v>
      </c>
      <c r="G197" s="45">
        <v>24.815384615384616</v>
      </c>
      <c r="H197" s="45"/>
      <c r="I197" s="21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39">
        <v>195</v>
      </c>
      <c r="B198" s="42">
        <v>17.223076923076924</v>
      </c>
      <c r="C198" s="43">
        <v>2.3999999999999995</v>
      </c>
      <c r="D198" s="43">
        <v>8.2769230769230759</v>
      </c>
      <c r="E198" s="44">
        <v>0.60461538461538467</v>
      </c>
      <c r="F198" s="46">
        <v>41.023076923076921</v>
      </c>
      <c r="G198" s="45">
        <v>25.592307692307692</v>
      </c>
      <c r="H198" s="45"/>
      <c r="I198" s="21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39">
        <v>196</v>
      </c>
      <c r="B199" s="42">
        <v>19.184615384615384</v>
      </c>
      <c r="C199" s="43">
        <v>2.3000000000000003</v>
      </c>
      <c r="D199" s="43">
        <v>7.7923076923076922</v>
      </c>
      <c r="E199" s="44">
        <v>0.62538461538461543</v>
      </c>
      <c r="F199" s="46">
        <v>40.484615384615381</v>
      </c>
      <c r="G199" s="45">
        <v>25.661538461538463</v>
      </c>
      <c r="H199" s="45"/>
      <c r="I199" s="21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39">
        <v>197</v>
      </c>
      <c r="B200" s="42">
        <v>16.853846153846153</v>
      </c>
      <c r="C200" s="43">
        <v>2.2461538461538466</v>
      </c>
      <c r="D200" s="43">
        <v>8.046153846153846</v>
      </c>
      <c r="E200" s="44">
        <v>1.4261538461538461</v>
      </c>
      <c r="F200" s="46">
        <v>41.184615384615384</v>
      </c>
      <c r="G200" s="45">
        <v>25.238461538461536</v>
      </c>
      <c r="H200" s="45"/>
      <c r="I200" s="21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39">
        <v>198</v>
      </c>
      <c r="B201" s="42">
        <v>15.792307692307695</v>
      </c>
      <c r="C201" s="43">
        <v>2.3000000000000003</v>
      </c>
      <c r="D201" s="43">
        <v>8.115384615384615</v>
      </c>
      <c r="E201" s="44">
        <v>0</v>
      </c>
      <c r="F201" s="46">
        <v>41.153846153846153</v>
      </c>
      <c r="G201" s="45">
        <v>26.423076923076923</v>
      </c>
      <c r="H201" s="45"/>
      <c r="I201" s="21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39">
        <v>199</v>
      </c>
      <c r="B202" s="42">
        <v>15.730769230769228</v>
      </c>
      <c r="C202" s="43">
        <v>2.5076923076923077</v>
      </c>
      <c r="D202" s="43">
        <v>8.592307692307692</v>
      </c>
      <c r="E202" s="44">
        <v>0.31230769230769234</v>
      </c>
      <c r="F202" s="46">
        <v>41.515384615384619</v>
      </c>
      <c r="G202" s="45">
        <v>26.376923076923081</v>
      </c>
      <c r="H202" s="45"/>
      <c r="I202" s="21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39">
        <v>200</v>
      </c>
      <c r="B203" s="42">
        <v>16.130769230769229</v>
      </c>
      <c r="C203" s="43">
        <v>2.1923076923076921</v>
      </c>
      <c r="D203" s="43">
        <v>8.2230769230769205</v>
      </c>
      <c r="E203" s="44">
        <v>5.8461538461538461E-2</v>
      </c>
      <c r="F203" s="46">
        <v>41.446153846153841</v>
      </c>
      <c r="G203" s="45">
        <v>25.969230769230769</v>
      </c>
      <c r="H203" s="45"/>
      <c r="I203" s="21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39">
        <v>201</v>
      </c>
      <c r="B204" s="42">
        <v>17.553846153846155</v>
      </c>
      <c r="C204" s="43">
        <v>2.5923076923076924</v>
      </c>
      <c r="D204" s="43">
        <v>8.4230769230769216</v>
      </c>
      <c r="E204" s="44">
        <v>0.37153846153846154</v>
      </c>
      <c r="F204" s="46">
        <v>40.815384615384609</v>
      </c>
      <c r="G204" s="45">
        <v>26.430769230769229</v>
      </c>
      <c r="H204" s="45"/>
      <c r="I204" s="21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39">
        <v>202</v>
      </c>
      <c r="B205" s="42">
        <v>20.73076923076923</v>
      </c>
      <c r="C205" s="43">
        <v>2.5230769230769234</v>
      </c>
      <c r="D205" s="43">
        <v>7.8769230769230765</v>
      </c>
      <c r="E205" s="44">
        <v>0.75846153846153841</v>
      </c>
      <c r="F205" s="46">
        <v>40.315384615384616</v>
      </c>
      <c r="G205" s="45">
        <v>25.838461538461537</v>
      </c>
      <c r="H205" s="45"/>
      <c r="I205" s="21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39">
        <v>203</v>
      </c>
      <c r="B206" s="42">
        <v>20.430769230769229</v>
      </c>
      <c r="C206" s="43">
        <v>2.1923076923076921</v>
      </c>
      <c r="D206" s="43">
        <v>7.6076923076923082</v>
      </c>
      <c r="E206" s="44">
        <v>1.1523076923076923</v>
      </c>
      <c r="F206" s="46">
        <v>40.099999999999994</v>
      </c>
      <c r="G206" s="45">
        <v>25.184615384615388</v>
      </c>
      <c r="H206" s="45"/>
      <c r="I206" s="21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39">
        <v>204</v>
      </c>
      <c r="B207" s="42">
        <v>20.830769230769231</v>
      </c>
      <c r="C207" s="43">
        <v>2.3307692307692309</v>
      </c>
      <c r="D207" s="43">
        <v>7.7461538461538453</v>
      </c>
      <c r="E207" s="44">
        <v>1.5046153846153847</v>
      </c>
      <c r="F207" s="46">
        <v>40.07692307692308</v>
      </c>
      <c r="G207" s="45">
        <v>25.96153846153846</v>
      </c>
      <c r="H207" s="45"/>
      <c r="I207" s="21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39">
        <v>205</v>
      </c>
      <c r="B208" s="42">
        <v>22.015384615384615</v>
      </c>
      <c r="C208" s="43">
        <v>2.1076923076923078</v>
      </c>
      <c r="D208" s="43">
        <v>7.3538461538461535</v>
      </c>
      <c r="E208" s="44">
        <v>0.56538461538461537</v>
      </c>
      <c r="F208" s="46">
        <v>39.707692307692312</v>
      </c>
      <c r="G208" s="45">
        <v>26.1</v>
      </c>
      <c r="H208" s="45"/>
      <c r="I208" s="21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39">
        <v>206</v>
      </c>
      <c r="B209" s="42">
        <v>21.161538461538459</v>
      </c>
      <c r="C209" s="43">
        <v>2.3461538461538463</v>
      </c>
      <c r="D209" s="43">
        <v>7.4923076923076923</v>
      </c>
      <c r="E209" s="44">
        <v>0.95692307692307688</v>
      </c>
      <c r="F209" s="46">
        <v>39.930769230769229</v>
      </c>
      <c r="G209" s="45">
        <v>25.984615384615385</v>
      </c>
      <c r="H209" s="45"/>
      <c r="I209" s="21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39">
        <v>207</v>
      </c>
      <c r="B210" s="42">
        <v>20.069230769230771</v>
      </c>
      <c r="C210" s="43">
        <v>2.3384615384615381</v>
      </c>
      <c r="D210" s="43">
        <v>7.9076923076923098</v>
      </c>
      <c r="E210" s="44">
        <v>0.50538461538461543</v>
      </c>
      <c r="F210" s="46">
        <v>40.053846153846159</v>
      </c>
      <c r="G210" s="45">
        <v>25.553846153846152</v>
      </c>
      <c r="H210" s="45"/>
      <c r="I210" s="21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39">
        <v>208</v>
      </c>
      <c r="B211" s="42">
        <v>21.638461538461534</v>
      </c>
      <c r="C211" s="43">
        <v>2.5538461538461541</v>
      </c>
      <c r="D211" s="43">
        <v>7.884615384615385</v>
      </c>
      <c r="E211" s="44">
        <v>0.15615384615384617</v>
      </c>
      <c r="F211" s="46">
        <v>39.730769230769234</v>
      </c>
      <c r="G211" s="45">
        <v>25.607692307692307</v>
      </c>
      <c r="H211" s="45"/>
      <c r="I211" s="21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39">
        <v>209</v>
      </c>
      <c r="B212" s="42">
        <v>19.969230769230769</v>
      </c>
      <c r="C212" s="43">
        <v>2.5769230769230771</v>
      </c>
      <c r="D212" s="43">
        <v>8.0769230769230784</v>
      </c>
      <c r="E212" s="44">
        <v>2.7084615384615387</v>
      </c>
      <c r="F212" s="46">
        <v>40.053846153846159</v>
      </c>
      <c r="G212" s="45">
        <v>26.069230769230767</v>
      </c>
      <c r="H212" s="45"/>
      <c r="I212" s="21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39">
        <v>210</v>
      </c>
      <c r="B213" s="42">
        <v>21.284615384615378</v>
      </c>
      <c r="C213" s="43">
        <v>2.3923076923076922</v>
      </c>
      <c r="D213" s="43">
        <v>7.5</v>
      </c>
      <c r="E213" s="44">
        <v>0.59769230769230763</v>
      </c>
      <c r="F213" s="46">
        <v>39.138461538461542</v>
      </c>
      <c r="G213" s="45">
        <v>24.923076923076923</v>
      </c>
      <c r="H213" s="45"/>
      <c r="I213" s="21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39">
        <v>211</v>
      </c>
      <c r="B214" s="42">
        <v>22.146153846153844</v>
      </c>
      <c r="C214" s="43">
        <v>2</v>
      </c>
      <c r="D214" s="43">
        <v>7.0615384615384613</v>
      </c>
      <c r="E214" s="44">
        <v>2.246923076923077</v>
      </c>
      <c r="F214" s="46">
        <v>39.100000000000009</v>
      </c>
      <c r="G214" s="45">
        <v>24.276923076923079</v>
      </c>
      <c r="H214" s="45"/>
      <c r="I214" s="21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39">
        <v>212</v>
      </c>
      <c r="B215" s="42">
        <v>23.207692307692312</v>
      </c>
      <c r="C215" s="43">
        <v>2.2307692307692304</v>
      </c>
      <c r="D215" s="43">
        <v>7.0923076923076929</v>
      </c>
      <c r="E215" s="44">
        <v>1.1915384615384617</v>
      </c>
      <c r="F215" s="46">
        <v>39</v>
      </c>
      <c r="G215" s="45">
        <v>25</v>
      </c>
      <c r="H215" s="45"/>
      <c r="I215" s="21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39">
        <v>213</v>
      </c>
      <c r="B216" s="42">
        <v>23</v>
      </c>
      <c r="C216" s="43">
        <v>2.1076923076923078</v>
      </c>
      <c r="D216" s="43">
        <v>6.9307692307692301</v>
      </c>
      <c r="E216" s="44">
        <v>0.74230769230769222</v>
      </c>
      <c r="F216" s="46">
        <v>38.384615384615387</v>
      </c>
      <c r="G216" s="45">
        <v>24.469230769230766</v>
      </c>
      <c r="H216" s="45"/>
      <c r="I216" s="21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39">
        <v>214</v>
      </c>
      <c r="B217" s="42">
        <v>18.892307692307693</v>
      </c>
      <c r="C217" s="43">
        <v>2.115384615384615</v>
      </c>
      <c r="D217" s="43">
        <v>7.4461538461538446</v>
      </c>
      <c r="E217" s="44">
        <v>0.6446153846153847</v>
      </c>
      <c r="F217" s="46">
        <v>39.730769230769234</v>
      </c>
      <c r="G217" s="45">
        <v>24.861538461538466</v>
      </c>
      <c r="H217" s="45"/>
      <c r="I217" s="21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39">
        <v>215</v>
      </c>
      <c r="B218" s="42">
        <v>18.407692307692308</v>
      </c>
      <c r="C218" s="43">
        <v>2.1</v>
      </c>
      <c r="D218" s="43">
        <v>7.638461538461538</v>
      </c>
      <c r="E218" s="44">
        <v>0.21538461538461537</v>
      </c>
      <c r="F218" s="46">
        <v>40.015384615384619</v>
      </c>
      <c r="G218" s="45">
        <v>25.223076923076924</v>
      </c>
      <c r="H218" s="45"/>
      <c r="I218" s="21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39">
        <v>216</v>
      </c>
      <c r="B219" s="42">
        <v>16.176923076923075</v>
      </c>
      <c r="C219" s="43">
        <v>1.8846153846153846</v>
      </c>
      <c r="D219" s="43">
        <v>7.3076923076923075</v>
      </c>
      <c r="E219" s="44">
        <v>0</v>
      </c>
      <c r="F219" s="46">
        <v>40.54615384615385</v>
      </c>
      <c r="G219" s="45">
        <v>25.223076923076921</v>
      </c>
      <c r="H219" s="45"/>
      <c r="I219" s="21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39">
        <v>217</v>
      </c>
      <c r="B220" s="42">
        <v>15.846153846153847</v>
      </c>
      <c r="C220" s="43">
        <v>1.9769230769230768</v>
      </c>
      <c r="D220" s="43">
        <v>7.2307692307692317</v>
      </c>
      <c r="E220" s="44">
        <v>3.9230769230769229E-2</v>
      </c>
      <c r="F220" s="46">
        <v>40.223076923076924</v>
      </c>
      <c r="G220" s="45">
        <v>25.200000000000003</v>
      </c>
      <c r="H220" s="45"/>
      <c r="I220" s="21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39">
        <v>218</v>
      </c>
      <c r="B221" s="42">
        <v>19.384615384615383</v>
      </c>
      <c r="C221" s="43">
        <v>2.0692307692307694</v>
      </c>
      <c r="D221" s="43">
        <v>6.9769230769230779</v>
      </c>
      <c r="E221" s="44">
        <v>0.31230769230769234</v>
      </c>
      <c r="F221" s="46">
        <v>39.430769230769229</v>
      </c>
      <c r="G221" s="45">
        <v>25.353846153846156</v>
      </c>
      <c r="H221" s="45"/>
      <c r="I221" s="21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39">
        <v>219</v>
      </c>
      <c r="B222" s="42">
        <v>17.753846153846155</v>
      </c>
      <c r="C222" s="43">
        <v>2.1461538461538465</v>
      </c>
      <c r="D222" s="43">
        <v>7.361538461538462</v>
      </c>
      <c r="E222" s="44">
        <v>0.39</v>
      </c>
      <c r="F222" s="46">
        <v>39.553846153846159</v>
      </c>
      <c r="G222" s="45">
        <v>24.453846153846158</v>
      </c>
      <c r="H222" s="45"/>
      <c r="I222" s="21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39">
        <v>220</v>
      </c>
      <c r="B223" s="42">
        <v>18.261538461538461</v>
      </c>
      <c r="C223" s="43">
        <v>1.9615384615384612</v>
      </c>
      <c r="D223" s="43">
        <v>7.2153846153846155</v>
      </c>
      <c r="E223" s="44">
        <v>0.64461538461538459</v>
      </c>
      <c r="F223" s="46">
        <v>39.707692307692312</v>
      </c>
      <c r="G223" s="45">
        <v>24.261538461538464</v>
      </c>
      <c r="H223" s="45"/>
      <c r="I223" s="21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39">
        <v>221</v>
      </c>
      <c r="B224" s="42">
        <v>16.869230769230768</v>
      </c>
      <c r="C224" s="43">
        <v>1.9846153846153847</v>
      </c>
      <c r="D224" s="43">
        <v>7.3615384615384603</v>
      </c>
      <c r="E224" s="44">
        <v>1.9346153846153844</v>
      </c>
      <c r="F224" s="46">
        <v>40.438461538461532</v>
      </c>
      <c r="G224" s="45">
        <v>24.569230769230771</v>
      </c>
      <c r="H224" s="45"/>
      <c r="I224" s="21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39">
        <v>222</v>
      </c>
      <c r="B225" s="42">
        <v>18.061538461538461</v>
      </c>
      <c r="C225" s="43">
        <v>2.1615384615384614</v>
      </c>
      <c r="D225" s="43">
        <v>7.5615384615384622</v>
      </c>
      <c r="E225" s="44">
        <v>0</v>
      </c>
      <c r="F225" s="46">
        <v>40.353846153846156</v>
      </c>
      <c r="G225" s="45">
        <v>25.330769230769231</v>
      </c>
      <c r="H225" s="45"/>
      <c r="I225" s="21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39">
        <v>223</v>
      </c>
      <c r="B226" s="42">
        <v>19.723076923076921</v>
      </c>
      <c r="C226" s="43">
        <v>2.0076923076923081</v>
      </c>
      <c r="D226" s="43">
        <v>7.0692307692307699</v>
      </c>
      <c r="E226" s="44">
        <v>0.68384615384615377</v>
      </c>
      <c r="F226" s="46">
        <v>40.169230769230772</v>
      </c>
      <c r="G226" s="45">
        <v>25.115384615384617</v>
      </c>
      <c r="H226" s="45"/>
      <c r="I226" s="21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39">
        <v>224</v>
      </c>
      <c r="B227" s="42">
        <v>18.007692307692309</v>
      </c>
      <c r="C227" s="43">
        <v>2.3076923076923075</v>
      </c>
      <c r="D227" s="43">
        <v>7.4692307692307685</v>
      </c>
      <c r="E227" s="44">
        <v>0.13692307692307693</v>
      </c>
      <c r="F227" s="46">
        <v>40.700000000000003</v>
      </c>
      <c r="G227" s="45">
        <v>25.684615384615384</v>
      </c>
      <c r="H227" s="45"/>
      <c r="I227" s="21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39">
        <v>225</v>
      </c>
      <c r="B228" s="42">
        <v>17.95384615384615</v>
      </c>
      <c r="C228" s="43">
        <v>1.9615384615384615</v>
      </c>
      <c r="D228" s="43">
        <v>7</v>
      </c>
      <c r="E228" s="44">
        <v>0.91461538461538461</v>
      </c>
      <c r="F228" s="46">
        <v>40.369230769230768</v>
      </c>
      <c r="G228" s="45">
        <v>24.76923076923077</v>
      </c>
      <c r="H228" s="45"/>
      <c r="I228" s="21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39">
        <v>226</v>
      </c>
      <c r="B229" s="42">
        <v>20.784615384615378</v>
      </c>
      <c r="C229" s="43">
        <v>2.1461538461538465</v>
      </c>
      <c r="D229" s="43">
        <v>6.976923076923077</v>
      </c>
      <c r="E229" s="44">
        <v>0.7153846153846154</v>
      </c>
      <c r="F229" s="46">
        <v>39.753846153846148</v>
      </c>
      <c r="G229" s="45">
        <v>24.707692307692312</v>
      </c>
      <c r="H229" s="45"/>
      <c r="I229" s="21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39">
        <v>227</v>
      </c>
      <c r="B230" s="42">
        <v>21.361538461538466</v>
      </c>
      <c r="C230" s="43">
        <v>1.9615384615384619</v>
      </c>
      <c r="D230" s="43">
        <v>6.6461538461538456</v>
      </c>
      <c r="E230" s="44">
        <v>7.7692307692307699E-2</v>
      </c>
      <c r="F230" s="46">
        <v>38.984615384615388</v>
      </c>
      <c r="G230" s="45">
        <v>24.107692307692311</v>
      </c>
      <c r="H230" s="45"/>
      <c r="I230" s="21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39">
        <v>228</v>
      </c>
      <c r="B231" s="42">
        <v>20.446153846153848</v>
      </c>
      <c r="C231" s="43">
        <v>2.0000000000000004</v>
      </c>
      <c r="D231" s="43">
        <v>6.9384615384615387</v>
      </c>
      <c r="E231" s="44">
        <v>1.3869230769230769</v>
      </c>
      <c r="F231" s="46">
        <v>39.515384615384612</v>
      </c>
      <c r="G231" s="45">
        <v>24.946153846153841</v>
      </c>
      <c r="H231" s="45"/>
      <c r="I231" s="21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39">
        <v>229</v>
      </c>
      <c r="B232" s="42">
        <v>18.76923076923077</v>
      </c>
      <c r="C232" s="43">
        <v>2.0846153846153848</v>
      </c>
      <c r="D232" s="43">
        <v>7.138461538461538</v>
      </c>
      <c r="E232" s="44">
        <v>1.033076923076923</v>
      </c>
      <c r="F232" s="46">
        <v>40.161538461538463</v>
      </c>
      <c r="G232" s="45">
        <v>24.807692307692307</v>
      </c>
      <c r="H232" s="45"/>
      <c r="I232" s="21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39">
        <v>230</v>
      </c>
      <c r="B233" s="42">
        <v>20.138461538461538</v>
      </c>
      <c r="C233" s="43">
        <v>2.0923076923076924</v>
      </c>
      <c r="D233" s="43">
        <v>7.0923076923076929</v>
      </c>
      <c r="E233" s="44">
        <v>0.17461538461538462</v>
      </c>
      <c r="F233" s="46">
        <v>39.861538461538466</v>
      </c>
      <c r="G233" s="45">
        <v>24.030769230769231</v>
      </c>
      <c r="H233" s="45"/>
      <c r="I233" s="21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39">
        <v>231</v>
      </c>
      <c r="B234" s="42">
        <v>21.876923076923074</v>
      </c>
      <c r="C234" s="43">
        <v>2.1538461538461542</v>
      </c>
      <c r="D234" s="43">
        <v>6.9846153846153856</v>
      </c>
      <c r="E234" s="44">
        <v>1.3669230769230769</v>
      </c>
      <c r="F234" s="46">
        <v>39.015384615384612</v>
      </c>
      <c r="G234" s="45">
        <v>24.45384615384615</v>
      </c>
      <c r="H234" s="45"/>
      <c r="I234" s="21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39">
        <v>232</v>
      </c>
      <c r="B235" s="42">
        <v>17.923076923076923</v>
      </c>
      <c r="C235" s="43">
        <v>1.9538461538461542</v>
      </c>
      <c r="D235" s="43">
        <v>7.1461538461538474</v>
      </c>
      <c r="E235" s="44">
        <v>0</v>
      </c>
      <c r="F235" s="46">
        <v>39.938461538461539</v>
      </c>
      <c r="G235" s="45">
        <v>24.515384615384619</v>
      </c>
      <c r="H235" s="45"/>
      <c r="I235" s="21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39">
        <v>233</v>
      </c>
      <c r="B236" s="42">
        <v>19.376923076923077</v>
      </c>
      <c r="C236" s="43">
        <v>2.1461538461538461</v>
      </c>
      <c r="D236" s="43">
        <v>6.9538461538461531</v>
      </c>
      <c r="E236" s="44">
        <v>0.41076923076923078</v>
      </c>
      <c r="F236" s="46">
        <v>39.661538461538463</v>
      </c>
      <c r="G236" s="45">
        <v>24.884615384615383</v>
      </c>
      <c r="H236" s="45"/>
      <c r="I236" s="21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39">
        <v>234</v>
      </c>
      <c r="B237" s="42">
        <v>21.715384615384611</v>
      </c>
      <c r="C237" s="43">
        <v>1.9384615384615385</v>
      </c>
      <c r="D237" s="43">
        <v>6.615384615384615</v>
      </c>
      <c r="E237" s="44">
        <v>1.9930769230769232</v>
      </c>
      <c r="F237" s="46">
        <v>39.115384615384613</v>
      </c>
      <c r="G237" s="45">
        <v>23.869230769230771</v>
      </c>
      <c r="H237" s="45"/>
      <c r="I237" s="21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39">
        <v>235</v>
      </c>
      <c r="B238" s="42">
        <v>22.623076923076926</v>
      </c>
      <c r="C238" s="43">
        <v>2.0538461538461545</v>
      </c>
      <c r="D238" s="43">
        <v>6.7230769230769223</v>
      </c>
      <c r="E238" s="44">
        <v>0.71307692307692305</v>
      </c>
      <c r="F238" s="46">
        <v>39.007692307692317</v>
      </c>
      <c r="G238" s="45">
        <v>24.169230769230769</v>
      </c>
      <c r="H238" s="45"/>
      <c r="I238" s="21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39">
        <v>236</v>
      </c>
      <c r="B239" s="42">
        <v>21.299999999999997</v>
      </c>
      <c r="C239" s="43">
        <v>2.1076923076923078</v>
      </c>
      <c r="D239" s="43">
        <v>6.8153846153846152</v>
      </c>
      <c r="E239" s="44">
        <v>0</v>
      </c>
      <c r="F239" s="46">
        <v>38.938461538461539</v>
      </c>
      <c r="G239" s="45">
        <v>24.246153846153845</v>
      </c>
      <c r="H239" s="45"/>
      <c r="I239" s="21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39">
        <v>237</v>
      </c>
      <c r="B240" s="42">
        <v>25.238461538461539</v>
      </c>
      <c r="C240" s="43">
        <v>2.2846153846153849</v>
      </c>
      <c r="D240" s="43">
        <v>6.4615384615384617</v>
      </c>
      <c r="E240" s="44">
        <v>0.31230769230769234</v>
      </c>
      <c r="F240" s="46">
        <v>37.630769230769225</v>
      </c>
      <c r="G240" s="45">
        <v>24.615384615384617</v>
      </c>
      <c r="H240" s="45"/>
      <c r="I240" s="21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39">
        <v>238</v>
      </c>
      <c r="B241" s="42">
        <v>22.430769230769233</v>
      </c>
      <c r="C241" s="43">
        <v>1.9769230769230766</v>
      </c>
      <c r="D241" s="43">
        <v>6.2846153846153836</v>
      </c>
      <c r="E241" s="44">
        <v>1.1192307692307693</v>
      </c>
      <c r="F241" s="46">
        <v>38.57692307692308</v>
      </c>
      <c r="G241" s="45">
        <v>23.492307692307691</v>
      </c>
      <c r="H241" s="45"/>
      <c r="I241" s="21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39">
        <v>239</v>
      </c>
      <c r="B242" s="42">
        <v>22.161538461538463</v>
      </c>
      <c r="C242" s="43">
        <v>1.7538461538461538</v>
      </c>
      <c r="D242" s="43">
        <v>6.2307692307692308</v>
      </c>
      <c r="E242" s="44">
        <v>0.11692307692307692</v>
      </c>
      <c r="F242" s="46">
        <v>38.91538461538461</v>
      </c>
      <c r="G242" s="45">
        <v>23.292307692307688</v>
      </c>
      <c r="H242" s="45"/>
      <c r="I242" s="21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39">
        <v>240</v>
      </c>
      <c r="B243" s="42">
        <v>17.353846153846153</v>
      </c>
      <c r="C243" s="43">
        <v>1.8153846153846152</v>
      </c>
      <c r="D243" s="43">
        <v>6.6923076923076925</v>
      </c>
      <c r="E243" s="44">
        <v>2.3061538461538462</v>
      </c>
      <c r="F243" s="46">
        <v>40.361538461538466</v>
      </c>
      <c r="G243" s="45">
        <v>22.953846153846158</v>
      </c>
      <c r="H243" s="45"/>
      <c r="I243" s="21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39">
        <v>241</v>
      </c>
      <c r="B244" s="42">
        <v>17.399999999999999</v>
      </c>
      <c r="C244" s="43">
        <v>2.069230769230769</v>
      </c>
      <c r="D244" s="43">
        <v>7.0615384615384613</v>
      </c>
      <c r="E244" s="44">
        <v>0.41000000000000003</v>
      </c>
      <c r="F244" s="46">
        <v>40.300000000000004</v>
      </c>
      <c r="G244" s="45">
        <v>23.569230769230771</v>
      </c>
      <c r="H244" s="45"/>
      <c r="I244" s="21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39">
        <v>242</v>
      </c>
      <c r="B245" s="42">
        <v>17.815384615384616</v>
      </c>
      <c r="C245" s="43">
        <v>1.9076923076923076</v>
      </c>
      <c r="D245" s="43">
        <v>6.861538461538462</v>
      </c>
      <c r="E245" s="44">
        <v>0.17538461538461536</v>
      </c>
      <c r="F245" s="46">
        <v>40.261538461538471</v>
      </c>
      <c r="G245" s="45">
        <v>24.03846153846154</v>
      </c>
      <c r="H245" s="45"/>
      <c r="I245" s="21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39">
        <v>243</v>
      </c>
      <c r="B246" s="42">
        <v>18.861538461538458</v>
      </c>
      <c r="C246" s="43">
        <v>2.069230769230769</v>
      </c>
      <c r="D246" s="43">
        <v>6.9</v>
      </c>
      <c r="E246" s="44">
        <v>5.8461538461538461E-2</v>
      </c>
      <c r="F246" s="46">
        <v>39.984615384615381</v>
      </c>
      <c r="G246" s="45">
        <v>24.03846153846154</v>
      </c>
      <c r="H246" s="45"/>
      <c r="I246" s="21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39">
        <v>244</v>
      </c>
      <c r="B247" s="42">
        <v>18.284615384615385</v>
      </c>
      <c r="C247" s="43">
        <v>1.7615384615384619</v>
      </c>
      <c r="D247" s="43">
        <v>6.3230769230769237</v>
      </c>
      <c r="E247" s="44">
        <v>0.56230769230769229</v>
      </c>
      <c r="F247" s="46">
        <v>39.938461538461532</v>
      </c>
      <c r="G247" s="45">
        <v>23.007692307692302</v>
      </c>
      <c r="H247" s="45"/>
      <c r="I247" s="21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39">
        <v>245</v>
      </c>
      <c r="B248" s="42">
        <v>17.92307692307692</v>
      </c>
      <c r="C248" s="43">
        <v>1.8538461538461537</v>
      </c>
      <c r="D248" s="43">
        <v>6.4615384615384626</v>
      </c>
      <c r="E248" s="44">
        <v>0.25384615384615383</v>
      </c>
      <c r="F248" s="46">
        <v>39.361538461538466</v>
      </c>
      <c r="G248" s="45">
        <v>23.469230769230766</v>
      </c>
      <c r="H248" s="45"/>
      <c r="I248" s="21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39">
        <v>246</v>
      </c>
      <c r="B249" s="42">
        <v>17.030769230769231</v>
      </c>
      <c r="C249" s="43">
        <v>2.1538461538461542</v>
      </c>
      <c r="D249" s="43">
        <v>6.792307692307693</v>
      </c>
      <c r="E249" s="44">
        <v>0.80153846153846153</v>
      </c>
      <c r="F249" s="46">
        <v>39.723076923076924</v>
      </c>
      <c r="G249" s="45">
        <v>22.823076923076925</v>
      </c>
      <c r="H249" s="45"/>
      <c r="I249" s="21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39">
        <v>247</v>
      </c>
      <c r="B250" s="42">
        <v>20.815384615384612</v>
      </c>
      <c r="C250" s="43">
        <v>2.2230769230769232</v>
      </c>
      <c r="D250" s="43">
        <v>6.6769230769230781</v>
      </c>
      <c r="E250" s="44">
        <v>0</v>
      </c>
      <c r="F250" s="46">
        <v>38.938461538461539</v>
      </c>
      <c r="G250" s="45">
        <v>23.661538461538466</v>
      </c>
      <c r="H250" s="45"/>
      <c r="I250" s="21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39">
        <v>248</v>
      </c>
      <c r="B251" s="42">
        <v>24.969230769230769</v>
      </c>
      <c r="C251" s="43">
        <v>2.3000000000000003</v>
      </c>
      <c r="D251" s="43">
        <v>6.2538461538461547</v>
      </c>
      <c r="E251" s="44">
        <v>0</v>
      </c>
      <c r="F251" s="46">
        <v>37.153846153846153</v>
      </c>
      <c r="G251" s="45">
        <v>23.800000000000004</v>
      </c>
      <c r="H251" s="45"/>
      <c r="I251" s="21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39">
        <v>249</v>
      </c>
      <c r="B252" s="42">
        <v>21.061538461538461</v>
      </c>
      <c r="C252" s="43">
        <v>1.8999999999999997</v>
      </c>
      <c r="D252" s="43">
        <v>6.2230769230769223</v>
      </c>
      <c r="E252" s="44">
        <v>0</v>
      </c>
      <c r="F252" s="46">
        <v>38.292307692307688</v>
      </c>
      <c r="G252" s="45">
        <v>23.838461538461537</v>
      </c>
      <c r="H252" s="45"/>
      <c r="I252" s="21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39">
        <v>250</v>
      </c>
      <c r="B253" s="42">
        <v>20.869230769230771</v>
      </c>
      <c r="C253" s="43">
        <v>1.8307692307692311</v>
      </c>
      <c r="D253" s="43">
        <v>5.8461538461538458</v>
      </c>
      <c r="E253" s="44">
        <v>1.0946153846153845</v>
      </c>
      <c r="F253" s="46">
        <v>37.91538461538461</v>
      </c>
      <c r="G253" s="45">
        <v>23.130769230769229</v>
      </c>
      <c r="H253" s="45"/>
      <c r="I253" s="21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39">
        <v>251</v>
      </c>
      <c r="B254" s="42">
        <v>26.984615384615388</v>
      </c>
      <c r="C254" s="43">
        <v>2.0615384615384618</v>
      </c>
      <c r="D254" s="43">
        <v>5.6846153846153848</v>
      </c>
      <c r="E254" s="44">
        <v>4.4161538461538461</v>
      </c>
      <c r="F254" s="46">
        <v>36.776923076923076</v>
      </c>
      <c r="G254" s="45">
        <v>22.738461538461539</v>
      </c>
      <c r="H254" s="45"/>
      <c r="I254" s="21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39">
        <v>252</v>
      </c>
      <c r="B255" s="42">
        <v>26.9</v>
      </c>
      <c r="C255" s="43">
        <v>2.3923076923076922</v>
      </c>
      <c r="D255" s="43">
        <v>5.7384615384615394</v>
      </c>
      <c r="E255" s="44">
        <v>2.0323076923076924</v>
      </c>
      <c r="F255" s="46">
        <v>35.730769230769234</v>
      </c>
      <c r="G255" s="45">
        <v>22.669230769230769</v>
      </c>
      <c r="H255" s="45"/>
      <c r="I255" s="21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39">
        <v>253</v>
      </c>
      <c r="B256" s="42">
        <v>22.130769230769229</v>
      </c>
      <c r="C256" s="43">
        <v>2.0461538461538464</v>
      </c>
      <c r="D256" s="43">
        <v>5.7307692307692299</v>
      </c>
      <c r="E256" s="44">
        <v>0.44923076923076921</v>
      </c>
      <c r="F256" s="46">
        <v>35.830769230769235</v>
      </c>
      <c r="G256" s="45">
        <v>21.476923076923079</v>
      </c>
      <c r="H256" s="45"/>
      <c r="I256" s="21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39">
        <v>254</v>
      </c>
      <c r="B257" s="42">
        <v>18.076923076923077</v>
      </c>
      <c r="C257" s="43">
        <v>1.5999999999999999</v>
      </c>
      <c r="D257" s="43">
        <v>5.7538461538461538</v>
      </c>
      <c r="E257" s="44">
        <v>1.1530769230769231</v>
      </c>
      <c r="F257" s="46">
        <v>37.392307692307696</v>
      </c>
      <c r="G257" s="45">
        <v>19.923076923076923</v>
      </c>
      <c r="H257" s="45"/>
      <c r="I257" s="21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39">
        <v>255</v>
      </c>
      <c r="B258" s="42">
        <v>19.138461538461534</v>
      </c>
      <c r="C258" s="43">
        <v>1.7384615384615383</v>
      </c>
      <c r="D258" s="43">
        <v>5.5769230769230758</v>
      </c>
      <c r="E258" s="44">
        <v>0.41000000000000003</v>
      </c>
      <c r="F258" s="46">
        <v>37.276923076923083</v>
      </c>
      <c r="G258" s="45">
        <v>20.615384615384617</v>
      </c>
      <c r="H258" s="45"/>
      <c r="I258" s="21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39">
        <v>256</v>
      </c>
      <c r="B259" s="42">
        <v>18.146153846153847</v>
      </c>
      <c r="C259" s="43">
        <v>1.9076923076923076</v>
      </c>
      <c r="D259" s="43">
        <v>6</v>
      </c>
      <c r="E259" s="44">
        <v>0.17538461538461536</v>
      </c>
      <c r="F259" s="46">
        <v>37.430769230769229</v>
      </c>
      <c r="G259" s="45">
        <v>20.315384615384612</v>
      </c>
      <c r="H259" s="45"/>
      <c r="I259" s="21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39">
        <v>257</v>
      </c>
      <c r="B260" s="42">
        <v>17.169230769230772</v>
      </c>
      <c r="C260" s="43">
        <v>2.0230769230769226</v>
      </c>
      <c r="D260" s="43">
        <v>6.2769230769230768</v>
      </c>
      <c r="E260" s="44">
        <v>0</v>
      </c>
      <c r="F260" s="46">
        <v>37.676923076923075</v>
      </c>
      <c r="G260" s="45">
        <v>21</v>
      </c>
      <c r="H260" s="45"/>
      <c r="I260" s="21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39">
        <v>258</v>
      </c>
      <c r="B261" s="42">
        <v>15.107692307692306</v>
      </c>
      <c r="C261" s="43">
        <v>2.0461538461538464</v>
      </c>
      <c r="D261" s="43">
        <v>6.1615384615384619</v>
      </c>
      <c r="E261" s="44">
        <v>0</v>
      </c>
      <c r="F261" s="46">
        <v>37.515384615384612</v>
      </c>
      <c r="G261" s="45">
        <v>20.369230769230775</v>
      </c>
      <c r="H261" s="45"/>
      <c r="I261" s="21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39">
        <v>259</v>
      </c>
      <c r="B262" s="42">
        <v>18.623076923076919</v>
      </c>
      <c r="C262" s="43">
        <v>2.1846153846153848</v>
      </c>
      <c r="D262" s="43">
        <v>6.0307692307692315</v>
      </c>
      <c r="E262" s="44">
        <v>0.13692307692307693</v>
      </c>
      <c r="F262" s="46">
        <v>36.507692307692302</v>
      </c>
      <c r="G262" s="45">
        <v>20.307692307692314</v>
      </c>
      <c r="H262" s="45"/>
      <c r="I262" s="21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39">
        <v>260</v>
      </c>
      <c r="B263" s="42">
        <v>16.369230769230771</v>
      </c>
      <c r="C263" s="43">
        <v>1.9</v>
      </c>
      <c r="D263" s="43">
        <v>5.7769230769230777</v>
      </c>
      <c r="E263" s="44">
        <v>3.9230769230769229E-2</v>
      </c>
      <c r="F263" s="46">
        <v>36.646153846153844</v>
      </c>
      <c r="G263" s="45">
        <v>19.5</v>
      </c>
      <c r="H263" s="45"/>
      <c r="I263" s="21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39">
        <v>261</v>
      </c>
      <c r="B264" s="42">
        <v>14.053846153846155</v>
      </c>
      <c r="C264" s="43">
        <v>1.5076923076923079</v>
      </c>
      <c r="D264" s="43">
        <v>5.5153846153846171</v>
      </c>
      <c r="E264" s="44">
        <v>0</v>
      </c>
      <c r="F264" s="46">
        <v>37.015384615384612</v>
      </c>
      <c r="G264" s="45">
        <v>18.169230769230769</v>
      </c>
      <c r="H264" s="45"/>
      <c r="I264" s="21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39">
        <v>262</v>
      </c>
      <c r="B265" s="42">
        <v>13.876923076923077</v>
      </c>
      <c r="C265" s="43">
        <v>1.6615384615384619</v>
      </c>
      <c r="D265" s="43">
        <v>5.7153846153846155</v>
      </c>
      <c r="E265" s="44">
        <v>1.6153846153846154</v>
      </c>
      <c r="F265" s="46">
        <v>38.015384615384612</v>
      </c>
      <c r="G265" s="45">
        <v>18.946153846153845</v>
      </c>
      <c r="H265" s="45"/>
      <c r="I265" s="21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39">
        <v>263</v>
      </c>
      <c r="B266" s="42">
        <v>16.807692307692307</v>
      </c>
      <c r="C266" s="43">
        <v>1.907692307692308</v>
      </c>
      <c r="D266" s="43">
        <v>5.6461538461538465</v>
      </c>
      <c r="E266" s="44">
        <v>0.15384615384615385</v>
      </c>
      <c r="F266" s="46">
        <v>37.623076923076923</v>
      </c>
      <c r="G266" s="45">
        <v>19.738461538461539</v>
      </c>
      <c r="H266" s="45"/>
      <c r="I266" s="21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39">
        <v>264</v>
      </c>
      <c r="B267" s="42">
        <v>16.992307692307694</v>
      </c>
      <c r="C267" s="43">
        <v>1.8384615384615384</v>
      </c>
      <c r="D267" s="43">
        <v>5.4692307692307685</v>
      </c>
      <c r="E267" s="44">
        <v>0</v>
      </c>
      <c r="F267" s="46">
        <v>36.969230769230769</v>
      </c>
      <c r="G267" s="45">
        <v>19.815384615384616</v>
      </c>
      <c r="H267" s="45"/>
      <c r="I267" s="21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39">
        <v>265</v>
      </c>
      <c r="B268" s="42">
        <v>16.746153846153845</v>
      </c>
      <c r="C268" s="43">
        <v>2.069230769230769</v>
      </c>
      <c r="D268" s="43">
        <v>5.6000000000000005</v>
      </c>
      <c r="E268" s="44">
        <v>1.9230769230769232E-2</v>
      </c>
      <c r="F268" s="46">
        <v>35.846153846153847</v>
      </c>
      <c r="G268" s="45">
        <v>19.200000000000003</v>
      </c>
      <c r="H268" s="45"/>
      <c r="I268" s="21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39">
        <v>266</v>
      </c>
      <c r="B269" s="42">
        <v>14.007692307692308</v>
      </c>
      <c r="C269" s="43">
        <v>1.5615384615384613</v>
      </c>
      <c r="D269" s="43">
        <v>5.115384615384615</v>
      </c>
      <c r="E269" s="44">
        <v>7.6923076923076927E-2</v>
      </c>
      <c r="F269" s="46">
        <v>35.346153846153854</v>
      </c>
      <c r="G269" s="45">
        <v>17.476923076923075</v>
      </c>
      <c r="H269" s="45"/>
      <c r="I269" s="21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39">
        <v>267</v>
      </c>
      <c r="B270" s="42">
        <v>16.646153846153847</v>
      </c>
      <c r="C270" s="43">
        <v>1.4307692307692306</v>
      </c>
      <c r="D270" s="43">
        <v>4.8615384615384611</v>
      </c>
      <c r="E270" s="44">
        <v>7.6923076923076927E-2</v>
      </c>
      <c r="F270" s="46">
        <v>35.946153846153848</v>
      </c>
      <c r="G270" s="45">
        <v>17.061538461538465</v>
      </c>
      <c r="H270" s="45"/>
      <c r="I270" s="21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39">
        <v>268</v>
      </c>
      <c r="B271" s="42">
        <v>13.576923076923078</v>
      </c>
      <c r="C271" s="43">
        <v>1.776923076923077</v>
      </c>
      <c r="D271" s="43">
        <v>5.7153846153846155</v>
      </c>
      <c r="E271" s="44">
        <v>0</v>
      </c>
      <c r="F271" s="46">
        <v>37.46153846153846</v>
      </c>
      <c r="G271" s="45">
        <v>17.915384615384617</v>
      </c>
      <c r="H271" s="45"/>
      <c r="I271" s="21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39">
        <v>269</v>
      </c>
      <c r="B272" s="42">
        <v>14.746153846153845</v>
      </c>
      <c r="C272" s="43">
        <v>2.0538461538461541</v>
      </c>
      <c r="D272" s="43">
        <v>6</v>
      </c>
      <c r="E272" s="44">
        <v>7.6923076923076927E-2</v>
      </c>
      <c r="F272" s="46">
        <v>37.515384615384619</v>
      </c>
      <c r="G272" s="45">
        <v>18.54615384615385</v>
      </c>
      <c r="H272" s="45"/>
      <c r="I272" s="21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39">
        <v>270</v>
      </c>
      <c r="B273" s="42">
        <v>14.723076923076924</v>
      </c>
      <c r="C273" s="43">
        <v>1.630769230769231</v>
      </c>
      <c r="D273" s="43">
        <v>5.1461538461538456</v>
      </c>
      <c r="E273" s="44">
        <v>2.0123076923076924</v>
      </c>
      <c r="F273" s="46">
        <v>36.884615384615387</v>
      </c>
      <c r="G273" s="45">
        <v>18.415384615384617</v>
      </c>
      <c r="H273" s="45"/>
      <c r="I273" s="21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39">
        <v>271</v>
      </c>
      <c r="B274" s="42">
        <v>13.646153846153847</v>
      </c>
      <c r="C274" s="43">
        <v>1.5076923076923074</v>
      </c>
      <c r="D274" s="43">
        <v>5.0846153846153843</v>
      </c>
      <c r="E274" s="44">
        <v>0</v>
      </c>
      <c r="F274" s="46">
        <v>36.715384615384615</v>
      </c>
      <c r="G274" s="45">
        <v>17.469230769230766</v>
      </c>
      <c r="H274" s="45"/>
      <c r="I274" s="21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39">
        <v>272</v>
      </c>
      <c r="B275" s="42">
        <v>13.13846153846154</v>
      </c>
      <c r="C275" s="43">
        <v>1.5692307692307692</v>
      </c>
      <c r="D275" s="43">
        <v>5.2230769230769232</v>
      </c>
      <c r="E275" s="44">
        <v>0</v>
      </c>
      <c r="F275" s="46">
        <v>36.638461538461534</v>
      </c>
      <c r="G275" s="45">
        <v>17.423076923076923</v>
      </c>
      <c r="H275" s="45"/>
      <c r="I275" s="21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39">
        <v>273</v>
      </c>
      <c r="B276" s="42">
        <v>12.407692307692308</v>
      </c>
      <c r="C276" s="43">
        <v>1.8153846153846156</v>
      </c>
      <c r="D276" s="43">
        <v>5.5615384615384613</v>
      </c>
      <c r="E276" s="44">
        <v>0</v>
      </c>
      <c r="F276" s="46">
        <v>36.738461538461536</v>
      </c>
      <c r="G276" s="45">
        <v>17.115384615384617</v>
      </c>
      <c r="H276" s="45"/>
      <c r="I276" s="21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39">
        <v>274</v>
      </c>
      <c r="B277" s="42">
        <v>12.953846153846154</v>
      </c>
      <c r="C277" s="43">
        <v>1.5769230769230771</v>
      </c>
      <c r="D277" s="43">
        <v>5.0384615384615383</v>
      </c>
      <c r="E277" s="44">
        <v>0</v>
      </c>
      <c r="F277" s="46">
        <v>35.969230769230769</v>
      </c>
      <c r="G277" s="45">
        <v>17.092307692307688</v>
      </c>
      <c r="H277" s="45"/>
      <c r="I277" s="21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39">
        <v>275</v>
      </c>
      <c r="B278" s="42">
        <v>14.461538461538463</v>
      </c>
      <c r="C278" s="43">
        <v>1.6307692307692305</v>
      </c>
      <c r="D278" s="43">
        <v>5.023076923076923</v>
      </c>
      <c r="E278" s="44">
        <v>0</v>
      </c>
      <c r="F278" s="46">
        <v>35.799999999999997</v>
      </c>
      <c r="G278" s="45">
        <v>17.476923076923079</v>
      </c>
      <c r="H278" s="45"/>
      <c r="I278" s="21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39">
        <v>276</v>
      </c>
      <c r="B279" s="42">
        <v>14.13846153846154</v>
      </c>
      <c r="C279" s="43">
        <v>1.8384615384615384</v>
      </c>
      <c r="D279" s="43">
        <v>5.207692307692307</v>
      </c>
      <c r="E279" s="44">
        <v>0</v>
      </c>
      <c r="F279" s="46">
        <v>35.46153846153846</v>
      </c>
      <c r="G279" s="45">
        <v>17.092307692307692</v>
      </c>
      <c r="H279" s="45"/>
      <c r="I279" s="21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39">
        <v>277</v>
      </c>
      <c r="B280" s="42">
        <v>15.692307692307692</v>
      </c>
      <c r="C280" s="43">
        <v>2.4230769230769229</v>
      </c>
      <c r="D280" s="43">
        <v>5.5153846153846153</v>
      </c>
      <c r="E280" s="44">
        <v>0.76230769230769235</v>
      </c>
      <c r="F280" s="46">
        <v>34.807692307692307</v>
      </c>
      <c r="G280" s="45">
        <v>17.492307692307694</v>
      </c>
      <c r="H280" s="45"/>
      <c r="I280" s="21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39">
        <v>278</v>
      </c>
      <c r="B281" s="42">
        <v>18.592307692307692</v>
      </c>
      <c r="C281" s="43">
        <v>2.1538461538461537</v>
      </c>
      <c r="D281" s="43">
        <v>4.8692307692307697</v>
      </c>
      <c r="E281" s="44">
        <v>2.3446153846153845</v>
      </c>
      <c r="F281" s="46">
        <v>32.115384615384613</v>
      </c>
      <c r="G281" s="45">
        <v>16.384615384615383</v>
      </c>
      <c r="H281" s="45"/>
      <c r="I281" s="21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39">
        <v>279</v>
      </c>
      <c r="B282" s="42">
        <v>17.392307692307693</v>
      </c>
      <c r="C282" s="43">
        <v>1.9692307692307691</v>
      </c>
      <c r="D282" s="43">
        <v>4.4769230769230761</v>
      </c>
      <c r="E282" s="44">
        <v>0.15615384615384614</v>
      </c>
      <c r="F282" s="46">
        <v>31</v>
      </c>
      <c r="G282" s="45">
        <v>14.63076923076923</v>
      </c>
      <c r="H282" s="45"/>
      <c r="I282" s="21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39">
        <v>280</v>
      </c>
      <c r="B283" s="42">
        <v>18.415384615384614</v>
      </c>
      <c r="C283" s="43">
        <v>1.4923076923076919</v>
      </c>
      <c r="D283" s="43">
        <v>4.0769230769230766</v>
      </c>
      <c r="E283" s="44">
        <v>0</v>
      </c>
      <c r="F283" s="46">
        <v>30.823076923076922</v>
      </c>
      <c r="G283" s="45">
        <v>13.676923076923078</v>
      </c>
      <c r="H283" s="45"/>
      <c r="I283" s="21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39">
        <v>281</v>
      </c>
      <c r="B284" s="42">
        <v>16.815384615384616</v>
      </c>
      <c r="C284" s="43">
        <v>1.5769230769230769</v>
      </c>
      <c r="D284" s="43">
        <v>4.3384615384615381</v>
      </c>
      <c r="E284" s="44">
        <v>0.70307692307692315</v>
      </c>
      <c r="F284" s="46">
        <v>31.938461538461539</v>
      </c>
      <c r="G284" s="45">
        <v>13.107692307692307</v>
      </c>
      <c r="H284" s="45"/>
      <c r="I284" s="21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39">
        <v>282</v>
      </c>
      <c r="B285" s="42">
        <v>16.330769230769228</v>
      </c>
      <c r="C285" s="43">
        <v>2.0076923076923077</v>
      </c>
      <c r="D285" s="43">
        <v>4.8076923076923084</v>
      </c>
      <c r="E285" s="44">
        <v>7.6923076923076927E-2</v>
      </c>
      <c r="F285" s="46">
        <v>32.261538461538464</v>
      </c>
      <c r="G285" s="45">
        <v>13.915384615384616</v>
      </c>
      <c r="H285" s="45"/>
      <c r="I285" s="21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39">
        <v>283</v>
      </c>
      <c r="B286" s="42">
        <v>18.846153846153847</v>
      </c>
      <c r="C286" s="43">
        <v>1.5230769230769228</v>
      </c>
      <c r="D286" s="43">
        <v>4.161538461538461</v>
      </c>
      <c r="E286" s="44">
        <v>7.6923076923076927E-2</v>
      </c>
      <c r="F286" s="46">
        <v>31.446153846153841</v>
      </c>
      <c r="G286" s="45">
        <v>13.646153846153844</v>
      </c>
      <c r="H286" s="45"/>
      <c r="I286" s="21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39">
        <v>284</v>
      </c>
      <c r="B287" s="42">
        <v>16.2</v>
      </c>
      <c r="C287" s="43">
        <v>1.5538461538461539</v>
      </c>
      <c r="D287" s="43">
        <v>4.4230769230769234</v>
      </c>
      <c r="E287" s="44">
        <v>0</v>
      </c>
      <c r="F287" s="46">
        <v>32.261538461538464</v>
      </c>
      <c r="G287" s="45">
        <v>13.215384615384615</v>
      </c>
      <c r="H287" s="45"/>
      <c r="I287" s="21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39">
        <v>285</v>
      </c>
      <c r="B288" s="42">
        <v>15.084615384615384</v>
      </c>
      <c r="C288" s="43">
        <v>1.7615384615384615</v>
      </c>
      <c r="D288" s="43">
        <v>4.4461538461538446</v>
      </c>
      <c r="E288" s="44">
        <v>0</v>
      </c>
      <c r="F288" s="46">
        <v>32.553846153846152</v>
      </c>
      <c r="G288" s="45">
        <v>13.069230769230769</v>
      </c>
      <c r="H288" s="45"/>
      <c r="I288" s="21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39">
        <v>286</v>
      </c>
      <c r="B289" s="42">
        <v>15</v>
      </c>
      <c r="C289" s="43">
        <v>1.6692307692307695</v>
      </c>
      <c r="D289" s="43">
        <v>4.3461538461538458</v>
      </c>
      <c r="E289" s="44">
        <v>1.9230769230769232E-2</v>
      </c>
      <c r="F289" s="46">
        <v>31.523076923076928</v>
      </c>
      <c r="G289" s="45">
        <v>12.961538461538463</v>
      </c>
      <c r="H289" s="45"/>
      <c r="I289" s="21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39">
        <v>287</v>
      </c>
      <c r="B290" s="42">
        <v>15.530769230769229</v>
      </c>
      <c r="C290" s="43">
        <v>1.723076923076923</v>
      </c>
      <c r="D290" s="43">
        <v>4.338461538461539</v>
      </c>
      <c r="E290" s="44">
        <v>3.9230769230769229E-2</v>
      </c>
      <c r="F290" s="46">
        <v>31.669230769230765</v>
      </c>
      <c r="G290" s="45">
        <v>12.830769230769233</v>
      </c>
      <c r="H290" s="45"/>
      <c r="I290" s="21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39">
        <v>288</v>
      </c>
      <c r="B291" s="42">
        <v>15.546153846153846</v>
      </c>
      <c r="C291" s="43">
        <v>1.5307692307692307</v>
      </c>
      <c r="D291" s="43">
        <v>4.1538461538461542</v>
      </c>
      <c r="E291" s="44">
        <v>0</v>
      </c>
      <c r="F291" s="46">
        <v>31.88461538461538</v>
      </c>
      <c r="G291" s="45">
        <v>12.446153846153846</v>
      </c>
      <c r="H291" s="45"/>
      <c r="I291" s="21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39">
        <v>289</v>
      </c>
      <c r="B292" s="42">
        <v>14.600000000000001</v>
      </c>
      <c r="C292" s="43">
        <v>1.6384615384615382</v>
      </c>
      <c r="D292" s="43">
        <v>4.2538461538461538</v>
      </c>
      <c r="E292" s="44">
        <v>0.41000000000000003</v>
      </c>
      <c r="F292" s="46">
        <v>32.930769230769229</v>
      </c>
      <c r="G292" s="45">
        <v>12.546153846153846</v>
      </c>
      <c r="H292" s="45"/>
      <c r="I292" s="21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39">
        <v>290</v>
      </c>
      <c r="B293" s="42">
        <v>17.107692307692311</v>
      </c>
      <c r="C293" s="43">
        <v>1.7846153846153843</v>
      </c>
      <c r="D293" s="43">
        <v>4.1461538461538456</v>
      </c>
      <c r="E293" s="44">
        <v>0.74230769230769234</v>
      </c>
      <c r="F293" s="46">
        <v>32.292307692307688</v>
      </c>
      <c r="G293" s="45">
        <v>14.046153846153848</v>
      </c>
      <c r="H293" s="45"/>
      <c r="I293" s="21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39">
        <v>291</v>
      </c>
      <c r="B294" s="42">
        <v>17.807692307692307</v>
      </c>
      <c r="C294" s="43">
        <v>1.6384615384615382</v>
      </c>
      <c r="D294" s="43">
        <v>3.9230769230769229</v>
      </c>
      <c r="E294" s="44">
        <v>1.9538461538461538</v>
      </c>
      <c r="F294" s="46">
        <v>31.615384615384617</v>
      </c>
      <c r="G294" s="45">
        <v>13.099999999999998</v>
      </c>
      <c r="H294" s="45"/>
      <c r="I294" s="21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39">
        <v>292</v>
      </c>
      <c r="B295" s="42">
        <v>18.57692307692308</v>
      </c>
      <c r="C295" s="43">
        <v>1.4230769230769229</v>
      </c>
      <c r="D295" s="43">
        <v>3.8230769230769228</v>
      </c>
      <c r="E295" s="44">
        <v>0</v>
      </c>
      <c r="F295" s="46">
        <v>31.4</v>
      </c>
      <c r="G295" s="45">
        <v>12.930769230769231</v>
      </c>
      <c r="H295" s="45"/>
      <c r="I295" s="21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39">
        <v>293</v>
      </c>
      <c r="B296" s="42">
        <v>17.953846153846158</v>
      </c>
      <c r="C296" s="43">
        <v>1.6846153846153848</v>
      </c>
      <c r="D296" s="43">
        <v>3.9615384615384617</v>
      </c>
      <c r="E296" s="44">
        <v>0.56692307692307697</v>
      </c>
      <c r="F296" s="46">
        <v>31.1</v>
      </c>
      <c r="G296" s="45">
        <v>11.961538461538462</v>
      </c>
      <c r="H296" s="45"/>
      <c r="I296" s="21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39">
        <v>294</v>
      </c>
      <c r="B297" s="42">
        <v>17.284615384615385</v>
      </c>
      <c r="C297" s="43">
        <v>1.7153846153846157</v>
      </c>
      <c r="D297" s="43">
        <v>3.8538461538461535</v>
      </c>
      <c r="E297" s="44">
        <v>7.7692307692307699E-2</v>
      </c>
      <c r="F297" s="46">
        <v>30.407692307692308</v>
      </c>
      <c r="G297" s="45">
        <v>12.553846153846155</v>
      </c>
      <c r="H297" s="45"/>
      <c r="I297" s="21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39">
        <v>295</v>
      </c>
      <c r="B298" s="42">
        <v>18.830769230769231</v>
      </c>
      <c r="C298" s="43">
        <v>1.5384615384615381</v>
      </c>
      <c r="D298" s="43">
        <v>3.6923076923076916</v>
      </c>
      <c r="E298" s="44">
        <v>0.79153846153846152</v>
      </c>
      <c r="F298" s="46">
        <v>30.330769230769231</v>
      </c>
      <c r="G298" s="45">
        <v>11.33076923076923</v>
      </c>
      <c r="H298" s="45"/>
      <c r="I298" s="21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39">
        <v>296</v>
      </c>
      <c r="B299" s="42">
        <v>18</v>
      </c>
      <c r="C299" s="43">
        <v>1.2923076923076922</v>
      </c>
      <c r="D299" s="43">
        <v>3.4538461538461536</v>
      </c>
      <c r="E299" s="44">
        <v>0</v>
      </c>
      <c r="F299" s="46">
        <v>30.35384615384616</v>
      </c>
      <c r="G299" s="45">
        <v>10.730769230769228</v>
      </c>
      <c r="H299" s="45"/>
      <c r="I299" s="21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39">
        <v>297</v>
      </c>
      <c r="B300" s="42">
        <v>17.238461538461539</v>
      </c>
      <c r="C300" s="43">
        <v>1.5230769230769232</v>
      </c>
      <c r="D300" s="43">
        <v>3.8615384615384607</v>
      </c>
      <c r="E300" s="44">
        <v>0</v>
      </c>
      <c r="F300" s="46">
        <v>31.223076923076917</v>
      </c>
      <c r="G300" s="45">
        <v>11.676923076923076</v>
      </c>
      <c r="H300" s="45"/>
      <c r="I300" s="21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39">
        <v>298</v>
      </c>
      <c r="B301" s="42">
        <v>17.192307692307693</v>
      </c>
      <c r="C301" s="43">
        <v>1.7307692307692308</v>
      </c>
      <c r="D301" s="43">
        <v>3.9384615384615382</v>
      </c>
      <c r="E301" s="44">
        <v>0</v>
      </c>
      <c r="F301" s="46">
        <v>30.776923076923079</v>
      </c>
      <c r="G301" s="45">
        <v>11.46153846153846</v>
      </c>
      <c r="H301" s="45"/>
      <c r="I301" s="21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39">
        <v>299</v>
      </c>
      <c r="B302" s="42">
        <v>17.376923076923077</v>
      </c>
      <c r="C302" s="43">
        <v>1.6461538461538461</v>
      </c>
      <c r="D302" s="43">
        <v>3.5999999999999992</v>
      </c>
      <c r="E302" s="44">
        <v>0</v>
      </c>
      <c r="F302" s="46">
        <v>29.192307692307693</v>
      </c>
      <c r="G302" s="45">
        <v>11.523076923076925</v>
      </c>
      <c r="H302" s="45"/>
      <c r="I302" s="21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39">
        <v>300</v>
      </c>
      <c r="B303" s="42">
        <v>14.007692307692308</v>
      </c>
      <c r="C303" s="43">
        <v>1.4076923076923078</v>
      </c>
      <c r="D303" s="43">
        <v>3.5076923076923077</v>
      </c>
      <c r="E303" s="44">
        <v>0</v>
      </c>
      <c r="F303" s="46">
        <v>29.692307692307686</v>
      </c>
      <c r="G303" s="45">
        <v>9.8230769230769237</v>
      </c>
      <c r="H303" s="45"/>
      <c r="I303" s="21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39">
        <v>301</v>
      </c>
      <c r="B304" s="42">
        <v>15.907692307692308</v>
      </c>
      <c r="C304" s="43">
        <v>2.2153846153846155</v>
      </c>
      <c r="D304" s="43">
        <v>4.1999999999999993</v>
      </c>
      <c r="E304" s="44">
        <v>0</v>
      </c>
      <c r="F304" s="46">
        <v>29.969230769230766</v>
      </c>
      <c r="G304" s="45">
        <v>10</v>
      </c>
      <c r="H304" s="45"/>
      <c r="I304" s="21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39">
        <v>302</v>
      </c>
      <c r="B305" s="42">
        <v>19.223076923076924</v>
      </c>
      <c r="C305" s="43">
        <v>1.9230769230769229</v>
      </c>
      <c r="D305" s="43">
        <v>3.5461538461538455</v>
      </c>
      <c r="E305" s="44">
        <v>1.0992307692307692</v>
      </c>
      <c r="F305" s="46">
        <v>28.123076923076926</v>
      </c>
      <c r="G305" s="45">
        <v>10.56153846153846</v>
      </c>
      <c r="H305" s="45"/>
      <c r="I305" s="21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39">
        <v>303</v>
      </c>
      <c r="B306" s="42">
        <v>19.123076923076926</v>
      </c>
      <c r="C306" s="43">
        <v>1.4076923076923078</v>
      </c>
      <c r="D306" s="43">
        <v>3.1846153846153848</v>
      </c>
      <c r="E306" s="44">
        <v>3.9230769230769229E-2</v>
      </c>
      <c r="F306" s="46">
        <v>28.084615384615386</v>
      </c>
      <c r="G306" s="45">
        <v>9.0384615384615401</v>
      </c>
      <c r="H306" s="45"/>
      <c r="I306" s="21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39">
        <v>304</v>
      </c>
      <c r="B307" s="42">
        <v>15.853846153846156</v>
      </c>
      <c r="C307" s="43">
        <v>1.4153846153846155</v>
      </c>
      <c r="D307" s="43">
        <v>3.2153846153846151</v>
      </c>
      <c r="E307" s="44">
        <v>0</v>
      </c>
      <c r="F307" s="46">
        <v>28.238461538461539</v>
      </c>
      <c r="G307" s="45">
        <v>8.7923076923076913</v>
      </c>
      <c r="H307" s="45"/>
      <c r="I307" s="21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39">
        <v>305</v>
      </c>
      <c r="B308" s="42">
        <v>17.73076923076923</v>
      </c>
      <c r="C308" s="43">
        <v>1.3615384615384618</v>
      </c>
      <c r="D308" s="43">
        <v>3.0461538461538464</v>
      </c>
      <c r="E308" s="44">
        <v>0</v>
      </c>
      <c r="F308" s="46">
        <v>28.407692307692308</v>
      </c>
      <c r="G308" s="45">
        <v>8.4153846153846157</v>
      </c>
      <c r="H308" s="45"/>
      <c r="I308" s="21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39">
        <v>306</v>
      </c>
      <c r="B309" s="42">
        <v>13.353846153846156</v>
      </c>
      <c r="C309" s="43">
        <v>1.6076923076923075</v>
      </c>
      <c r="D309" s="43">
        <v>3.3230769230769233</v>
      </c>
      <c r="E309" s="44">
        <v>0</v>
      </c>
      <c r="F309" s="46">
        <v>28.38461538461538</v>
      </c>
      <c r="G309" s="45">
        <v>7.6461538461538456</v>
      </c>
      <c r="H309" s="45"/>
      <c r="I309" s="21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39">
        <v>307</v>
      </c>
      <c r="B310" s="42">
        <v>15.600000000000001</v>
      </c>
      <c r="C310" s="43">
        <v>1.5846153846153845</v>
      </c>
      <c r="D310" s="43">
        <v>3.2307692307692304</v>
      </c>
      <c r="E310" s="44">
        <v>0</v>
      </c>
      <c r="F310" s="46">
        <v>27.599999999999998</v>
      </c>
      <c r="G310" s="45">
        <v>8.1615384615384627</v>
      </c>
      <c r="H310" s="45"/>
      <c r="I310" s="21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39">
        <v>308</v>
      </c>
      <c r="B311" s="42">
        <v>15.707692307692309</v>
      </c>
      <c r="C311" s="43">
        <v>1.6846153846153848</v>
      </c>
      <c r="D311" s="43">
        <v>3.3307692307692318</v>
      </c>
      <c r="E311" s="44">
        <v>0.48846153846153845</v>
      </c>
      <c r="F311" s="46">
        <v>27.946153846153841</v>
      </c>
      <c r="G311" s="45">
        <v>7.6153846153846141</v>
      </c>
      <c r="H311" s="45"/>
      <c r="I311" s="21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39">
        <v>309</v>
      </c>
      <c r="B312" s="42">
        <v>19.223076923076921</v>
      </c>
      <c r="C312" s="43">
        <v>1.4615384615384615</v>
      </c>
      <c r="D312" s="43">
        <v>2.9153846153846152</v>
      </c>
      <c r="E312" s="44">
        <v>0.27307692307692305</v>
      </c>
      <c r="F312" s="46">
        <v>26.576923076923077</v>
      </c>
      <c r="G312" s="45">
        <v>7.4</v>
      </c>
      <c r="H312" s="45"/>
      <c r="I312" s="21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39">
        <v>310</v>
      </c>
      <c r="B313" s="42">
        <v>13.307692307692305</v>
      </c>
      <c r="C313" s="43">
        <v>1.2923076923076924</v>
      </c>
      <c r="D313" s="43">
        <v>2.9692307692307689</v>
      </c>
      <c r="E313" s="44">
        <v>0</v>
      </c>
      <c r="F313" s="46">
        <v>27.846153846153847</v>
      </c>
      <c r="G313" s="45">
        <v>6.5846153846153843</v>
      </c>
      <c r="H313" s="45"/>
      <c r="I313" s="21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39">
        <v>311</v>
      </c>
      <c r="B314" s="42">
        <v>14.961538461538456</v>
      </c>
      <c r="C314" s="43">
        <v>1.3461538461538458</v>
      </c>
      <c r="D314" s="43">
        <v>2.7923076923076922</v>
      </c>
      <c r="E314" s="44">
        <v>0.43</v>
      </c>
      <c r="F314" s="46">
        <v>27.415384615384617</v>
      </c>
      <c r="G314" s="45">
        <v>7.2153846153846164</v>
      </c>
      <c r="H314" s="45"/>
      <c r="I314" s="21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39">
        <v>312</v>
      </c>
      <c r="B315" s="42">
        <v>17.553846153846152</v>
      </c>
      <c r="C315" s="43">
        <v>1.1461538461538459</v>
      </c>
      <c r="D315" s="43">
        <v>2.6384615384615389</v>
      </c>
      <c r="E315" s="44">
        <v>7.6923076923076927E-2</v>
      </c>
      <c r="F315" s="46">
        <v>27.830769230769231</v>
      </c>
      <c r="G315" s="45">
        <v>7.2538461538461538</v>
      </c>
      <c r="H315" s="45"/>
      <c r="I315" s="21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39">
        <v>313</v>
      </c>
      <c r="B316" s="42">
        <v>16.446153846153848</v>
      </c>
      <c r="C316" s="43">
        <v>1.4153846153846152</v>
      </c>
      <c r="D316" s="43">
        <v>2.9846153846153851</v>
      </c>
      <c r="E316" s="44">
        <v>7.6923076923076927E-2</v>
      </c>
      <c r="F316" s="46">
        <v>28.04615384615385</v>
      </c>
      <c r="G316" s="45">
        <v>7.9384615384615387</v>
      </c>
      <c r="H316" s="45"/>
      <c r="I316" s="21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39">
        <v>314</v>
      </c>
      <c r="B317" s="42">
        <v>20.946153846153852</v>
      </c>
      <c r="C317" s="43">
        <v>1.8153846153846152</v>
      </c>
      <c r="D317" s="43">
        <v>2.9384615384615382</v>
      </c>
      <c r="E317" s="44">
        <v>1.9230769230769232E-2</v>
      </c>
      <c r="F317" s="46">
        <v>25.07692307692308</v>
      </c>
      <c r="G317" s="45">
        <v>8.3538461538461526</v>
      </c>
      <c r="H317" s="45"/>
      <c r="I317" s="21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39">
        <v>315</v>
      </c>
      <c r="B318" s="42">
        <v>21.661538461538463</v>
      </c>
      <c r="C318" s="43">
        <v>1.3769230769230771</v>
      </c>
      <c r="D318" s="43">
        <v>2.4538461538461536</v>
      </c>
      <c r="E318" s="44">
        <v>0.15615384615384614</v>
      </c>
      <c r="F318" s="46">
        <v>24.253846153846158</v>
      </c>
      <c r="G318" s="45">
        <v>7.0384615384615392</v>
      </c>
      <c r="H318" s="45"/>
      <c r="I318" s="21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39">
        <v>316</v>
      </c>
      <c r="B319" s="42">
        <v>22.930769230769233</v>
      </c>
      <c r="C319" s="43">
        <v>1.3769230769230771</v>
      </c>
      <c r="D319" s="43">
        <v>2.4384615384615382</v>
      </c>
      <c r="E319" s="44">
        <v>0.55769230769230771</v>
      </c>
      <c r="F319" s="46">
        <v>24.676923076923078</v>
      </c>
      <c r="G319" s="45">
        <v>6.9692307692307685</v>
      </c>
      <c r="H319" s="45"/>
      <c r="I319" s="21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39">
        <v>317</v>
      </c>
      <c r="B320" s="42">
        <v>25.646153846153847</v>
      </c>
      <c r="C320" s="43">
        <v>1.5076923076923074</v>
      </c>
      <c r="D320" s="43">
        <v>2.5538461538461541</v>
      </c>
      <c r="E320" s="44">
        <v>0.82769230769230773</v>
      </c>
      <c r="F320" s="46">
        <v>24.45384615384615</v>
      </c>
      <c r="G320" s="45">
        <v>7.8538461538461544</v>
      </c>
      <c r="H320" s="45"/>
      <c r="I320" s="21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39">
        <v>318</v>
      </c>
      <c r="B321" s="42">
        <v>24.723076923076921</v>
      </c>
      <c r="C321" s="43">
        <v>1.1461538461538463</v>
      </c>
      <c r="D321" s="43">
        <v>2.2461538461538462</v>
      </c>
      <c r="E321" s="44">
        <v>0</v>
      </c>
      <c r="F321" s="46">
        <v>24.492307692307694</v>
      </c>
      <c r="G321" s="45">
        <v>6.546153846153846</v>
      </c>
      <c r="H321" s="45"/>
      <c r="I321" s="21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39">
        <v>319</v>
      </c>
      <c r="B322" s="42">
        <v>23.861538461538462</v>
      </c>
      <c r="C322" s="43">
        <v>1.7538461538461538</v>
      </c>
      <c r="D322" s="43">
        <v>2.7307692307692304</v>
      </c>
      <c r="E322" s="44">
        <v>0.21461538461538462</v>
      </c>
      <c r="F322" s="46">
        <v>24.061538461538461</v>
      </c>
      <c r="G322" s="45">
        <v>7.1769230769230763</v>
      </c>
      <c r="H322" s="45"/>
      <c r="I322" s="21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39">
        <v>320</v>
      </c>
      <c r="B323" s="42">
        <v>22.638461538461538</v>
      </c>
      <c r="C323" s="43">
        <v>1.676923076923077</v>
      </c>
      <c r="D323" s="43">
        <v>2.5153846153846149</v>
      </c>
      <c r="E323" s="44">
        <v>1.9230769230769232E-2</v>
      </c>
      <c r="F323" s="46">
        <v>22.576923076923077</v>
      </c>
      <c r="G323" s="45">
        <v>6.4153846153846157</v>
      </c>
      <c r="H323" s="45"/>
      <c r="I323" s="21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39">
        <v>321</v>
      </c>
      <c r="B324" s="42">
        <v>19.484615384615385</v>
      </c>
      <c r="C324" s="43">
        <v>1.2307692307692308</v>
      </c>
      <c r="D324" s="43">
        <v>2.3923076923076922</v>
      </c>
      <c r="E324" s="44">
        <v>0</v>
      </c>
      <c r="F324" s="46">
        <v>23.853846153846153</v>
      </c>
      <c r="G324" s="45">
        <v>4.6538461538461542</v>
      </c>
      <c r="H324" s="45"/>
      <c r="I324" s="21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39">
        <v>322</v>
      </c>
      <c r="B325" s="42">
        <v>18.930769230769233</v>
      </c>
      <c r="C325" s="43">
        <v>1.1615384615384619</v>
      </c>
      <c r="D325" s="43">
        <v>2.3230769230769228</v>
      </c>
      <c r="E325" s="44">
        <v>0</v>
      </c>
      <c r="F325" s="46">
        <v>24.707692307692312</v>
      </c>
      <c r="G325" s="45">
        <v>4.5615384615384622</v>
      </c>
      <c r="H325" s="45"/>
      <c r="I325" s="21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39">
        <v>323</v>
      </c>
      <c r="B326" s="42">
        <v>18.046153846153842</v>
      </c>
      <c r="C326" s="43">
        <v>1.1384615384615384</v>
      </c>
      <c r="D326" s="43">
        <v>2.4</v>
      </c>
      <c r="E326" s="44">
        <v>0</v>
      </c>
      <c r="F326" s="46">
        <v>26.061538461538458</v>
      </c>
      <c r="G326" s="45">
        <v>4.1769230769230763</v>
      </c>
      <c r="H326" s="45"/>
      <c r="I326" s="21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39">
        <v>324</v>
      </c>
      <c r="B327" s="42">
        <v>18.623076923076923</v>
      </c>
      <c r="C327" s="43">
        <v>1.2999999999999998</v>
      </c>
      <c r="D327" s="43">
        <v>2.523076923076923</v>
      </c>
      <c r="E327" s="44">
        <v>0</v>
      </c>
      <c r="F327" s="46">
        <v>25.692307692307693</v>
      </c>
      <c r="G327" s="45">
        <v>5.3307692307692305</v>
      </c>
      <c r="H327" s="45"/>
      <c r="I327" s="21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39">
        <v>325</v>
      </c>
      <c r="B328" s="42">
        <v>19.184615384615388</v>
      </c>
      <c r="C328" s="43">
        <v>1.2615384615384615</v>
      </c>
      <c r="D328" s="43">
        <v>2.3538461538461535</v>
      </c>
      <c r="E328" s="44">
        <v>0.60538461538461541</v>
      </c>
      <c r="F328" s="46">
        <v>25.323076923076925</v>
      </c>
      <c r="G328" s="45">
        <v>5.476923076923077</v>
      </c>
      <c r="H328" s="45"/>
      <c r="I328" s="21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39">
        <v>326</v>
      </c>
      <c r="B329" s="42">
        <v>25.238461538461539</v>
      </c>
      <c r="C329" s="43">
        <v>2.1</v>
      </c>
      <c r="D329" s="43">
        <v>2.5846153846153843</v>
      </c>
      <c r="E329" s="44">
        <v>4.22</v>
      </c>
      <c r="F329" s="46">
        <v>23.153846153846153</v>
      </c>
      <c r="G329" s="45">
        <v>6.4384615384615396</v>
      </c>
      <c r="H329" s="45"/>
      <c r="I329" s="21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39">
        <v>327</v>
      </c>
      <c r="B330" s="42">
        <v>21.630769230769236</v>
      </c>
      <c r="C330" s="43">
        <v>1.4923076923076921</v>
      </c>
      <c r="D330" s="43">
        <v>2.1307692307692307</v>
      </c>
      <c r="E330" s="44">
        <v>1.3423076923076922</v>
      </c>
      <c r="F330" s="46">
        <v>22.015384615384615</v>
      </c>
      <c r="G330" s="45">
        <v>4.1923076923076925</v>
      </c>
      <c r="H330" s="45"/>
      <c r="I330" s="21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39">
        <v>328</v>
      </c>
      <c r="B331" s="42">
        <v>21.4</v>
      </c>
      <c r="C331" s="43">
        <v>1.2999999999999998</v>
      </c>
      <c r="D331" s="43">
        <v>2.0923076923076929</v>
      </c>
      <c r="E331" s="44">
        <v>0</v>
      </c>
      <c r="F331" s="46">
        <v>22.115384615384617</v>
      </c>
      <c r="G331" s="45">
        <v>2.9230769230769229</v>
      </c>
      <c r="H331" s="45"/>
      <c r="I331" s="21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39">
        <v>329</v>
      </c>
      <c r="B332" s="42">
        <v>23.584615384615383</v>
      </c>
      <c r="C332" s="43">
        <v>1.3307692307692309</v>
      </c>
      <c r="D332" s="43">
        <v>2.2076923076923078</v>
      </c>
      <c r="E332" s="44">
        <v>0</v>
      </c>
      <c r="F332" s="46">
        <v>21.692307692307693</v>
      </c>
      <c r="G332" s="4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39">
        <v>330</v>
      </c>
      <c r="B333" s="42">
        <v>20.061538461538461</v>
      </c>
      <c r="C333" s="43">
        <v>1.369230769230769</v>
      </c>
      <c r="D333" s="43">
        <v>2.1461538461538461</v>
      </c>
      <c r="E333" s="44">
        <v>0</v>
      </c>
      <c r="F333" s="46">
        <v>21.723076923076924</v>
      </c>
      <c r="G333" s="45">
        <v>3.9923076923076914</v>
      </c>
      <c r="H333" s="45"/>
      <c r="I333" s="21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39">
        <v>331</v>
      </c>
      <c r="B334" s="42">
        <v>18.384615384615387</v>
      </c>
      <c r="C334" s="43">
        <v>1.8846153846153848</v>
      </c>
      <c r="D334" s="43">
        <v>2.4846153846153842</v>
      </c>
      <c r="E334" s="44">
        <v>0.3323076923076923</v>
      </c>
      <c r="F334" s="46">
        <v>21.146153846153847</v>
      </c>
      <c r="G334" s="45">
        <v>3.5153846153846149</v>
      </c>
      <c r="H334" s="45"/>
      <c r="I334" s="21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39">
        <v>332</v>
      </c>
      <c r="B335" s="42">
        <v>20.738461538461536</v>
      </c>
      <c r="C335" s="43">
        <v>1.3923076923076925</v>
      </c>
      <c r="D335" s="43">
        <v>2.1307692307692307</v>
      </c>
      <c r="E335" s="44">
        <v>0.15615384615384614</v>
      </c>
      <c r="F335" s="46">
        <v>21.815384615384616</v>
      </c>
      <c r="G335" s="45">
        <v>3.2153846153846151</v>
      </c>
      <c r="H335" s="45"/>
      <c r="I335" s="21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39">
        <v>333</v>
      </c>
      <c r="B336" s="42">
        <v>20.315384615384612</v>
      </c>
      <c r="C336" s="43">
        <v>1.7846153846153849</v>
      </c>
      <c r="D336" s="43">
        <v>2.2923076923076917</v>
      </c>
      <c r="E336" s="44">
        <v>0</v>
      </c>
      <c r="F336" s="46">
        <v>20.5</v>
      </c>
      <c r="G336" s="45">
        <v>4.384615384615385</v>
      </c>
      <c r="H336" s="45"/>
      <c r="I336" s="21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39">
        <v>334</v>
      </c>
      <c r="B337" s="42">
        <v>24.276923076923076</v>
      </c>
      <c r="C337" s="43">
        <v>1.4230769230769231</v>
      </c>
      <c r="D337" s="43">
        <v>1.9307692307692308</v>
      </c>
      <c r="E337" s="44">
        <v>2.3053846153846154</v>
      </c>
      <c r="F337" s="46">
        <v>19.761538461538461</v>
      </c>
      <c r="G337" s="45">
        <v>2.3692307692307688</v>
      </c>
      <c r="H337" s="45"/>
      <c r="I337" s="21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39">
        <v>335</v>
      </c>
      <c r="B338" s="42">
        <v>24.369230769230771</v>
      </c>
      <c r="C338" s="43">
        <v>1.5538461538461539</v>
      </c>
      <c r="D338" s="43">
        <v>1.8615384615384616</v>
      </c>
      <c r="E338" s="44">
        <v>7.8461538461538458E-2</v>
      </c>
      <c r="F338" s="46">
        <v>19.892307692307693</v>
      </c>
      <c r="G338" s="45">
        <v>1.6076923076923078</v>
      </c>
      <c r="H338" s="45"/>
      <c r="I338" s="21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39">
        <v>336</v>
      </c>
      <c r="B339" s="42">
        <v>21.92307692307692</v>
      </c>
      <c r="C339" s="43">
        <v>1.0384615384615385</v>
      </c>
      <c r="D339" s="43">
        <v>1.723076923076923</v>
      </c>
      <c r="E339" s="44">
        <v>0</v>
      </c>
      <c r="F339" s="46">
        <v>20.430769230769233</v>
      </c>
      <c r="G339" s="45">
        <v>1.7153846153846151</v>
      </c>
      <c r="H339" s="45"/>
      <c r="I339" s="21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39">
        <v>337</v>
      </c>
      <c r="B340" s="42">
        <v>22.5</v>
      </c>
      <c r="C340" s="43">
        <v>1.4307692307692306</v>
      </c>
      <c r="D340" s="43">
        <v>2.0384615384615383</v>
      </c>
      <c r="E340" s="44">
        <v>0.13692307692307693</v>
      </c>
      <c r="F340" s="46">
        <v>21.784615384615385</v>
      </c>
      <c r="G340" s="45">
        <v>2.5384615384615383</v>
      </c>
      <c r="H340" s="45"/>
      <c r="I340" s="21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39">
        <v>338</v>
      </c>
      <c r="B341" s="42">
        <v>24.146153846153844</v>
      </c>
      <c r="C341" s="43">
        <v>1.2923076923076926</v>
      </c>
      <c r="D341" s="43">
        <v>1.9307692307692306</v>
      </c>
      <c r="E341" s="44">
        <v>1.5046153846153845</v>
      </c>
      <c r="F341" s="46">
        <v>20.907692307692308</v>
      </c>
      <c r="G341" s="45">
        <v>2.4076923076923076</v>
      </c>
      <c r="H341" s="45"/>
      <c r="I341" s="21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39">
        <v>339</v>
      </c>
      <c r="B342" s="42">
        <v>24.323076923076925</v>
      </c>
      <c r="C342" s="43">
        <v>1.1230769230769231</v>
      </c>
      <c r="D342" s="43">
        <v>1.6384615384615384</v>
      </c>
      <c r="E342" s="44">
        <v>0.23076923076923078</v>
      </c>
      <c r="F342" s="46">
        <v>19.338461538461537</v>
      </c>
      <c r="G342" s="45">
        <v>1.6692307692307691</v>
      </c>
      <c r="H342" s="45"/>
      <c r="I342" s="21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39">
        <v>340</v>
      </c>
      <c r="B343" s="42">
        <v>25.084615384615383</v>
      </c>
      <c r="C343" s="43">
        <v>1.0384615384615385</v>
      </c>
      <c r="D343" s="43">
        <v>1.6153846153846154</v>
      </c>
      <c r="E343" s="44">
        <v>0.15384615384615385</v>
      </c>
      <c r="F343" s="46">
        <v>19.769230769230774</v>
      </c>
      <c r="G343" s="45">
        <v>0.8076923076923076</v>
      </c>
      <c r="H343" s="45"/>
      <c r="I343" s="21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39">
        <v>341</v>
      </c>
      <c r="B344" s="42">
        <v>27.876923076923074</v>
      </c>
      <c r="C344" s="43">
        <v>1.5230769230769232</v>
      </c>
      <c r="D344" s="43">
        <v>1.8769230769230771</v>
      </c>
      <c r="E344" s="44">
        <v>0.38923076923076927</v>
      </c>
      <c r="F344" s="46">
        <v>20.669230769230769</v>
      </c>
      <c r="G344" s="45">
        <v>1.8461538461538465</v>
      </c>
      <c r="H344" s="45"/>
      <c r="I344" s="21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39">
        <v>342</v>
      </c>
      <c r="B345" s="42">
        <v>31.661538461538459</v>
      </c>
      <c r="C345" s="43">
        <v>2.0538461538461537</v>
      </c>
      <c r="D345" s="43">
        <v>1.9923076923076921</v>
      </c>
      <c r="E345" s="44">
        <v>1.3284615384615384</v>
      </c>
      <c r="F345" s="46">
        <v>18.569230769230774</v>
      </c>
      <c r="G345" s="45">
        <v>4.3384615384615381</v>
      </c>
      <c r="H345" s="45"/>
      <c r="I345" s="21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39">
        <v>343</v>
      </c>
      <c r="B346" s="42">
        <v>26.215384615384615</v>
      </c>
      <c r="C346" s="43">
        <v>1.3461538461538463</v>
      </c>
      <c r="D346" s="43">
        <v>1.7615384615384617</v>
      </c>
      <c r="E346" s="44">
        <v>1.9230769230769232E-2</v>
      </c>
      <c r="F346" s="46">
        <v>19.346153846153847</v>
      </c>
      <c r="G346" s="45">
        <v>2.9153846153846152</v>
      </c>
      <c r="H346" s="45"/>
      <c r="I346" s="21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39">
        <v>344</v>
      </c>
      <c r="B347" s="42">
        <v>25.999999999999996</v>
      </c>
      <c r="C347" s="43">
        <v>1.4692307692307693</v>
      </c>
      <c r="D347" s="43">
        <v>1.9230769230769234</v>
      </c>
      <c r="E347" s="44">
        <v>0.52769230769230768</v>
      </c>
      <c r="F347" s="46">
        <v>19.615384615384617</v>
      </c>
      <c r="G347" s="45">
        <v>1.9307692307692306</v>
      </c>
      <c r="H347" s="45"/>
      <c r="I347" s="21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39">
        <v>345</v>
      </c>
      <c r="B348" s="42">
        <v>25.738461538461543</v>
      </c>
      <c r="C348" s="43">
        <v>1.3307692307692305</v>
      </c>
      <c r="D348" s="43">
        <v>1.7307692307692308</v>
      </c>
      <c r="E348" s="44">
        <v>0.25153846153846149</v>
      </c>
      <c r="F348" s="46">
        <v>18.992307692307687</v>
      </c>
      <c r="G348" s="45">
        <v>2.5461538461538464</v>
      </c>
      <c r="H348" s="45"/>
      <c r="I348" s="21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39">
        <v>346</v>
      </c>
      <c r="B349" s="42">
        <v>28.853846153846153</v>
      </c>
      <c r="C349" s="43">
        <v>1.3769230769230769</v>
      </c>
      <c r="D349" s="43">
        <v>1.630769230769231</v>
      </c>
      <c r="E349" s="44">
        <v>0.6446153846153847</v>
      </c>
      <c r="F349" s="46">
        <v>19.138461538461538</v>
      </c>
      <c r="G349" s="45">
        <v>2.6384615384615384</v>
      </c>
      <c r="H349" s="45"/>
      <c r="I349" s="21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39">
        <v>347</v>
      </c>
      <c r="B350" s="42">
        <v>31.961538461538456</v>
      </c>
      <c r="C350" s="43">
        <v>1.2538461538461536</v>
      </c>
      <c r="D350" s="43">
        <v>1.5000000000000002</v>
      </c>
      <c r="E350" s="44">
        <v>1.7969230769230768</v>
      </c>
      <c r="F350" s="46">
        <v>18.907692307692308</v>
      </c>
      <c r="G350" s="45">
        <v>2.0153846153846158</v>
      </c>
      <c r="H350" s="45"/>
      <c r="I350" s="21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39">
        <v>348</v>
      </c>
      <c r="B351" s="42">
        <v>29.923076923076923</v>
      </c>
      <c r="C351" s="43">
        <v>1.6692307692307691</v>
      </c>
      <c r="D351" s="43">
        <v>1.8230769230769233</v>
      </c>
      <c r="E351" s="44">
        <v>0.17615384615384616</v>
      </c>
      <c r="F351" s="46">
        <v>19.176923076923075</v>
      </c>
      <c r="G351" s="45">
        <v>2.2076923076923078</v>
      </c>
      <c r="H351" s="45"/>
      <c r="I351" s="21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39">
        <v>349</v>
      </c>
      <c r="B352" s="42">
        <v>26.361538461538466</v>
      </c>
      <c r="C352" s="43">
        <v>1.6692307692307691</v>
      </c>
      <c r="D352" s="43">
        <v>1.776923076923077</v>
      </c>
      <c r="E352" s="44">
        <v>0.29307692307692307</v>
      </c>
      <c r="F352" s="46">
        <v>17.246153846153849</v>
      </c>
      <c r="G352" s="45">
        <v>2.4</v>
      </c>
      <c r="H352" s="45"/>
      <c r="I352" s="21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39">
        <v>350</v>
      </c>
      <c r="B353" s="42">
        <v>28.130769230769225</v>
      </c>
      <c r="C353" s="43">
        <v>1.7769230769230768</v>
      </c>
      <c r="D353" s="43">
        <v>1.8846153846153846</v>
      </c>
      <c r="E353" s="44">
        <v>0.74230769230769234</v>
      </c>
      <c r="F353" s="46">
        <v>18.338461538461541</v>
      </c>
      <c r="G353" s="45">
        <v>1.2846153846153845</v>
      </c>
      <c r="H353" s="45"/>
      <c r="I353" s="21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39">
        <v>351</v>
      </c>
      <c r="B354" s="42">
        <v>30.776923076923079</v>
      </c>
      <c r="C354" s="43">
        <v>1.7538461538461538</v>
      </c>
      <c r="D354" s="43">
        <v>1.7846153846153845</v>
      </c>
      <c r="E354" s="44">
        <v>1.1723076923076923</v>
      </c>
      <c r="F354" s="46">
        <v>18.100000000000001</v>
      </c>
      <c r="G354" s="45">
        <v>3.0846153846153852</v>
      </c>
      <c r="H354" s="45"/>
      <c r="I354" s="21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39">
        <v>352</v>
      </c>
      <c r="B355" s="42">
        <v>33.46153846153846</v>
      </c>
      <c r="C355" s="43">
        <v>1.3461538461538463</v>
      </c>
      <c r="D355" s="43">
        <v>1.5769230769230769</v>
      </c>
      <c r="E355" s="44">
        <v>0.44923076923076921</v>
      </c>
      <c r="F355" s="46">
        <v>18.276923076923076</v>
      </c>
      <c r="G355" s="45">
        <v>2.4384615384615387</v>
      </c>
      <c r="H355" s="45"/>
      <c r="I355" s="21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39">
        <v>353</v>
      </c>
      <c r="B356" s="42">
        <v>32.107692307692311</v>
      </c>
      <c r="C356" s="43">
        <v>1.5692307692307692</v>
      </c>
      <c r="D356" s="43">
        <v>1.7076923076923083</v>
      </c>
      <c r="E356" s="44">
        <v>3.9230769230769229E-2</v>
      </c>
      <c r="F356" s="46">
        <v>18.307692307692307</v>
      </c>
      <c r="G356" s="45">
        <v>2.4846153846153842</v>
      </c>
      <c r="H356" s="45"/>
      <c r="I356" s="21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39">
        <v>354</v>
      </c>
      <c r="B357" s="42">
        <v>31.999999999999996</v>
      </c>
      <c r="C357" s="43">
        <v>1.5461538461538462</v>
      </c>
      <c r="D357" s="43">
        <v>1.7384615384615383</v>
      </c>
      <c r="E357" s="44">
        <v>1.5823076923076924</v>
      </c>
      <c r="F357" s="46">
        <v>18.523076923076925</v>
      </c>
      <c r="G357" s="45">
        <v>3.0461538461538464</v>
      </c>
      <c r="H357" s="45"/>
      <c r="I357" s="21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39">
        <v>355</v>
      </c>
      <c r="B358" s="42">
        <v>29.023076923076925</v>
      </c>
      <c r="C358" s="43">
        <v>1.4692307692307693</v>
      </c>
      <c r="D358" s="43">
        <v>1.6999999999999995</v>
      </c>
      <c r="E358" s="44">
        <v>0</v>
      </c>
      <c r="F358" s="46">
        <v>18.346153846153843</v>
      </c>
      <c r="G358" s="45">
        <v>2.2230769230769232</v>
      </c>
      <c r="H358" s="45"/>
      <c r="I358" s="21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39">
        <v>356</v>
      </c>
      <c r="B359" s="42">
        <v>31.346153846153843</v>
      </c>
      <c r="C359" s="43">
        <v>1.3384615384615384</v>
      </c>
      <c r="D359" s="43">
        <v>1.5153846153846153</v>
      </c>
      <c r="E359" s="44">
        <v>3.9230769230769229E-2</v>
      </c>
      <c r="F359" s="46">
        <v>16.907692307692308</v>
      </c>
      <c r="G359" s="45">
        <v>2.2769230769230773</v>
      </c>
      <c r="H359" s="45"/>
      <c r="I359" s="21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39">
        <v>357</v>
      </c>
      <c r="B360" s="42">
        <v>25.792307692307695</v>
      </c>
      <c r="C360" s="43">
        <v>1.7538461538461538</v>
      </c>
      <c r="D360" s="43">
        <v>1.9307692307692306</v>
      </c>
      <c r="E360" s="44">
        <v>0.60615384615384627</v>
      </c>
      <c r="F360" s="46">
        <v>18.846153846153843</v>
      </c>
      <c r="G360" s="45">
        <v>2.6846153846153844</v>
      </c>
      <c r="H360" s="45"/>
      <c r="I360" s="21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39">
        <v>358</v>
      </c>
      <c r="B361" s="42">
        <v>28.415384615384614</v>
      </c>
      <c r="C361" s="43">
        <v>1.4923076923076921</v>
      </c>
      <c r="D361" s="43">
        <v>1.6461538461538461</v>
      </c>
      <c r="E361" s="44">
        <v>0.54461538461538461</v>
      </c>
      <c r="F361" s="46">
        <v>17.861538461538462</v>
      </c>
      <c r="G361" s="45">
        <v>1.9230769230769229</v>
      </c>
      <c r="H361" s="45"/>
      <c r="I361" s="21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39">
        <v>359</v>
      </c>
      <c r="B362" s="42">
        <v>24.015384615384615</v>
      </c>
      <c r="C362" s="43">
        <v>1.6538461538461542</v>
      </c>
      <c r="D362" s="43">
        <v>1.8615384615384616</v>
      </c>
      <c r="E362" s="44">
        <v>0</v>
      </c>
      <c r="F362" s="46">
        <v>17.976923076923075</v>
      </c>
      <c r="G362" s="45">
        <v>1.0230769230769232</v>
      </c>
      <c r="H362" s="45"/>
      <c r="I362" s="21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39">
        <v>360</v>
      </c>
      <c r="B363" s="42">
        <v>23.376923076923074</v>
      </c>
      <c r="C363" s="43">
        <v>1.8846153846153846</v>
      </c>
      <c r="D363" s="43">
        <v>1.8538461538461541</v>
      </c>
      <c r="E363" s="44">
        <v>7.8461538461538458E-2</v>
      </c>
      <c r="F363" s="46">
        <v>16.984615384615385</v>
      </c>
      <c r="G363" s="45">
        <v>0.44615384615384623</v>
      </c>
      <c r="H363" s="45"/>
      <c r="I363" s="21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39">
        <v>361</v>
      </c>
      <c r="B364" s="42">
        <v>21.799999999999997</v>
      </c>
      <c r="C364" s="43">
        <v>1.8538461538461539</v>
      </c>
      <c r="D364" s="43">
        <v>1.9000000000000001</v>
      </c>
      <c r="E364" s="44">
        <v>0.23461538461538461</v>
      </c>
      <c r="F364" s="46">
        <v>16.423076923076923</v>
      </c>
      <c r="G364" s="45">
        <v>-0.32307692307692309</v>
      </c>
      <c r="H364" s="45"/>
      <c r="I364" s="21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39">
        <v>362</v>
      </c>
      <c r="B365" s="42">
        <v>26.315384615384612</v>
      </c>
      <c r="C365" s="43">
        <v>1.1076923076923078</v>
      </c>
      <c r="D365" s="43">
        <v>1.3923076923076922</v>
      </c>
      <c r="E365" s="44">
        <v>0.37153846153846154</v>
      </c>
      <c r="F365" s="46">
        <v>15.292307692307693</v>
      </c>
      <c r="G365" s="45">
        <v>-0.58461538461538465</v>
      </c>
      <c r="H365" s="45"/>
      <c r="I365" s="21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39">
        <v>363</v>
      </c>
      <c r="B366" s="42">
        <v>26.746153846153849</v>
      </c>
      <c r="C366" s="43">
        <v>1.1461538461538463</v>
      </c>
      <c r="D366" s="43">
        <v>1.4923076923076919</v>
      </c>
      <c r="E366" s="44">
        <v>3.9230769230769229E-2</v>
      </c>
      <c r="F366" s="46">
        <v>16.430769230769229</v>
      </c>
      <c r="G366" s="45">
        <v>-0.26153846153846155</v>
      </c>
      <c r="H366" s="45"/>
      <c r="I366" s="21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39">
        <v>364</v>
      </c>
      <c r="B367" s="42">
        <v>27.569230769230767</v>
      </c>
      <c r="C367" s="43">
        <v>1.5076923076923079</v>
      </c>
      <c r="D367" s="43">
        <v>1.5461538461538462</v>
      </c>
      <c r="E367" s="44">
        <v>1.2761538461538462</v>
      </c>
      <c r="F367" s="46">
        <v>17.469230769230769</v>
      </c>
      <c r="G367" s="45">
        <v>0.65384615384615385</v>
      </c>
      <c r="H367" s="45"/>
      <c r="I367" s="21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39">
        <v>365</v>
      </c>
      <c r="B368" s="42">
        <v>27.323076923076922</v>
      </c>
      <c r="C368" s="43">
        <v>1.6461538461538463</v>
      </c>
      <c r="D368" s="43">
        <v>1.6307692307692307</v>
      </c>
      <c r="E368" s="44">
        <v>0.64538461538461545</v>
      </c>
      <c r="F368" s="46">
        <v>17.376923076923077</v>
      </c>
      <c r="G368" s="45">
        <v>1.0384615384615383</v>
      </c>
      <c r="H368" s="45"/>
      <c r="I368" s="21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39">
        <v>0</v>
      </c>
      <c r="B369" s="42">
        <v>0</v>
      </c>
      <c r="C369" s="43">
        <v>0</v>
      </c>
      <c r="D369" s="43">
        <v>0</v>
      </c>
      <c r="E369" s="43">
        <v>0</v>
      </c>
      <c r="F369" s="46">
        <v>0</v>
      </c>
      <c r="G369" s="45">
        <v>0</v>
      </c>
      <c r="H369" s="45"/>
      <c r="I369" s="21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22"/>
      <c r="AN1">
        <v>361</v>
      </c>
    </row>
    <row r="2" spans="1:80" ht="15.6">
      <c r="H2" s="10"/>
      <c r="I2" s="10"/>
      <c r="J2" s="10"/>
      <c r="K2" s="10"/>
      <c r="L2" s="10"/>
      <c r="M2" s="10"/>
      <c r="N2" s="10"/>
      <c r="O2" s="13"/>
      <c r="P2" s="10"/>
      <c r="Q2" s="10"/>
      <c r="R2" s="10"/>
      <c r="S2" s="13"/>
      <c r="T2" s="10"/>
      <c r="U2" s="10"/>
      <c r="V2" s="10"/>
      <c r="W2" s="10"/>
      <c r="X2" s="10"/>
      <c r="Y2" s="10"/>
      <c r="Z2" s="13"/>
      <c r="AA2" s="10"/>
      <c r="AB2" s="10"/>
      <c r="AC2" s="10"/>
      <c r="AD2" s="10"/>
      <c r="AE2" s="13"/>
      <c r="AF2" s="10"/>
      <c r="AG2" s="13"/>
      <c r="AH2" s="10"/>
      <c r="AI2" s="10"/>
      <c r="AJ2" s="12"/>
      <c r="AK2" s="12"/>
      <c r="AL2" s="12"/>
      <c r="AM2" s="12"/>
      <c r="AN2" s="12">
        <v>33.068611145019531</v>
      </c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5" t="s">
        <v>86</v>
      </c>
      <c r="BW2" s="12"/>
      <c r="BX2" s="12"/>
      <c r="BY2" s="12"/>
      <c r="BZ2" s="6"/>
      <c r="CA2" s="6"/>
      <c r="CB2" s="7" t="s">
        <v>86</v>
      </c>
    </row>
    <row r="3" spans="1:80" ht="17.399999999999999">
      <c r="A3" s="22" t="s">
        <v>74</v>
      </c>
      <c r="B3" s="22" t="s">
        <v>100</v>
      </c>
      <c r="C3" s="22" t="s">
        <v>43</v>
      </c>
      <c r="D3" s="22" t="s">
        <v>42</v>
      </c>
      <c r="E3" s="22" t="s">
        <v>73</v>
      </c>
      <c r="F3" s="22" t="s">
        <v>44</v>
      </c>
      <c r="G3" s="22" t="s">
        <v>45</v>
      </c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16"/>
      <c r="AK3" s="10"/>
      <c r="AL3" s="10"/>
      <c r="AM3" s="10"/>
      <c r="AN3" s="10"/>
      <c r="AO3" s="18"/>
      <c r="AP3" s="11"/>
      <c r="AQ3" s="10"/>
      <c r="AR3" s="10"/>
      <c r="AS3" s="10"/>
      <c r="AT3" s="10"/>
      <c r="AU3" s="10"/>
      <c r="AV3" s="10"/>
      <c r="AW3" s="10"/>
      <c r="AX3" s="10"/>
      <c r="AY3" s="10"/>
      <c r="AZ3" s="11"/>
      <c r="BA3" s="11" t="s">
        <v>82</v>
      </c>
      <c r="BB3" s="10" t="s">
        <v>88</v>
      </c>
      <c r="BC3" s="10" t="s">
        <v>89</v>
      </c>
      <c r="BD3" s="10" t="s">
        <v>85</v>
      </c>
      <c r="BE3" s="10" t="s">
        <v>80</v>
      </c>
      <c r="BF3" s="10" t="s">
        <v>90</v>
      </c>
      <c r="BG3" s="10" t="s">
        <v>91</v>
      </c>
      <c r="BH3" s="10" t="s">
        <v>92</v>
      </c>
      <c r="BI3" s="10" t="s">
        <v>93</v>
      </c>
      <c r="BJ3" s="10" t="s">
        <v>94</v>
      </c>
      <c r="BK3" s="10" t="s">
        <v>95</v>
      </c>
      <c r="BL3" s="10" t="s">
        <v>81</v>
      </c>
      <c r="BM3" s="10" t="s">
        <v>84</v>
      </c>
      <c r="BN3" s="10" t="s">
        <v>96</v>
      </c>
      <c r="BO3" s="10" t="s">
        <v>97</v>
      </c>
      <c r="BP3" s="10" t="s">
        <v>98</v>
      </c>
      <c r="BQ3" s="10" t="s">
        <v>99</v>
      </c>
      <c r="BR3" s="12"/>
      <c r="BS3" s="10">
        <f>AJ3</f>
        <v>0</v>
      </c>
      <c r="BT3" s="10">
        <f>AK3</f>
        <v>0</v>
      </c>
      <c r="BU3" s="16" t="s">
        <v>100</v>
      </c>
      <c r="BV3" s="15" t="s">
        <v>101</v>
      </c>
      <c r="BW3" s="16" t="s">
        <v>102</v>
      </c>
      <c r="BX3" s="13" t="s">
        <v>103</v>
      </c>
      <c r="BY3" s="12"/>
      <c r="BZ3" s="8" t="s">
        <v>87</v>
      </c>
      <c r="CA3" s="9" t="s">
        <v>100</v>
      </c>
      <c r="CB3" s="7" t="s">
        <v>101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108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108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108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108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108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108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108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108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108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108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108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108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108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108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108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108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108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108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108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108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108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108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108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108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108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108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108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108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108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108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108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108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108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108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108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108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108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108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108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108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108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108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108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108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108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108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108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108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108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108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108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108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108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108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108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108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108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108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108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108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108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108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108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108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108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108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108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108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108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108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108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108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108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108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108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108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108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108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108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108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108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108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108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108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108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108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108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108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108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108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108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108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108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108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108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108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108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108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108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108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108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108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108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108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108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108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108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108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108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108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108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108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108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108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108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108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108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108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108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108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108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108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108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108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108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108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108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108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108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108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108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108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108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108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108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108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108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108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108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108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108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108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108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108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108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108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108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108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108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108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108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108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108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108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108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108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108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108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108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108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108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108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108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108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108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108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108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108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108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108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108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108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108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108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108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108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108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108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108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108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108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108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108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108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108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108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108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410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9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12" customWidth="1"/>
    <col min="10" max="10" width="9.109375" style="12"/>
    <col min="11" max="11" width="16" style="12" customWidth="1"/>
    <col min="12" max="12" width="17.33203125" style="12" customWidth="1"/>
    <col min="13" max="13" width="17.6640625" style="12" customWidth="1"/>
    <col min="14" max="14" width="11.109375" style="12" customWidth="1"/>
    <col min="15" max="15" width="10.33203125" style="12" customWidth="1"/>
    <col min="16" max="16" width="13.109375" style="12" customWidth="1"/>
    <col min="17" max="17" width="15.109375" style="12" customWidth="1"/>
    <col min="18" max="18" width="20.44140625" style="12" customWidth="1"/>
    <col min="19" max="19" width="10.33203125" style="12" customWidth="1"/>
    <col min="20" max="25" width="9.109375" style="12"/>
    <col min="26" max="26" width="20.6640625" style="12" customWidth="1"/>
    <col min="27" max="29" width="9.109375" style="12"/>
    <col min="30" max="31" width="10.33203125" style="12" customWidth="1"/>
    <col min="32" max="32" width="8.6640625" style="12" customWidth="1"/>
    <col min="33" max="33" width="11.33203125" style="12" customWidth="1"/>
    <col min="34" max="34" width="10.33203125" style="12" customWidth="1"/>
    <col min="35" max="35" width="11.33203125" style="12" customWidth="1"/>
    <col min="36" max="69" width="10.33203125" style="12" customWidth="1"/>
    <col min="70" max="70" width="5.109375" style="12" customWidth="1"/>
    <col min="71" max="71" width="9.109375" style="12"/>
    <col min="72" max="74" width="11.33203125" style="12" customWidth="1"/>
    <col min="75" max="77" width="9.109375" style="12"/>
    <col min="78" max="78" width="14.44140625" style="12" customWidth="1"/>
    <col min="79" max="79" width="14.6640625" style="12" customWidth="1"/>
    <col min="80" max="80" width="17.109375" style="12" customWidth="1"/>
    <col min="81" max="16384" width="9.109375" style="12"/>
  </cols>
  <sheetData>
    <row r="1" spans="1:87" ht="15.6">
      <c r="A1" s="22" t="s">
        <v>3</v>
      </c>
      <c r="J1" s="13"/>
      <c r="K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 t="s">
        <v>34</v>
      </c>
      <c r="AN1" s="23">
        <v>304</v>
      </c>
      <c r="AO1" s="25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>
        <f>32*PI()/180</f>
        <v>0.55850536063818546</v>
      </c>
      <c r="BB1" s="13"/>
      <c r="BZ1" s="6"/>
      <c r="CA1" s="6"/>
      <c r="CB1" s="6"/>
      <c r="CC1" s="6"/>
      <c r="CF1" s="14"/>
    </row>
    <row r="2" spans="1:87" ht="15.6">
      <c r="A2" t="s">
        <v>4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13"/>
      <c r="AH2" s="13"/>
      <c r="AI2" s="13"/>
      <c r="AM2" s="24" t="s">
        <v>78</v>
      </c>
      <c r="AN2" s="12">
        <v>33.413333892822266</v>
      </c>
      <c r="BV2" s="26"/>
      <c r="BZ2" s="6"/>
      <c r="CA2" s="6"/>
      <c r="CB2" s="27"/>
      <c r="CC2" s="6"/>
      <c r="CF2" s="14"/>
      <c r="CG2" s="14"/>
      <c r="CH2" s="14"/>
      <c r="CI2" s="14"/>
    </row>
    <row r="3" spans="1:87" ht="17.399999999999999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I3" s="28"/>
      <c r="J3" s="13"/>
      <c r="K3" s="28"/>
      <c r="L3" s="28"/>
      <c r="M3" s="28"/>
      <c r="N3" s="28"/>
      <c r="O3" s="28"/>
      <c r="P3" s="28"/>
      <c r="Q3" s="28"/>
      <c r="R3" s="28"/>
      <c r="S3" s="28"/>
      <c r="T3" s="13"/>
      <c r="U3" s="13"/>
      <c r="V3" s="13"/>
      <c r="W3" s="13"/>
      <c r="X3" s="13"/>
      <c r="Y3" s="13"/>
      <c r="Z3" s="28"/>
      <c r="AA3" s="28"/>
      <c r="AB3" s="28"/>
      <c r="AC3" s="28"/>
      <c r="AD3" s="13"/>
      <c r="AE3" s="13"/>
      <c r="AF3" s="13"/>
      <c r="AG3" s="17"/>
      <c r="AH3" s="17"/>
      <c r="AI3" s="17"/>
      <c r="AJ3" s="28">
        <f>I3</f>
        <v>0</v>
      </c>
      <c r="AK3" s="13" t="s">
        <v>87</v>
      </c>
      <c r="AL3" s="13" t="s">
        <v>128</v>
      </c>
      <c r="AM3" s="13" t="s">
        <v>129</v>
      </c>
      <c r="AN3" s="13" t="s">
        <v>77</v>
      </c>
      <c r="AO3" s="18" t="s">
        <v>130</v>
      </c>
      <c r="AP3" s="11" t="s">
        <v>131</v>
      </c>
      <c r="AQ3" s="13" t="s">
        <v>132</v>
      </c>
      <c r="AR3" s="13" t="s">
        <v>133</v>
      </c>
      <c r="AS3" s="13" t="s">
        <v>134</v>
      </c>
      <c r="AT3" s="13" t="s">
        <v>135</v>
      </c>
      <c r="AU3" s="13" t="s">
        <v>136</v>
      </c>
      <c r="AV3" s="13" t="s">
        <v>137</v>
      </c>
      <c r="AW3" s="13" t="s">
        <v>138</v>
      </c>
      <c r="AX3" s="13" t="s">
        <v>83</v>
      </c>
      <c r="AY3" s="13" t="s">
        <v>79</v>
      </c>
      <c r="AZ3" s="11" t="s">
        <v>139</v>
      </c>
      <c r="BA3" s="11" t="s">
        <v>82</v>
      </c>
      <c r="BB3" s="13" t="s">
        <v>88</v>
      </c>
      <c r="BC3" s="13" t="s">
        <v>89</v>
      </c>
      <c r="BD3" s="13" t="s">
        <v>85</v>
      </c>
      <c r="BE3" s="13" t="s">
        <v>80</v>
      </c>
      <c r="BF3" s="13" t="s">
        <v>90</v>
      </c>
      <c r="BG3" s="13" t="s">
        <v>91</v>
      </c>
      <c r="BH3" s="13" t="s">
        <v>92</v>
      </c>
      <c r="BI3" s="13" t="s">
        <v>93</v>
      </c>
      <c r="BJ3" s="13" t="s">
        <v>94</v>
      </c>
      <c r="BK3" s="13" t="s">
        <v>95</v>
      </c>
      <c r="BL3" s="13" t="s">
        <v>81</v>
      </c>
      <c r="BM3" s="13" t="s">
        <v>84</v>
      </c>
      <c r="BN3" s="13" t="s">
        <v>96</v>
      </c>
      <c r="BO3" s="13" t="s">
        <v>97</v>
      </c>
      <c r="BP3" s="13" t="s">
        <v>98</v>
      </c>
      <c r="BQ3" s="13" t="s">
        <v>99</v>
      </c>
      <c r="BS3" s="13"/>
      <c r="BT3" s="13"/>
      <c r="BU3" s="28"/>
      <c r="BV3" s="26"/>
      <c r="BW3" s="28"/>
      <c r="BX3" s="13"/>
      <c r="BZ3" s="29"/>
      <c r="CA3" s="30"/>
      <c r="CB3" s="27"/>
      <c r="CC3" s="30"/>
      <c r="CD3" s="13"/>
      <c r="CF3" s="14"/>
      <c r="CG3" s="14"/>
      <c r="CH3" s="14"/>
      <c r="CI3" s="14"/>
    </row>
    <row r="4" spans="1:87" ht="15.6">
      <c r="A4">
        <f>I4</f>
        <v>1</v>
      </c>
      <c r="B4">
        <f>O4</f>
        <v>29.2</v>
      </c>
      <c r="C4">
        <f>Z4</f>
        <v>1.6</v>
      </c>
      <c r="D4" s="36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31">
        <f t="shared" ref="AK4:AK66" si="1">(BO4+BP4)/BQ4</f>
        <v>2.0501078435591991</v>
      </c>
      <c r="AL4" s="23">
        <f t="shared" ref="AL4:AL35" si="2">(K4+L4)/2</f>
        <v>12.25</v>
      </c>
      <c r="AM4" s="31">
        <f t="shared" ref="AM4:AM35" si="3">Z4*0.921</f>
        <v>1.4736000000000002</v>
      </c>
      <c r="AN4" s="23">
        <f>101.3*(((273.16+AL4)-0.0065*$AN$1)/(273.16+AL4))^5.26</f>
        <v>97.664957311069841</v>
      </c>
      <c r="AO4" s="25">
        <f t="shared" ref="AO4:AO66" si="4">AN4*0.00163/2.45</f>
        <v>6.4977094047772979E-2</v>
      </c>
      <c r="AP4" s="31">
        <f t="shared" ref="AP4:AP66" si="5">(2504*EXP(17.27*AL4/(237.3+AL4)))/(AL4+237.3)^2</f>
        <v>9.3863103976550288E-2</v>
      </c>
      <c r="AQ4" s="31">
        <f t="shared" ref="AQ4:AQ35" si="6">0.6108*EXP(17.27*K4/(237.3+K4))</f>
        <v>2.3673876975032684</v>
      </c>
      <c r="AR4" s="31">
        <f t="shared" ref="AR4:AR35" si="7">0.6108*EXP(17.27*L4/(237.3+L4))</f>
        <v>0.83059412841761049</v>
      </c>
      <c r="AS4" s="31">
        <f t="shared" ref="AS4:AS66" si="8">(AQ4+AR4)/2</f>
        <v>1.5989909129604394</v>
      </c>
      <c r="AT4" s="31">
        <f t="shared" ref="AT4:AT67" si="9">AR4*N4/100</f>
        <v>0.68274837355927587</v>
      </c>
      <c r="AU4" s="31">
        <f t="shared" ref="AU4:AU67" si="10">AQ4*O4/100</f>
        <v>0.69127720767095435</v>
      </c>
      <c r="AV4" s="31">
        <f t="shared" ref="AV4:AV66" si="11">(AT4+AU4)/2</f>
        <v>0.68701279061511511</v>
      </c>
      <c r="AW4" s="31">
        <f t="shared" ref="AW4:AW66" si="12">AS4-AV4</f>
        <v>0.91197812234532427</v>
      </c>
      <c r="AX4" s="31">
        <f t="shared" ref="AX4:AX35" si="13">R4*0.77</f>
        <v>9.517199999999999</v>
      </c>
      <c r="AY4" s="31">
        <f t="shared" ref="AY4:AY35" si="14">1+(0.033*COS(2*PI()*I4/365))</f>
        <v>1.0329951106939008</v>
      </c>
      <c r="AZ4" s="31">
        <f t="shared" ref="AZ4:AZ35" si="15">(0.409*SIN((2*PI()*I4/365)-1.39))</f>
        <v>-0.40100809259462372</v>
      </c>
      <c r="BA4" s="31">
        <f>ACOS(-TAN(PI()*$AN$2/180)*TAN(AZ4))</f>
        <v>1.2873082223000798</v>
      </c>
      <c r="BB4" s="31">
        <f>SIN(PI()*$AN$2/180)*SIN(AZ4)</f>
        <v>-0.2149541508605414</v>
      </c>
      <c r="BC4" s="31">
        <f>COS(PI()*$AN$2/180)*COS(AZ4)</f>
        <v>0.76849971029985065</v>
      </c>
      <c r="BD4" s="31">
        <f t="shared" ref="BD4:BD66" si="16">(24*60/PI())*(0.082*AY4)*((BA4*BB4)+(BC4*SIN(BA4)))</f>
        <v>17.903270559810245</v>
      </c>
      <c r="BE4" s="31">
        <f>BD4*(0.75+(2*10^-5*$AN$1))</f>
        <v>13.536304804861329</v>
      </c>
      <c r="BF4" s="25">
        <f t="shared" ref="BF4:BF67" si="17">IF(R4/BE4&gt;0.3,MIN(R4/BE4,1),0.3)</f>
        <v>0.91310000610810127</v>
      </c>
      <c r="BG4" s="32">
        <f t="shared" ref="BG4:BG35" si="18">(K4+273.16)^4</f>
        <v>7406339021.9600296</v>
      </c>
      <c r="BH4" s="32">
        <f t="shared" ref="BH4:BH35" si="19">(L4+273.16)^4</f>
        <v>5926544200.7514658</v>
      </c>
      <c r="BI4" s="31">
        <f t="shared" ref="BI4:BI66" si="20">((BG4+BH4)/2)*4.903*10^-9</f>
        <v>32.685563220477228</v>
      </c>
      <c r="BJ4" s="25">
        <f t="shared" ref="BJ4:BJ66" si="21">(0.34-(0.14*SQRT(AV4)))</f>
        <v>0.22395927139122118</v>
      </c>
      <c r="BK4" s="25">
        <f t="shared" ref="BK4:BK66" si="22">1.35*BF4-0.35</f>
        <v>0.88268500824593688</v>
      </c>
      <c r="BL4" s="31">
        <f t="shared" ref="BL4:BL66" si="23">BI4*BJ4*BK4</f>
        <v>6.461461624138189</v>
      </c>
      <c r="BM4" s="31">
        <f t="shared" ref="BM4:BM66" si="24">AX4-BL4</f>
        <v>3.05573837586181</v>
      </c>
      <c r="BN4" s="31">
        <f t="shared" ref="BN4:BN67" si="25">BM4/R4</f>
        <v>0.24722802393703966</v>
      </c>
      <c r="BO4" s="25">
        <f t="shared" ref="BO4:BO66" si="26">AP4*0.408*BM4</f>
        <v>0.11702300427065</v>
      </c>
      <c r="BP4" s="25">
        <f t="shared" ref="BP4:BP66" si="27">(AO4*900*AM4*AW4)/(AL4+273.16)</f>
        <v>0.27535796374238597</v>
      </c>
      <c r="BQ4" s="25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36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31">
        <f t="shared" si="1"/>
        <v>3.1279099320150432</v>
      </c>
      <c r="AL5" s="23">
        <f t="shared" si="2"/>
        <v>11.75</v>
      </c>
      <c r="AM5" s="31">
        <f t="shared" si="3"/>
        <v>3.0392999999999999</v>
      </c>
      <c r="AN5" s="23">
        <f t="shared" ref="AN5:AN68" si="35">101.3*(((273.16+AL5)-0.0065*$AN$1)/(273.16+AL5))^5.26</f>
        <v>97.658672235600235</v>
      </c>
      <c r="AO5" s="25">
        <f t="shared" si="4"/>
        <v>6.4972912548583006E-2</v>
      </c>
      <c r="AP5" s="31">
        <f t="shared" si="5"/>
        <v>9.118394497808148E-2</v>
      </c>
      <c r="AQ5" s="31">
        <f t="shared" si="6"/>
        <v>2.143152914469288</v>
      </c>
      <c r="AR5" s="31">
        <f t="shared" si="7"/>
        <v>0.86624054616653301</v>
      </c>
      <c r="AS5" s="31">
        <f t="shared" si="8"/>
        <v>1.5046967303179106</v>
      </c>
      <c r="AT5" s="31">
        <f t="shared" si="9"/>
        <v>0.62889063651690291</v>
      </c>
      <c r="AU5" s="31">
        <f t="shared" si="10"/>
        <v>0.47149364118324333</v>
      </c>
      <c r="AV5" s="31">
        <f t="shared" si="11"/>
        <v>0.55019213885007312</v>
      </c>
      <c r="AW5" s="31">
        <f t="shared" si="12"/>
        <v>0.9545045914678375</v>
      </c>
      <c r="AX5" s="31">
        <f t="shared" si="13"/>
        <v>7.9232999999999993</v>
      </c>
      <c r="AY5" s="31">
        <f t="shared" si="14"/>
        <v>1.0329804442244102</v>
      </c>
      <c r="AZ5" s="31">
        <f t="shared" si="15"/>
        <v>-0.39956372457913614</v>
      </c>
      <c r="BA5" s="31">
        <f t="shared" ref="BA5:BA68" si="36">ACOS(-TAN(PI()*$AN$2/180)*TAN(AZ5))</f>
        <v>1.2884781985364184</v>
      </c>
      <c r="BB5" s="31">
        <f t="shared" ref="BB5:BB68" si="37">SIN(PI()*$AN$2/180)*SIN(AZ5)</f>
        <v>-0.2142216484359751</v>
      </c>
      <c r="BC5" s="31">
        <f t="shared" ref="BC5:BC68" si="38">COS(PI()*$AN$2/180)*COS(AZ5)</f>
        <v>0.76896952703020571</v>
      </c>
      <c r="BD5" s="31">
        <f>(24*60/PI())*(0.082*AY5)*((BA5*BB5)+(BC5*SIN(BA5)))</f>
        <v>17.95715973081214</v>
      </c>
      <c r="BE5" s="31">
        <f t="shared" ref="BE5:BE68" si="39">BD5*(0.75+(2*10^-5*$AN$1))</f>
        <v>13.577049329272443</v>
      </c>
      <c r="BF5" s="25">
        <f t="shared" si="17"/>
        <v>0.75789663500850024</v>
      </c>
      <c r="BG5" s="32">
        <f t="shared" si="18"/>
        <v>7246077942.6152897</v>
      </c>
      <c r="BH5" s="32">
        <f t="shared" si="19"/>
        <v>5977974714.0546045</v>
      </c>
      <c r="BI5" s="31">
        <f t="shared" si="20"/>
        <v>32.418765087826245</v>
      </c>
      <c r="BJ5" s="25">
        <f t="shared" si="21"/>
        <v>0.2361550871661908</v>
      </c>
      <c r="BK5" s="25">
        <f t="shared" si="22"/>
        <v>0.67316045726147544</v>
      </c>
      <c r="BL5" s="31">
        <f t="shared" si="23"/>
        <v>5.1536197243618069</v>
      </c>
      <c r="BM5" s="31">
        <f t="shared" si="24"/>
        <v>2.7696802756381924</v>
      </c>
      <c r="BN5" s="31">
        <f t="shared" si="25"/>
        <v>0.26916232027582049</v>
      </c>
      <c r="BO5" s="31">
        <f t="shared" si="26"/>
        <v>0.10304055253515355</v>
      </c>
      <c r="BP5" s="31">
        <f t="shared" si="27"/>
        <v>0.59541359140650085</v>
      </c>
      <c r="BQ5" s="31">
        <f t="shared" si="28"/>
        <v>0.22329739638369334</v>
      </c>
      <c r="BS5" s="13"/>
      <c r="BT5" s="19"/>
      <c r="BU5" s="20"/>
      <c r="BV5" s="19"/>
      <c r="BW5" s="33"/>
      <c r="BX5" s="34"/>
      <c r="BZ5" s="19"/>
      <c r="CA5" s="20"/>
      <c r="CB5" s="19"/>
      <c r="CC5" s="6"/>
      <c r="CD5" s="35"/>
      <c r="CF5" s="21"/>
      <c r="CG5" s="21"/>
      <c r="CH5" s="21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36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31">
        <f t="shared" si="1"/>
        <v>2.1837236011574714</v>
      </c>
      <c r="AL6" s="23">
        <f t="shared" si="2"/>
        <v>11.75</v>
      </c>
      <c r="AM6" s="31">
        <f t="shared" si="3"/>
        <v>1.6578000000000002</v>
      </c>
      <c r="AN6" s="23">
        <f t="shared" si="35"/>
        <v>97.658672235600235</v>
      </c>
      <c r="AO6" s="25">
        <f t="shared" si="4"/>
        <v>6.4972912548583006E-2</v>
      </c>
      <c r="AP6" s="31">
        <f t="shared" si="5"/>
        <v>9.118394497808148E-2</v>
      </c>
      <c r="AQ6" s="31">
        <f t="shared" si="6"/>
        <v>2.1566019800756622</v>
      </c>
      <c r="AR6" s="31">
        <f t="shared" si="7"/>
        <v>0.8602074134922596</v>
      </c>
      <c r="AS6" s="31">
        <f t="shared" si="8"/>
        <v>1.5084046967839608</v>
      </c>
      <c r="AT6" s="31">
        <f t="shared" si="9"/>
        <v>0.58666145600172104</v>
      </c>
      <c r="AU6" s="31">
        <f t="shared" si="10"/>
        <v>0.57581272868020184</v>
      </c>
      <c r="AV6" s="31">
        <f t="shared" si="11"/>
        <v>0.58123709234096144</v>
      </c>
      <c r="AW6" s="31">
        <f t="shared" si="12"/>
        <v>0.92716760444299939</v>
      </c>
      <c r="AX6" s="31">
        <f t="shared" si="13"/>
        <v>7.1225000000000005</v>
      </c>
      <c r="AY6" s="31">
        <f t="shared" si="14"/>
        <v>1.0329560049375197</v>
      </c>
      <c r="AZ6" s="31">
        <f t="shared" si="15"/>
        <v>-0.39800095720876433</v>
      </c>
      <c r="BA6" s="31">
        <f t="shared" si="36"/>
        <v>1.2897420289671486</v>
      </c>
      <c r="BB6" s="31">
        <f t="shared" si="37"/>
        <v>-0.21342859718597962</v>
      </c>
      <c r="BC6" s="31">
        <f t="shared" si="38"/>
        <v>0.76947604920663137</v>
      </c>
      <c r="BD6" s="31">
        <f t="shared" si="16"/>
        <v>18.015317096982582</v>
      </c>
      <c r="BE6" s="31">
        <f t="shared" si="39"/>
        <v>13.62102095068659</v>
      </c>
      <c r="BF6" s="25">
        <f t="shared" si="17"/>
        <v>0.67909740639035854</v>
      </c>
      <c r="BG6" s="32">
        <f t="shared" si="18"/>
        <v>7256017350.5617933</v>
      </c>
      <c r="BH6" s="32">
        <f t="shared" si="19"/>
        <v>5969379805.5352392</v>
      </c>
      <c r="BI6" s="31">
        <f t="shared" si="20"/>
        <v>32.422061128171876</v>
      </c>
      <c r="BJ6" s="25">
        <f t="shared" si="21"/>
        <v>0.23326553035741995</v>
      </c>
      <c r="BK6" s="25">
        <f t="shared" si="22"/>
        <v>0.56678149862698413</v>
      </c>
      <c r="BL6" s="31">
        <f t="shared" si="23"/>
        <v>4.2865397294202001</v>
      </c>
      <c r="BM6" s="31">
        <f t="shared" si="24"/>
        <v>2.8359602705798004</v>
      </c>
      <c r="BN6" s="31">
        <f t="shared" si="25"/>
        <v>0.30659029952214056</v>
      </c>
      <c r="BO6" s="31">
        <f t="shared" si="26"/>
        <v>0.10550637047121002</v>
      </c>
      <c r="BP6" s="31">
        <f t="shared" si="27"/>
        <v>0.31546961531772877</v>
      </c>
      <c r="BQ6" s="31">
        <f t="shared" si="28"/>
        <v>0.1927789696304984</v>
      </c>
      <c r="BS6" s="13"/>
      <c r="BT6" s="19"/>
      <c r="BU6" s="20"/>
      <c r="BV6" s="19"/>
      <c r="BW6" s="33"/>
      <c r="BX6" s="34"/>
      <c r="BZ6" s="19"/>
      <c r="CA6" s="20"/>
      <c r="CB6" s="19"/>
      <c r="CC6" s="6"/>
      <c r="CD6" s="35"/>
      <c r="CF6" s="21"/>
      <c r="CG6" s="21"/>
      <c r="CH6" s="21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36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31">
        <f t="shared" si="1"/>
        <v>3.1492276449538057</v>
      </c>
      <c r="AL7" s="23">
        <f t="shared" si="2"/>
        <v>12.149999999999999</v>
      </c>
      <c r="AM7" s="31">
        <f t="shared" si="3"/>
        <v>2.9472000000000005</v>
      </c>
      <c r="AN7" s="23">
        <f t="shared" si="35"/>
        <v>97.663702032111601</v>
      </c>
      <c r="AO7" s="25">
        <f t="shared" si="4"/>
        <v>6.4976258902996686E-2</v>
      </c>
      <c r="AP7" s="31">
        <f t="shared" si="5"/>
        <v>9.332197421575586E-2</v>
      </c>
      <c r="AQ7" s="31">
        <f t="shared" si="6"/>
        <v>2.3673876975032684</v>
      </c>
      <c r="AR7" s="31">
        <f t="shared" si="7"/>
        <v>0.81900297596514993</v>
      </c>
      <c r="AS7" s="31">
        <f t="shared" si="8"/>
        <v>1.5931953367342091</v>
      </c>
      <c r="AT7" s="31">
        <f t="shared" si="9"/>
        <v>0.68386748493090022</v>
      </c>
      <c r="AU7" s="31">
        <f t="shared" si="10"/>
        <v>0.54923394582075824</v>
      </c>
      <c r="AV7" s="31">
        <f t="shared" si="11"/>
        <v>0.61655071537582917</v>
      </c>
      <c r="AW7" s="31">
        <f t="shared" si="12"/>
        <v>0.97664462135837993</v>
      </c>
      <c r="AX7" s="31">
        <f t="shared" si="13"/>
        <v>9.6866000000000003</v>
      </c>
      <c r="AY7" s="31">
        <f t="shared" si="14"/>
        <v>1.0329218000751172</v>
      </c>
      <c r="AZ7" s="31">
        <f t="shared" si="15"/>
        <v>-0.39632025356520739</v>
      </c>
      <c r="BA7" s="31">
        <f t="shared" si="36"/>
        <v>1.2910988706443618</v>
      </c>
      <c r="BB7" s="31">
        <f t="shared" si="37"/>
        <v>-0.21257511561285009</v>
      </c>
      <c r="BC7" s="31">
        <f t="shared" si="38"/>
        <v>0.77001869937641132</v>
      </c>
      <c r="BD7" s="31">
        <f t="shared" si="16"/>
        <v>18.077723626234679</v>
      </c>
      <c r="BE7" s="31">
        <f t="shared" si="39"/>
        <v>13.668205279323516</v>
      </c>
      <c r="BF7" s="25">
        <f t="shared" si="17"/>
        <v>0.92038418672496158</v>
      </c>
      <c r="BG7" s="32">
        <f t="shared" si="18"/>
        <v>7406339021.9600296</v>
      </c>
      <c r="BH7" s="32">
        <f t="shared" si="19"/>
        <v>5909474672.0811825</v>
      </c>
      <c r="BI7" s="31">
        <f t="shared" si="20"/>
        <v>32.643717270942027</v>
      </c>
      <c r="BJ7" s="25">
        <f t="shared" si="21"/>
        <v>0.23007095915379661</v>
      </c>
      <c r="BK7" s="25">
        <f t="shared" si="22"/>
        <v>0.89251865207869818</v>
      </c>
      <c r="BL7" s="31">
        <f t="shared" si="23"/>
        <v>6.7031465075496968</v>
      </c>
      <c r="BM7" s="31">
        <f t="shared" si="24"/>
        <v>2.9834534924503036</v>
      </c>
      <c r="BN7" s="31">
        <f t="shared" si="25"/>
        <v>0.23715846521862508</v>
      </c>
      <c r="BO7" s="31">
        <f t="shared" si="26"/>
        <v>0.11359608211771241</v>
      </c>
      <c r="BP7" s="31">
        <f t="shared" si="27"/>
        <v>0.58996519263328273</v>
      </c>
      <c r="BQ7" s="31">
        <f t="shared" si="28"/>
        <v>0.22340756339998258</v>
      </c>
      <c r="BS7" s="13"/>
      <c r="BT7" s="19"/>
      <c r="BU7" s="20"/>
      <c r="BV7" s="19"/>
      <c r="BW7" s="33"/>
      <c r="BX7" s="34"/>
      <c r="BZ7" s="19"/>
      <c r="CA7" s="20"/>
      <c r="CB7" s="19"/>
      <c r="CC7" s="6"/>
      <c r="CD7" s="35"/>
      <c r="CF7" s="21"/>
      <c r="CG7" s="21"/>
      <c r="CH7" s="21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36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31">
        <f t="shared" si="1"/>
        <v>2.140464636362307</v>
      </c>
      <c r="AL8" s="23">
        <f t="shared" si="2"/>
        <v>10.950000000000001</v>
      </c>
      <c r="AM8" s="31">
        <f t="shared" si="3"/>
        <v>1.2893999999999999</v>
      </c>
      <c r="AN8" s="23">
        <f t="shared" si="35"/>
        <v>97.648570787528939</v>
      </c>
      <c r="AO8" s="25">
        <f t="shared" si="4"/>
        <v>6.4966191993335573E-2</v>
      </c>
      <c r="AP8" s="31">
        <f t="shared" si="5"/>
        <v>8.7032856955223045E-2</v>
      </c>
      <c r="AQ8" s="31">
        <f t="shared" si="6"/>
        <v>2.3094882494907831</v>
      </c>
      <c r="AR8" s="31">
        <f t="shared" si="7"/>
        <v>0.71070739244263414</v>
      </c>
      <c r="AS8" s="31">
        <f t="shared" si="8"/>
        <v>1.5100978209667086</v>
      </c>
      <c r="AT8" s="31">
        <f t="shared" si="9"/>
        <v>0.43068867982023634</v>
      </c>
      <c r="AU8" s="31">
        <f t="shared" si="10"/>
        <v>0.33718528442565437</v>
      </c>
      <c r="AV8" s="31">
        <f t="shared" si="11"/>
        <v>0.38393698212294536</v>
      </c>
      <c r="AW8" s="31">
        <f t="shared" si="12"/>
        <v>1.1261608388437634</v>
      </c>
      <c r="AX8" s="31">
        <f t="shared" si="13"/>
        <v>9.625</v>
      </c>
      <c r="AY8" s="31">
        <f t="shared" si="14"/>
        <v>1.032877839772842</v>
      </c>
      <c r="AZ8" s="31">
        <f t="shared" si="15"/>
        <v>-0.3945221116772275</v>
      </c>
      <c r="BA8" s="31">
        <f t="shared" si="36"/>
        <v>1.2925478255020841</v>
      </c>
      <c r="BB8" s="31">
        <f t="shared" si="37"/>
        <v>-0.21166133266836695</v>
      </c>
      <c r="BC8" s="31">
        <f t="shared" si="38"/>
        <v>0.7705968584802908</v>
      </c>
      <c r="BD8" s="31">
        <f t="shared" si="16"/>
        <v>18.14435868692393</v>
      </c>
      <c r="BE8" s="31">
        <f t="shared" si="39"/>
        <v>13.718586716009444</v>
      </c>
      <c r="BF8" s="25">
        <f t="shared" si="17"/>
        <v>0.91117257621097614</v>
      </c>
      <c r="BG8" s="32">
        <f t="shared" si="18"/>
        <v>7366027023.9553976</v>
      </c>
      <c r="BH8" s="32">
        <f t="shared" si="19"/>
        <v>5740800067.8381739</v>
      </c>
      <c r="BI8" s="31">
        <f t="shared" si="20"/>
        <v>32.131386615531937</v>
      </c>
      <c r="BJ8" s="25">
        <f t="shared" si="21"/>
        <v>0.25325229196336235</v>
      </c>
      <c r="BK8" s="25">
        <f t="shared" si="22"/>
        <v>0.88008297788481793</v>
      </c>
      <c r="BL8" s="31">
        <f t="shared" si="23"/>
        <v>7.1615408476903859</v>
      </c>
      <c r="BM8" s="31">
        <f t="shared" si="24"/>
        <v>2.4634591523096141</v>
      </c>
      <c r="BN8" s="31">
        <f t="shared" si="25"/>
        <v>0.19707673218476912</v>
      </c>
      <c r="BO8" s="31">
        <f t="shared" si="26"/>
        <v>8.7475970311343049E-2</v>
      </c>
      <c r="BP8" s="31">
        <f t="shared" si="27"/>
        <v>0.29883501802314849</v>
      </c>
      <c r="BQ8" s="31">
        <f t="shared" si="28"/>
        <v>0.18047996765366897</v>
      </c>
      <c r="BS8" s="13"/>
      <c r="BT8" s="19"/>
      <c r="BU8" s="20"/>
      <c r="BV8" s="19"/>
      <c r="BW8" s="33"/>
      <c r="BX8" s="34"/>
      <c r="BZ8" s="19"/>
      <c r="CA8" s="20"/>
      <c r="CB8" s="19"/>
      <c r="CC8" s="6"/>
      <c r="CD8" s="35"/>
      <c r="CF8" s="21"/>
      <c r="CG8" s="21"/>
      <c r="CH8" s="21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36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31">
        <f t="shared" si="1"/>
        <v>2.0798880190654119</v>
      </c>
      <c r="AL9" s="23">
        <f t="shared" si="2"/>
        <v>10.85</v>
      </c>
      <c r="AM9" s="31">
        <f t="shared" si="3"/>
        <v>1.1973</v>
      </c>
      <c r="AN9" s="23">
        <f t="shared" si="35"/>
        <v>97.647304164918324</v>
      </c>
      <c r="AO9" s="25">
        <f t="shared" si="4"/>
        <v>6.4965349301557909E-2</v>
      </c>
      <c r="AP9" s="31">
        <f t="shared" si="5"/>
        <v>8.6525484576527964E-2</v>
      </c>
      <c r="AQ9" s="31">
        <f t="shared" si="6"/>
        <v>2.4717700446226427</v>
      </c>
      <c r="AR9" s="31">
        <f t="shared" si="7"/>
        <v>0.6472907742750561</v>
      </c>
      <c r="AS9" s="31">
        <f t="shared" si="8"/>
        <v>1.5595304094488494</v>
      </c>
      <c r="AT9" s="31">
        <f t="shared" si="9"/>
        <v>0.44468876192696355</v>
      </c>
      <c r="AU9" s="31">
        <f t="shared" si="10"/>
        <v>0.44244683798745299</v>
      </c>
      <c r="AV9" s="31">
        <f t="shared" si="11"/>
        <v>0.4435677999572083</v>
      </c>
      <c r="AW9" s="31">
        <f t="shared" si="12"/>
        <v>1.1159626094916411</v>
      </c>
      <c r="AX9" s="31">
        <f t="shared" si="13"/>
        <v>8.7471999999999994</v>
      </c>
      <c r="AY9" s="31">
        <f t="shared" si="14"/>
        <v>1.0328241370570801</v>
      </c>
      <c r="AZ9" s="31">
        <f t="shared" si="15"/>
        <v>-0.39260706437307313</v>
      </c>
      <c r="BA9" s="31">
        <f t="shared" si="36"/>
        <v>1.2940879423618563</v>
      </c>
      <c r="BB9" s="31">
        <f t="shared" si="37"/>
        <v>-0.21068738803733517</v>
      </c>
      <c r="BC9" s="31">
        <f t="shared" si="38"/>
        <v>0.77120986647298106</v>
      </c>
      <c r="BD9" s="31">
        <f t="shared" si="16"/>
        <v>18.215200034842734</v>
      </c>
      <c r="BE9" s="31">
        <f t="shared" si="39"/>
        <v>13.772148442343894</v>
      </c>
      <c r="BF9" s="25">
        <f t="shared" si="17"/>
        <v>0.82485314818946509</v>
      </c>
      <c r="BG9" s="32">
        <f t="shared" si="18"/>
        <v>7477282887.4316282</v>
      </c>
      <c r="BH9" s="32">
        <f t="shared" si="19"/>
        <v>5633115164.8194618</v>
      </c>
      <c r="BI9" s="31">
        <f t="shared" si="20"/>
        <v>32.140140825093553</v>
      </c>
      <c r="BJ9" s="25">
        <f t="shared" si="21"/>
        <v>0.24675875977250583</v>
      </c>
      <c r="BK9" s="25">
        <f t="shared" si="22"/>
        <v>0.76355175005577791</v>
      </c>
      <c r="BL9" s="31">
        <f t="shared" si="23"/>
        <v>6.0556230165997302</v>
      </c>
      <c r="BM9" s="31">
        <f t="shared" si="24"/>
        <v>2.6915769834002692</v>
      </c>
      <c r="BN9" s="31">
        <f t="shared" si="25"/>
        <v>0.23693459360917865</v>
      </c>
      <c r="BO9" s="31">
        <f t="shared" si="26"/>
        <v>9.5019121127604952E-2</v>
      </c>
      <c r="BP9" s="31">
        <f t="shared" si="27"/>
        <v>0.27507003437544197</v>
      </c>
      <c r="BQ9" s="31">
        <f t="shared" si="28"/>
        <v>0.17793705820246267</v>
      </c>
      <c r="BS9" s="13"/>
      <c r="BT9" s="19"/>
      <c r="BU9" s="20"/>
      <c r="BV9" s="19"/>
      <c r="BW9" s="33"/>
      <c r="BX9" s="34"/>
      <c r="BZ9" s="19"/>
      <c r="CA9" s="20"/>
      <c r="CB9" s="19"/>
      <c r="CC9" s="6"/>
      <c r="CD9" s="35"/>
      <c r="CF9" s="21"/>
      <c r="CG9" s="21"/>
      <c r="CH9" s="21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36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31">
        <f t="shared" si="1"/>
        <v>2.0876681168229712</v>
      </c>
      <c r="AL10" s="23">
        <f t="shared" si="2"/>
        <v>12.4</v>
      </c>
      <c r="AM10" s="31">
        <f t="shared" si="3"/>
        <v>1.1052</v>
      </c>
      <c r="AN10" s="23">
        <f t="shared" si="35"/>
        <v>97.666838605529364</v>
      </c>
      <c r="AO10" s="25">
        <f t="shared" si="4"/>
        <v>6.4978345684495037E-2</v>
      </c>
      <c r="AP10" s="31">
        <f t="shared" si="5"/>
        <v>9.4679808496575688E-2</v>
      </c>
      <c r="AQ10" s="31">
        <f t="shared" si="6"/>
        <v>2.7421805492514406</v>
      </c>
      <c r="AR10" s="31">
        <f t="shared" si="7"/>
        <v>0.71580544433126536</v>
      </c>
      <c r="AS10" s="31">
        <f t="shared" si="8"/>
        <v>1.7289929967913529</v>
      </c>
      <c r="AT10" s="31">
        <f t="shared" si="9"/>
        <v>0.46956837148131003</v>
      </c>
      <c r="AU10" s="31">
        <f t="shared" si="10"/>
        <v>0.52649866545627655</v>
      </c>
      <c r="AV10" s="31">
        <f t="shared" si="11"/>
        <v>0.49803351846879329</v>
      </c>
      <c r="AW10" s="31">
        <f t="shared" si="12"/>
        <v>1.2309594783225597</v>
      </c>
      <c r="AX10" s="31">
        <f t="shared" si="13"/>
        <v>8.1851000000000003</v>
      </c>
      <c r="AY10" s="31">
        <f t="shared" si="14"/>
        <v>1.0327607078411054</v>
      </c>
      <c r="AZ10" s="31">
        <f t="shared" si="15"/>
        <v>-0.39057567912259061</v>
      </c>
      <c r="BA10" s="31">
        <f t="shared" si="36"/>
        <v>1.2957182190303542</v>
      </c>
      <c r="BB10" s="31">
        <f t="shared" si="37"/>
        <v>-0.20965343243671025</v>
      </c>
      <c r="BC10" s="31">
        <f t="shared" si="38"/>
        <v>0.77185702298704106</v>
      </c>
      <c r="BD10" s="31">
        <f t="shared" si="16"/>
        <v>18.290223800085215</v>
      </c>
      <c r="BE10" s="31">
        <f t="shared" si="39"/>
        <v>13.82887241076843</v>
      </c>
      <c r="BF10" s="25">
        <f t="shared" si="17"/>
        <v>0.76868161656640255</v>
      </c>
      <c r="BG10" s="32">
        <f t="shared" si="18"/>
        <v>7651696757.1653061</v>
      </c>
      <c r="BH10" s="32">
        <f t="shared" si="19"/>
        <v>5749146982.338398</v>
      </c>
      <c r="BI10" s="31">
        <f t="shared" si="20"/>
        <v>32.85216842739333</v>
      </c>
      <c r="BJ10" s="25">
        <f t="shared" si="21"/>
        <v>0.24119991416001529</v>
      </c>
      <c r="BK10" s="25">
        <f t="shared" si="22"/>
        <v>0.68772018236464361</v>
      </c>
      <c r="BL10" s="31">
        <f t="shared" si="23"/>
        <v>5.4494536025936808</v>
      </c>
      <c r="BM10" s="31">
        <f t="shared" si="24"/>
        <v>2.7356463974063194</v>
      </c>
      <c r="BN10" s="31">
        <f t="shared" si="25"/>
        <v>0.2573514955227017</v>
      </c>
      <c r="BO10" s="31">
        <f t="shared" si="26"/>
        <v>0.10567627462447722</v>
      </c>
      <c r="BP10" s="31">
        <f t="shared" si="27"/>
        <v>0.27861110283708074</v>
      </c>
      <c r="BQ10" s="31">
        <f t="shared" si="28"/>
        <v>0.18407493718224205</v>
      </c>
      <c r="BS10" s="13"/>
      <c r="BT10" s="19"/>
      <c r="BU10" s="20"/>
      <c r="BV10" s="19"/>
      <c r="BW10" s="33"/>
      <c r="BX10" s="34"/>
      <c r="BZ10" s="19"/>
      <c r="CA10" s="20"/>
      <c r="CB10" s="19"/>
      <c r="CC10" s="6"/>
      <c r="CD10" s="35"/>
      <c r="CF10" s="21"/>
      <c r="CG10" s="21"/>
      <c r="CH10" s="21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36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31">
        <f t="shared" si="1"/>
        <v>3.0919508470416499</v>
      </c>
      <c r="AL11" s="23">
        <f t="shared" si="2"/>
        <v>14.3</v>
      </c>
      <c r="AM11" s="31">
        <f t="shared" si="3"/>
        <v>1.9341000000000002</v>
      </c>
      <c r="AN11" s="23">
        <f t="shared" si="35"/>
        <v>97.69050090104119</v>
      </c>
      <c r="AO11" s="25">
        <f t="shared" si="4"/>
        <v>6.4994088354570254E-2</v>
      </c>
      <c r="AP11" s="31">
        <f t="shared" si="5"/>
        <v>0.10556015338872275</v>
      </c>
      <c r="AQ11" s="31">
        <f t="shared" si="6"/>
        <v>3.07464905088159</v>
      </c>
      <c r="AR11" s="31">
        <f t="shared" si="7"/>
        <v>0.81900297596514993</v>
      </c>
      <c r="AS11" s="31">
        <f t="shared" si="8"/>
        <v>1.9468260134233699</v>
      </c>
      <c r="AT11" s="31">
        <f t="shared" si="9"/>
        <v>0.54299897306489431</v>
      </c>
      <c r="AU11" s="31">
        <f t="shared" si="10"/>
        <v>0.61492981017631798</v>
      </c>
      <c r="AV11" s="31">
        <f t="shared" si="11"/>
        <v>0.5789643916206062</v>
      </c>
      <c r="AW11" s="31">
        <f t="shared" si="12"/>
        <v>1.3678616218027637</v>
      </c>
      <c r="AX11" s="31">
        <f t="shared" si="13"/>
        <v>9.6943000000000001</v>
      </c>
      <c r="AY11" s="31">
        <f t="shared" si="14"/>
        <v>1.0326875709203633</v>
      </c>
      <c r="AZ11" s="31">
        <f t="shared" si="15"/>
        <v>-0.38842855786907049</v>
      </c>
      <c r="BA11" s="31">
        <f t="shared" si="36"/>
        <v>1.297437604479863</v>
      </c>
      <c r="BB11" s="31">
        <f t="shared" si="37"/>
        <v>-0.20855962792938063</v>
      </c>
      <c r="BC11" s="31">
        <f t="shared" si="38"/>
        <v>0.77253758803989625</v>
      </c>
      <c r="BD11" s="31">
        <f t="shared" si="16"/>
        <v>18.369404473905735</v>
      </c>
      <c r="BE11" s="31">
        <f t="shared" si="39"/>
        <v>13.888739334630648</v>
      </c>
      <c r="BF11" s="25">
        <f t="shared" si="17"/>
        <v>0.90648976099707423</v>
      </c>
      <c r="BG11" s="32">
        <f t="shared" si="18"/>
        <v>7850221478.4973993</v>
      </c>
      <c r="BH11" s="32">
        <f t="shared" si="19"/>
        <v>5909474672.0811825</v>
      </c>
      <c r="BI11" s="31">
        <f t="shared" si="20"/>
        <v>33.731895113143395</v>
      </c>
      <c r="BJ11" s="25">
        <f t="shared" si="21"/>
        <v>0.23347440647542078</v>
      </c>
      <c r="BK11" s="25">
        <f t="shared" si="22"/>
        <v>0.87376117734605041</v>
      </c>
      <c r="BL11" s="31">
        <f t="shared" si="23"/>
        <v>6.8813360268107058</v>
      </c>
      <c r="BM11" s="31">
        <f t="shared" si="24"/>
        <v>2.8129639731892944</v>
      </c>
      <c r="BN11" s="31">
        <f t="shared" si="25"/>
        <v>0.22342843313656033</v>
      </c>
      <c r="BO11" s="31">
        <f t="shared" si="26"/>
        <v>0.12115025866261966</v>
      </c>
      <c r="BP11" s="31">
        <f t="shared" si="27"/>
        <v>0.53834419486404961</v>
      </c>
      <c r="BQ11" s="31">
        <f t="shared" si="28"/>
        <v>0.21329396428072828</v>
      </c>
      <c r="BS11" s="13"/>
      <c r="BT11" s="19"/>
      <c r="BU11" s="20"/>
      <c r="BV11" s="19"/>
      <c r="BW11" s="33"/>
      <c r="BX11" s="34"/>
      <c r="BZ11" s="19"/>
      <c r="CA11" s="20"/>
      <c r="CB11" s="19"/>
      <c r="CC11" s="6"/>
      <c r="CD11" s="35"/>
      <c r="CF11" s="21"/>
      <c r="CG11" s="21"/>
      <c r="CH11" s="21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36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31">
        <f t="shared" si="1"/>
        <v>2.3182908698131901</v>
      </c>
      <c r="AL12" s="23">
        <f t="shared" si="2"/>
        <v>14.65</v>
      </c>
      <c r="AM12" s="31">
        <f t="shared" si="3"/>
        <v>1.3815</v>
      </c>
      <c r="AN12" s="23">
        <f t="shared" si="35"/>
        <v>97.694826170800766</v>
      </c>
      <c r="AO12" s="25">
        <f t="shared" si="4"/>
        <v>6.4996965983022542E-2</v>
      </c>
      <c r="AP12" s="31">
        <f t="shared" si="5"/>
        <v>0.10767614063823712</v>
      </c>
      <c r="AQ12" s="31">
        <f t="shared" si="6"/>
        <v>2.7421805492514406</v>
      </c>
      <c r="AR12" s="31">
        <f t="shared" si="7"/>
        <v>0.9814065388970683</v>
      </c>
      <c r="AS12" s="31">
        <f t="shared" si="8"/>
        <v>1.8617935440742546</v>
      </c>
      <c r="AT12" s="31">
        <f t="shared" si="9"/>
        <v>0.65361675490544746</v>
      </c>
      <c r="AU12" s="31">
        <f t="shared" si="10"/>
        <v>0.62521716522932846</v>
      </c>
      <c r="AV12" s="31">
        <f t="shared" si="11"/>
        <v>0.63941696006738802</v>
      </c>
      <c r="AW12" s="31">
        <f t="shared" si="12"/>
        <v>1.2223765840068666</v>
      </c>
      <c r="AX12" s="31">
        <f t="shared" si="13"/>
        <v>6.7606007700000008</v>
      </c>
      <c r="AY12" s="31">
        <f t="shared" si="14"/>
        <v>1.032604747966902</v>
      </c>
      <c r="AZ12" s="31">
        <f t="shared" si="15"/>
        <v>-0.38616633685087898</v>
      </c>
      <c r="BA12" s="31">
        <f t="shared" si="36"/>
        <v>1.2992450011022036</v>
      </c>
      <c r="BB12" s="31">
        <f t="shared" si="37"/>
        <v>-0.2074061482516254</v>
      </c>
      <c r="BC12" s="31">
        <f t="shared" si="38"/>
        <v>0.77325078278373272</v>
      </c>
      <c r="BD12" s="31">
        <f t="shared" si="16"/>
        <v>18.452714895698655</v>
      </c>
      <c r="BE12" s="31">
        <f t="shared" si="39"/>
        <v>13.951728678339839</v>
      </c>
      <c r="BF12" s="25">
        <f t="shared" si="17"/>
        <v>0.62931276850524021</v>
      </c>
      <c r="BG12" s="32">
        <f t="shared" si="18"/>
        <v>7651696757.1653061</v>
      </c>
      <c r="BH12" s="32">
        <f t="shared" si="19"/>
        <v>6134276096.7671051</v>
      </c>
      <c r="BI12" s="31">
        <f t="shared" si="20"/>
        <v>33.796312451415304</v>
      </c>
      <c r="BJ12" s="25">
        <f t="shared" si="21"/>
        <v>0.2280510276182903</v>
      </c>
      <c r="BK12" s="25">
        <f t="shared" si="22"/>
        <v>0.49957223748207435</v>
      </c>
      <c r="BL12" s="31">
        <f t="shared" si="23"/>
        <v>3.8503450050091197</v>
      </c>
      <c r="BM12" s="31">
        <f t="shared" si="24"/>
        <v>2.9102557649908811</v>
      </c>
      <c r="BN12" s="31">
        <f t="shared" si="25"/>
        <v>0.33146417238345199</v>
      </c>
      <c r="BO12" s="31">
        <f t="shared" si="26"/>
        <v>0.12785296449011457</v>
      </c>
      <c r="BP12" s="31">
        <f t="shared" si="27"/>
        <v>0.34323030452699782</v>
      </c>
      <c r="BQ12" s="31">
        <f t="shared" si="28"/>
        <v>0.20320283151314517</v>
      </c>
      <c r="BS12" s="13"/>
      <c r="BT12" s="19"/>
      <c r="BU12" s="20"/>
      <c r="BV12" s="19"/>
      <c r="BW12" s="33"/>
      <c r="BX12" s="34"/>
      <c r="BZ12" s="19"/>
      <c r="CA12" s="20"/>
      <c r="CB12" s="19"/>
      <c r="CC12" s="6"/>
      <c r="CD12" s="35"/>
      <c r="CF12" s="21"/>
      <c r="CG12" s="21"/>
      <c r="CH12" s="21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36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31">
        <f t="shared" si="1"/>
        <v>3.2605679728473307</v>
      </c>
      <c r="AL13" s="23">
        <f t="shared" si="2"/>
        <v>17</v>
      </c>
      <c r="AM13" s="31">
        <f t="shared" si="3"/>
        <v>2.0262000000000002</v>
      </c>
      <c r="AN13" s="23">
        <f t="shared" si="35"/>
        <v>97.723600981437656</v>
      </c>
      <c r="AO13" s="25">
        <f t="shared" si="4"/>
        <v>6.5016110040711575E-2</v>
      </c>
      <c r="AP13" s="31">
        <f t="shared" si="5"/>
        <v>0.12283883631879508</v>
      </c>
      <c r="AQ13" s="31">
        <f t="shared" si="6"/>
        <v>3.2057122429156886</v>
      </c>
      <c r="AR13" s="31">
        <f t="shared" si="7"/>
        <v>1.1326407811431278</v>
      </c>
      <c r="AS13" s="31">
        <f t="shared" si="8"/>
        <v>2.1691765120294084</v>
      </c>
      <c r="AT13" s="31">
        <f t="shared" si="9"/>
        <v>0.77132837195847004</v>
      </c>
      <c r="AU13" s="31">
        <f t="shared" si="10"/>
        <v>0.55779393026732971</v>
      </c>
      <c r="AV13" s="31">
        <f t="shared" si="11"/>
        <v>0.66456115111289993</v>
      </c>
      <c r="AW13" s="31">
        <f t="shared" si="12"/>
        <v>1.5046153609165085</v>
      </c>
      <c r="AX13" s="31">
        <f t="shared" si="13"/>
        <v>7.9926000000000004</v>
      </c>
      <c r="AY13" s="31">
        <f t="shared" si="14"/>
        <v>1.03251226352295</v>
      </c>
      <c r="AZ13" s="31">
        <f t="shared" si="15"/>
        <v>-0.38378968641292643</v>
      </c>
      <c r="BA13" s="31">
        <f t="shared" si="36"/>
        <v>1.3011392670265955</v>
      </c>
      <c r="BB13" s="31">
        <f t="shared" si="37"/>
        <v>-0.20619317915321783</v>
      </c>
      <c r="BC13" s="31">
        <f t="shared" si="38"/>
        <v>0.77399579029796917</v>
      </c>
      <c r="BD13" s="31">
        <f t="shared" si="16"/>
        <v>18.540126240229647</v>
      </c>
      <c r="BE13" s="31">
        <f t="shared" si="39"/>
        <v>14.017818647712831</v>
      </c>
      <c r="BF13" s="25">
        <f t="shared" si="17"/>
        <v>0.74048610991936448</v>
      </c>
      <c r="BG13" s="32">
        <f t="shared" si="18"/>
        <v>7924327098.1011505</v>
      </c>
      <c r="BH13" s="32">
        <f t="shared" si="19"/>
        <v>6320479216.4782133</v>
      </c>
      <c r="BI13" s="31">
        <f t="shared" si="20"/>
        <v>34.921142680191309</v>
      </c>
      <c r="BJ13" s="25">
        <f t="shared" si="21"/>
        <v>0.22587113177721932</v>
      </c>
      <c r="BK13" s="25">
        <f t="shared" si="22"/>
        <v>0.64965624839114211</v>
      </c>
      <c r="BL13" s="31">
        <f t="shared" si="23"/>
        <v>5.1242793110739981</v>
      </c>
      <c r="BM13" s="31">
        <f t="shared" si="24"/>
        <v>2.8683206889260022</v>
      </c>
      <c r="BN13" s="31">
        <f t="shared" si="25"/>
        <v>0.27633147292158017</v>
      </c>
      <c r="BO13" s="31">
        <f t="shared" si="26"/>
        <v>0.14375519965165223</v>
      </c>
      <c r="BP13" s="31">
        <f t="shared" si="27"/>
        <v>0.61479984733527238</v>
      </c>
      <c r="BQ13" s="31">
        <f t="shared" si="28"/>
        <v>0.2326450646954332</v>
      </c>
      <c r="BS13" s="13"/>
      <c r="BT13" s="19"/>
      <c r="BU13" s="20"/>
      <c r="BV13" s="19"/>
      <c r="BW13" s="33"/>
      <c r="BX13" s="34"/>
      <c r="BZ13" s="19"/>
      <c r="CA13" s="20"/>
      <c r="CB13" s="19"/>
      <c r="CC13" s="6"/>
      <c r="CD13" s="35"/>
      <c r="CF13" s="21"/>
      <c r="CG13" s="21"/>
      <c r="CH13" s="21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36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31">
        <f t="shared" si="1"/>
        <v>3.5854267951422174</v>
      </c>
      <c r="AL14" s="23">
        <f t="shared" si="2"/>
        <v>15.149999999999999</v>
      </c>
      <c r="AM14" s="31">
        <f t="shared" si="3"/>
        <v>2.3025000000000002</v>
      </c>
      <c r="AN14" s="23">
        <f t="shared" si="35"/>
        <v>97.700987178486997</v>
      </c>
      <c r="AO14" s="25">
        <f t="shared" si="4"/>
        <v>6.5001064939156653E-2</v>
      </c>
      <c r="AP14" s="31">
        <f t="shared" si="5"/>
        <v>0.11076145351829889</v>
      </c>
      <c r="AQ14" s="31">
        <f t="shared" si="6"/>
        <v>2.9306073746865935</v>
      </c>
      <c r="AR14" s="31">
        <f t="shared" si="7"/>
        <v>0.9746714566306458</v>
      </c>
      <c r="AS14" s="31">
        <f t="shared" si="8"/>
        <v>1.9526394156586195</v>
      </c>
      <c r="AT14" s="31">
        <f t="shared" si="9"/>
        <v>0.47369032792249383</v>
      </c>
      <c r="AU14" s="31">
        <f t="shared" si="10"/>
        <v>0.44252171357767556</v>
      </c>
      <c r="AV14" s="31">
        <f t="shared" si="11"/>
        <v>0.45810602075008466</v>
      </c>
      <c r="AW14" s="31">
        <f t="shared" si="12"/>
        <v>1.4945333949085349</v>
      </c>
      <c r="AX14" s="31">
        <f t="shared" si="13"/>
        <v>9.9329999999999998</v>
      </c>
      <c r="AY14" s="31">
        <f t="shared" si="14"/>
        <v>1.032410144993644</v>
      </c>
      <c r="AZ14" s="31">
        <f t="shared" si="15"/>
        <v>-0.38129931080802992</v>
      </c>
      <c r="BA14" s="31">
        <f t="shared" si="36"/>
        <v>1.3031192184918543</v>
      </c>
      <c r="BB14" s="31">
        <f t="shared" si="37"/>
        <v>-0.20492091874909923</v>
      </c>
      <c r="BC14" s="31">
        <f t="shared" si="38"/>
        <v>0.77477175642397478</v>
      </c>
      <c r="BD14" s="31">
        <f t="shared" si="16"/>
        <v>18.631608005251003</v>
      </c>
      <c r="BE14" s="31">
        <f t="shared" si="39"/>
        <v>14.086986180610179</v>
      </c>
      <c r="BF14" s="25">
        <f t="shared" si="17"/>
        <v>0.91573881273171209</v>
      </c>
      <c r="BG14" s="32">
        <f t="shared" si="18"/>
        <v>7766167130.2389145</v>
      </c>
      <c r="BH14" s="32">
        <f t="shared" si="19"/>
        <v>6125513159.560441</v>
      </c>
      <c r="BI14" s="31">
        <f t="shared" si="20"/>
        <v>34.055454230443118</v>
      </c>
      <c r="BJ14" s="25">
        <f t="shared" si="21"/>
        <v>0.24524305826641693</v>
      </c>
      <c r="BK14" s="25">
        <f t="shared" si="22"/>
        <v>0.88624739718781143</v>
      </c>
      <c r="BL14" s="31">
        <f t="shared" si="23"/>
        <v>7.4018175066712839</v>
      </c>
      <c r="BM14" s="31">
        <f t="shared" si="24"/>
        <v>2.5311824933287159</v>
      </c>
      <c r="BN14" s="31">
        <f t="shared" si="25"/>
        <v>0.19621569715726481</v>
      </c>
      <c r="BO14" s="31">
        <f t="shared" si="26"/>
        <v>0.11438584044911346</v>
      </c>
      <c r="BP14" s="31">
        <f t="shared" si="27"/>
        <v>0.69824613076336395</v>
      </c>
      <c r="BQ14" s="31">
        <f t="shared" si="28"/>
        <v>0.22664860214507435</v>
      </c>
      <c r="BS14" s="13"/>
      <c r="BT14" s="19"/>
      <c r="BU14" s="20"/>
      <c r="BV14" s="19"/>
      <c r="BW14" s="33"/>
      <c r="BX14" s="34"/>
      <c r="BZ14" s="19"/>
      <c r="CA14" s="20"/>
      <c r="CB14" s="19"/>
      <c r="CC14" s="6"/>
      <c r="CD14" s="35"/>
      <c r="CF14" s="21"/>
      <c r="CG14" s="21"/>
      <c r="CH14" s="21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36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31">
        <f t="shared" si="1"/>
        <v>2.7054677760037058</v>
      </c>
      <c r="AL15" s="23">
        <f t="shared" si="2"/>
        <v>13.9</v>
      </c>
      <c r="AM15" s="31">
        <f t="shared" si="3"/>
        <v>1.4736000000000002</v>
      </c>
      <c r="AN15" s="23">
        <f t="shared" si="35"/>
        <v>97.685545011288667</v>
      </c>
      <c r="AO15" s="25">
        <f t="shared" si="4"/>
        <v>6.4990791170775719E-2</v>
      </c>
      <c r="AP15" s="31">
        <f t="shared" si="5"/>
        <v>0.10318527327220896</v>
      </c>
      <c r="AQ15" s="31">
        <f t="shared" si="6"/>
        <v>2.9482843050220851</v>
      </c>
      <c r="AR15" s="31">
        <f t="shared" si="7"/>
        <v>0.81326109582625294</v>
      </c>
      <c r="AS15" s="31">
        <f t="shared" si="8"/>
        <v>1.880772700424169</v>
      </c>
      <c r="AT15" s="31">
        <f t="shared" si="9"/>
        <v>0.44566708051278658</v>
      </c>
      <c r="AU15" s="31">
        <f t="shared" si="10"/>
        <v>0.44224264575331274</v>
      </c>
      <c r="AV15" s="31">
        <f t="shared" si="11"/>
        <v>0.44395486313304966</v>
      </c>
      <c r="AW15" s="31">
        <f t="shared" si="12"/>
        <v>1.4368178372911193</v>
      </c>
      <c r="AX15" s="31">
        <f t="shared" si="13"/>
        <v>9.9792000000000005</v>
      </c>
      <c r="AY15" s="31">
        <f t="shared" si="14"/>
        <v>1.0322984226389083</v>
      </c>
      <c r="AZ15" s="31">
        <f t="shared" si="15"/>
        <v>-0.37869594798822787</v>
      </c>
      <c r="BA15" s="31">
        <f t="shared" si="36"/>
        <v>1.3051836322633219</v>
      </c>
      <c r="BB15" s="31">
        <f t="shared" si="37"/>
        <v>-0.203589577881503</v>
      </c>
      <c r="BC15" s="31">
        <f t="shared" si="38"/>
        <v>0.77557779064167054</v>
      </c>
      <c r="BD15" s="31">
        <f t="shared" si="16"/>
        <v>18.727127999635353</v>
      </c>
      <c r="BE15" s="31">
        <f t="shared" si="39"/>
        <v>14.159206937964298</v>
      </c>
      <c r="BF15" s="25">
        <f t="shared" si="17"/>
        <v>0.9153055009918013</v>
      </c>
      <c r="BG15" s="32">
        <f t="shared" si="18"/>
        <v>7776636836.050375</v>
      </c>
      <c r="BH15" s="32">
        <f t="shared" si="19"/>
        <v>5900953748.2334242</v>
      </c>
      <c r="BI15" s="31">
        <f t="shared" si="20"/>
        <v>33.530613317371731</v>
      </c>
      <c r="BJ15" s="25">
        <f t="shared" si="21"/>
        <v>0.24671808686884811</v>
      </c>
      <c r="BK15" s="25">
        <f t="shared" si="22"/>
        <v>0.88566242633893177</v>
      </c>
      <c r="BL15" s="31">
        <f t="shared" si="23"/>
        <v>7.3267387546833476</v>
      </c>
      <c r="BM15" s="31">
        <f t="shared" si="24"/>
        <v>2.6524612453166529</v>
      </c>
      <c r="BN15" s="31">
        <f t="shared" si="25"/>
        <v>0.20466521954603803</v>
      </c>
      <c r="BO15" s="31">
        <f t="shared" si="26"/>
        <v>0.11166753488431255</v>
      </c>
      <c r="BP15" s="31">
        <f t="shared" si="27"/>
        <v>0.43142268420910457</v>
      </c>
      <c r="BQ15" s="31">
        <f t="shared" si="28"/>
        <v>0.20073801059853141</v>
      </c>
      <c r="BS15" s="13"/>
      <c r="BT15" s="19"/>
      <c r="BU15" s="20"/>
      <c r="BV15" s="19"/>
      <c r="BW15" s="33"/>
      <c r="BX15" s="34"/>
      <c r="BZ15" s="19"/>
      <c r="CA15" s="20"/>
      <c r="CB15" s="19"/>
      <c r="CC15" s="6"/>
      <c r="CD15" s="35"/>
      <c r="CF15" s="21"/>
      <c r="CG15" s="21"/>
      <c r="CH15" s="21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36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31">
        <f t="shared" si="1"/>
        <v>2.1914610015684581</v>
      </c>
      <c r="AL16" s="23">
        <f t="shared" si="2"/>
        <v>11.2</v>
      </c>
      <c r="AM16" s="31">
        <f t="shared" si="3"/>
        <v>1.1052</v>
      </c>
      <c r="AN16" s="23">
        <f t="shared" si="35"/>
        <v>97.651733504642081</v>
      </c>
      <c r="AO16" s="25">
        <f t="shared" si="4"/>
        <v>6.4968296168394515E-2</v>
      </c>
      <c r="AP16" s="31">
        <f t="shared" si="5"/>
        <v>8.8312399047134504E-2</v>
      </c>
      <c r="AQ16" s="31">
        <f t="shared" si="6"/>
        <v>2.6763336594163714</v>
      </c>
      <c r="AR16" s="31">
        <f t="shared" si="7"/>
        <v>0.61974786826441208</v>
      </c>
      <c r="AS16" s="31">
        <f t="shared" si="8"/>
        <v>1.6480407638403918</v>
      </c>
      <c r="AT16" s="31">
        <f t="shared" si="9"/>
        <v>0.33404410099451809</v>
      </c>
      <c r="AU16" s="31">
        <f t="shared" si="10"/>
        <v>0.39342104793420662</v>
      </c>
      <c r="AV16" s="31">
        <f t="shared" si="11"/>
        <v>0.36373257446436236</v>
      </c>
      <c r="AW16" s="31">
        <f t="shared" si="12"/>
        <v>1.2843081893760293</v>
      </c>
      <c r="AX16" s="31">
        <f t="shared" si="13"/>
        <v>10.241000000000001</v>
      </c>
      <c r="AY16" s="31">
        <f t="shared" si="14"/>
        <v>1.0321771295644875</v>
      </c>
      <c r="AZ16" s="31">
        <f t="shared" si="15"/>
        <v>-0.37598036938610901</v>
      </c>
      <c r="BA16" s="31">
        <f t="shared" si="36"/>
        <v>1.3073312480849728</v>
      </c>
      <c r="BB16" s="31">
        <f t="shared" si="37"/>
        <v>-0.20219938049136843</v>
      </c>
      <c r="BC16" s="31">
        <f t="shared" si="38"/>
        <v>0.77641296698760542</v>
      </c>
      <c r="BD16" s="31">
        <f t="shared" si="16"/>
        <v>18.826652332162435</v>
      </c>
      <c r="BE16" s="31">
        <f t="shared" si="39"/>
        <v>14.234455295301373</v>
      </c>
      <c r="BF16" s="25">
        <f t="shared" si="17"/>
        <v>0.93435257788825787</v>
      </c>
      <c r="BG16" s="32">
        <f t="shared" si="18"/>
        <v>7610386570.7108774</v>
      </c>
      <c r="BH16" s="32">
        <f t="shared" si="19"/>
        <v>5583928686.19555</v>
      </c>
      <c r="BI16" s="31">
        <f t="shared" si="20"/>
        <v>32.345863852306103</v>
      </c>
      <c r="BJ16" s="25">
        <f t="shared" si="21"/>
        <v>0.25556565592425379</v>
      </c>
      <c r="BK16" s="25">
        <f t="shared" si="22"/>
        <v>0.91137598014914822</v>
      </c>
      <c r="BL16" s="31">
        <f t="shared" si="23"/>
        <v>7.533882168558411</v>
      </c>
      <c r="BM16" s="31">
        <f t="shared" si="24"/>
        <v>2.7071178314415905</v>
      </c>
      <c r="BN16" s="31">
        <f t="shared" si="25"/>
        <v>0.20354269409335266</v>
      </c>
      <c r="BO16" s="31">
        <f t="shared" si="26"/>
        <v>9.7541404640736323E-2</v>
      </c>
      <c r="BP16" s="31">
        <f t="shared" si="27"/>
        <v>0.29186741336348276</v>
      </c>
      <c r="BQ16" s="31">
        <f t="shared" si="28"/>
        <v>0.17769370193013428</v>
      </c>
      <c r="BS16" s="13"/>
      <c r="BT16" s="19"/>
      <c r="BU16" s="20"/>
      <c r="BV16" s="19"/>
      <c r="BW16" s="33"/>
      <c r="BX16" s="34"/>
      <c r="BZ16" s="19"/>
      <c r="CA16" s="20"/>
      <c r="CB16" s="19"/>
      <c r="CC16" s="6"/>
      <c r="CD16" s="35"/>
      <c r="CF16" s="21"/>
      <c r="CG16" s="21"/>
      <c r="CH16" s="21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36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31">
        <f t="shared" si="1"/>
        <v>3.0373589370429004</v>
      </c>
      <c r="AL17" s="23">
        <f t="shared" si="2"/>
        <v>11.15</v>
      </c>
      <c r="AM17" s="31">
        <f t="shared" si="3"/>
        <v>1.9341000000000002</v>
      </c>
      <c r="AN17" s="23">
        <f t="shared" si="35"/>
        <v>97.651101399553525</v>
      </c>
      <c r="AO17" s="25">
        <f t="shared" si="4"/>
        <v>6.4967875625009081E-2</v>
      </c>
      <c r="AP17" s="31">
        <f t="shared" si="5"/>
        <v>8.8055215653683794E-2</v>
      </c>
      <c r="AQ17" s="31">
        <f t="shared" si="6"/>
        <v>2.5801527260359443</v>
      </c>
      <c r="AR17" s="31">
        <f t="shared" si="7"/>
        <v>0.64262650414003208</v>
      </c>
      <c r="AS17" s="31">
        <f t="shared" si="8"/>
        <v>1.6113896150879881</v>
      </c>
      <c r="AT17" s="31">
        <f t="shared" si="9"/>
        <v>0.3431625532107771</v>
      </c>
      <c r="AU17" s="31">
        <f t="shared" si="10"/>
        <v>0.39476336708349946</v>
      </c>
      <c r="AV17" s="31">
        <f t="shared" si="11"/>
        <v>0.36896296014713825</v>
      </c>
      <c r="AW17" s="31">
        <f t="shared" si="12"/>
        <v>1.2424266549408498</v>
      </c>
      <c r="AX17" s="31">
        <f t="shared" si="13"/>
        <v>10.264100000000001</v>
      </c>
      <c r="AY17" s="31">
        <f t="shared" si="14"/>
        <v>1.0320463017121373</v>
      </c>
      <c r="AZ17" s="31">
        <f t="shared" si="15"/>
        <v>-0.37315337968622003</v>
      </c>
      <c r="BA17" s="31">
        <f t="shared" si="36"/>
        <v>1.3095607711572381</v>
      </c>
      <c r="BB17" s="31">
        <f t="shared" si="37"/>
        <v>-0.20075056399784427</v>
      </c>
      <c r="BC17" s="31">
        <f t="shared" si="38"/>
        <v>0.77727632501406496</v>
      </c>
      <c r="BD17" s="31">
        <f t="shared" si="16"/>
        <v>18.930145401094244</v>
      </c>
      <c r="BE17" s="31">
        <f t="shared" si="39"/>
        <v>14.312704334859335</v>
      </c>
      <c r="BF17" s="25">
        <f t="shared" si="17"/>
        <v>0.93134041534932654</v>
      </c>
      <c r="BG17" s="32">
        <f t="shared" si="18"/>
        <v>7548735204.531002</v>
      </c>
      <c r="BH17" s="32">
        <f t="shared" si="19"/>
        <v>5624894940.4905624</v>
      </c>
      <c r="BI17" s="31">
        <f t="shared" si="20"/>
        <v>32.295154300520366</v>
      </c>
      <c r="BJ17" s="25">
        <f t="shared" si="21"/>
        <v>0.25496075012746228</v>
      </c>
      <c r="BK17" s="25">
        <f t="shared" si="22"/>
        <v>0.90730956072159097</v>
      </c>
      <c r="BL17" s="31">
        <f t="shared" si="23"/>
        <v>7.4707839886905738</v>
      </c>
      <c r="BM17" s="31">
        <f t="shared" si="24"/>
        <v>2.7933160113094271</v>
      </c>
      <c r="BN17" s="31">
        <f t="shared" si="25"/>
        <v>0.20955108862036212</v>
      </c>
      <c r="BO17" s="31">
        <f t="shared" si="26"/>
        <v>0.10035414585601368</v>
      </c>
      <c r="BP17" s="31">
        <f t="shared" si="27"/>
        <v>0.49419543025955559</v>
      </c>
      <c r="BQ17" s="31">
        <f t="shared" si="28"/>
        <v>0.19574557648244512</v>
      </c>
      <c r="BS17" s="13"/>
      <c r="BT17" s="19"/>
      <c r="BU17" s="20"/>
      <c r="BV17" s="19"/>
      <c r="BW17" s="33"/>
      <c r="BX17" s="34"/>
      <c r="BZ17" s="19"/>
      <c r="CA17" s="20"/>
      <c r="CB17" s="19"/>
      <c r="CC17" s="6"/>
      <c r="CD17" s="35"/>
      <c r="CF17" s="21"/>
      <c r="CG17" s="21"/>
      <c r="CH17" s="21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36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31">
        <f t="shared" si="1"/>
        <v>2.056141218300839</v>
      </c>
      <c r="AL18" s="23">
        <f t="shared" si="2"/>
        <v>12.15</v>
      </c>
      <c r="AM18" s="31">
        <f t="shared" si="3"/>
        <v>1.1973</v>
      </c>
      <c r="AN18" s="23">
        <f t="shared" si="35"/>
        <v>97.663702032111601</v>
      </c>
      <c r="AO18" s="25">
        <f t="shared" si="4"/>
        <v>6.4976258902996686E-2</v>
      </c>
      <c r="AP18" s="31">
        <f t="shared" si="5"/>
        <v>9.3321974215755873E-2</v>
      </c>
      <c r="AQ18" s="31">
        <f t="shared" si="6"/>
        <v>2.2810057729824531</v>
      </c>
      <c r="AR18" s="31">
        <f t="shared" si="7"/>
        <v>0.85421136592944225</v>
      </c>
      <c r="AS18" s="31">
        <f t="shared" si="8"/>
        <v>1.5676085694559476</v>
      </c>
      <c r="AT18" s="31">
        <f t="shared" si="9"/>
        <v>0.54071579463333697</v>
      </c>
      <c r="AU18" s="31">
        <f t="shared" si="10"/>
        <v>0.42654807954771867</v>
      </c>
      <c r="AV18" s="31">
        <f t="shared" si="11"/>
        <v>0.48363193709052782</v>
      </c>
      <c r="AW18" s="31">
        <f t="shared" si="12"/>
        <v>1.0839766323654199</v>
      </c>
      <c r="AX18" s="31">
        <f t="shared" si="13"/>
        <v>6.1292</v>
      </c>
      <c r="AY18" s="31">
        <f t="shared" si="14"/>
        <v>1.0319059778489741</v>
      </c>
      <c r="AZ18" s="31">
        <f t="shared" si="15"/>
        <v>-0.37021581658662056</v>
      </c>
      <c r="BA18" s="31">
        <f t="shared" si="36"/>
        <v>1.3118708746312482</v>
      </c>
      <c r="BB18" s="31">
        <f t="shared" si="37"/>
        <v>-0.19924337968464734</v>
      </c>
      <c r="BC18" s="31">
        <f t="shared" si="38"/>
        <v>0.77816687078872027</v>
      </c>
      <c r="BD18" s="31">
        <f t="shared" si="16"/>
        <v>19.037569884672529</v>
      </c>
      <c r="BE18" s="31">
        <f t="shared" si="39"/>
        <v>14.393925838403204</v>
      </c>
      <c r="BF18" s="25">
        <f t="shared" si="17"/>
        <v>0.55301104711562454</v>
      </c>
      <c r="BG18" s="32">
        <f t="shared" si="18"/>
        <v>7345932847.4959946</v>
      </c>
      <c r="BH18" s="32">
        <f t="shared" si="19"/>
        <v>5960794168.4274569</v>
      </c>
      <c r="BI18" s="31">
        <f t="shared" si="20"/>
        <v>32.621441279536334</v>
      </c>
      <c r="BJ18" s="25">
        <f t="shared" si="21"/>
        <v>0.24263888883658763</v>
      </c>
      <c r="BK18" s="25">
        <f t="shared" si="22"/>
        <v>0.39656491360609325</v>
      </c>
      <c r="BL18" s="31">
        <f t="shared" si="23"/>
        <v>3.1389026059402889</v>
      </c>
      <c r="BM18" s="31">
        <f t="shared" si="24"/>
        <v>2.9902973940597111</v>
      </c>
      <c r="BN18" s="31">
        <f t="shared" si="25"/>
        <v>0.37566550176629537</v>
      </c>
      <c r="BO18" s="31">
        <f t="shared" si="26"/>
        <v>0.11385666617279998</v>
      </c>
      <c r="BP18" s="31">
        <f t="shared" si="27"/>
        <v>0.26601315916228707</v>
      </c>
      <c r="BQ18" s="31">
        <f t="shared" si="28"/>
        <v>0.18474889854550225</v>
      </c>
      <c r="BS18" s="13"/>
      <c r="BT18" s="19"/>
      <c r="BU18" s="20"/>
      <c r="BV18" s="19"/>
      <c r="BW18" s="33"/>
      <c r="BX18" s="34"/>
      <c r="BZ18" s="19"/>
      <c r="CA18" s="20"/>
      <c r="CB18" s="19"/>
      <c r="CC18" s="6"/>
      <c r="CD18" s="35"/>
      <c r="CF18" s="21"/>
      <c r="CG18" s="21"/>
      <c r="CH18" s="21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36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31">
        <f t="shared" si="1"/>
        <v>1.9385692135330679</v>
      </c>
      <c r="AL19" s="23">
        <f t="shared" si="2"/>
        <v>13.15</v>
      </c>
      <c r="AM19" s="31">
        <f t="shared" si="3"/>
        <v>1.4736000000000002</v>
      </c>
      <c r="AN19" s="23">
        <f t="shared" si="35"/>
        <v>97.676215946802429</v>
      </c>
      <c r="AO19" s="25">
        <f t="shared" si="4"/>
        <v>6.498458448705631E-2</v>
      </c>
      <c r="AP19" s="31">
        <f t="shared" si="5"/>
        <v>9.8854712915831727E-2</v>
      </c>
      <c r="AQ19" s="31">
        <f t="shared" si="6"/>
        <v>2.0770026187312354</v>
      </c>
      <c r="AR19" s="31">
        <f t="shared" si="7"/>
        <v>1.087469457177191</v>
      </c>
      <c r="AS19" s="31">
        <f t="shared" si="8"/>
        <v>1.5822360379542131</v>
      </c>
      <c r="AT19" s="31">
        <f t="shared" si="9"/>
        <v>0.86562568791304395</v>
      </c>
      <c r="AU19" s="31">
        <f t="shared" si="10"/>
        <v>0.66048683275653286</v>
      </c>
      <c r="AV19" s="31">
        <f t="shared" si="11"/>
        <v>0.76305626033478835</v>
      </c>
      <c r="AW19" s="31">
        <f t="shared" si="12"/>
        <v>0.81917977761942473</v>
      </c>
      <c r="AX19" s="31">
        <f t="shared" si="13"/>
        <v>6.2446999999999999</v>
      </c>
      <c r="AY19" s="31">
        <f t="shared" si="14"/>
        <v>1.031756199555987</v>
      </c>
      <c r="AZ19" s="31">
        <f t="shared" si="15"/>
        <v>-0.36716855055065478</v>
      </c>
      <c r="BA19" s="31">
        <f t="shared" si="36"/>
        <v>1.3142602021104002</v>
      </c>
      <c r="BB19" s="31">
        <f t="shared" si="37"/>
        <v>-0.19767809309200673</v>
      </c>
      <c r="BC19" s="31">
        <f t="shared" si="38"/>
        <v>0.77908357793428606</v>
      </c>
      <c r="BD19" s="31">
        <f t="shared" si="16"/>
        <v>19.148886732672072</v>
      </c>
      <c r="BE19" s="31">
        <f t="shared" si="39"/>
        <v>14.4780902808387</v>
      </c>
      <c r="BF19" s="25">
        <f t="shared" si="17"/>
        <v>0.5601567501435829</v>
      </c>
      <c r="BG19" s="32">
        <f t="shared" si="18"/>
        <v>7196533985.9166393</v>
      </c>
      <c r="BH19" s="32">
        <f t="shared" si="19"/>
        <v>6266851752.5717411</v>
      </c>
      <c r="BI19" s="31">
        <f t="shared" si="20"/>
        <v>33.005490137904268</v>
      </c>
      <c r="BJ19" s="25">
        <f t="shared" si="21"/>
        <v>0.21770567182995831</v>
      </c>
      <c r="BK19" s="25">
        <f t="shared" si="22"/>
        <v>0.40621161269383699</v>
      </c>
      <c r="BL19" s="31">
        <f t="shared" si="23"/>
        <v>2.9188263955352469</v>
      </c>
      <c r="BM19" s="31">
        <f t="shared" si="24"/>
        <v>3.325873604464753</v>
      </c>
      <c r="BN19" s="31">
        <f t="shared" si="25"/>
        <v>0.41009538895989561</v>
      </c>
      <c r="BO19" s="31">
        <f t="shared" si="26"/>
        <v>0.13414153838839188</v>
      </c>
      <c r="BP19" s="31">
        <f t="shared" si="27"/>
        <v>0.24658983750975522</v>
      </c>
      <c r="BQ19" s="31">
        <f t="shared" si="28"/>
        <v>0.19639813386093094</v>
      </c>
      <c r="BS19" s="13"/>
      <c r="BT19" s="19"/>
      <c r="BU19" s="20"/>
      <c r="BV19" s="19"/>
      <c r="BW19" s="33"/>
      <c r="BX19" s="34"/>
      <c r="BZ19" s="19"/>
      <c r="CA19" s="20"/>
      <c r="CB19" s="19"/>
      <c r="CC19" s="6"/>
      <c r="CD19" s="35"/>
      <c r="CF19" s="21"/>
      <c r="CG19" s="21"/>
      <c r="CH19" s="21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36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31">
        <f t="shared" si="1"/>
        <v>2.2200286998815728</v>
      </c>
      <c r="AL20" s="23">
        <f t="shared" si="2"/>
        <v>9.9499999999999993</v>
      </c>
      <c r="AM20" s="31">
        <f t="shared" si="3"/>
        <v>1.3815</v>
      </c>
      <c r="AN20" s="23">
        <f t="shared" si="35"/>
        <v>97.635864898579683</v>
      </c>
      <c r="AO20" s="25">
        <f t="shared" si="4"/>
        <v>6.4957738687626485E-2</v>
      </c>
      <c r="AP20" s="31">
        <f t="shared" si="5"/>
        <v>8.2071512437135216E-2</v>
      </c>
      <c r="AQ20" s="31">
        <f t="shared" si="6"/>
        <v>2.0900878010879693</v>
      </c>
      <c r="AR20" s="31">
        <f t="shared" si="7"/>
        <v>0.6906343876068135</v>
      </c>
      <c r="AS20" s="31">
        <f t="shared" si="8"/>
        <v>1.3903610943473914</v>
      </c>
      <c r="AT20" s="31">
        <f t="shared" si="9"/>
        <v>0.41299936378887447</v>
      </c>
      <c r="AU20" s="31">
        <f t="shared" si="10"/>
        <v>0.34277439937842691</v>
      </c>
      <c r="AV20" s="31">
        <f t="shared" si="11"/>
        <v>0.37788688158365069</v>
      </c>
      <c r="AW20" s="31">
        <f t="shared" si="12"/>
        <v>1.0124742127637407</v>
      </c>
      <c r="AX20" s="31">
        <f t="shared" si="13"/>
        <v>10.256400000000001</v>
      </c>
      <c r="AY20" s="31">
        <f t="shared" si="14"/>
        <v>1.0315970112157162</v>
      </c>
      <c r="AZ20" s="31">
        <f t="shared" si="15"/>
        <v>-0.36401248454901453</v>
      </c>
      <c r="BA20" s="31">
        <f t="shared" si="36"/>
        <v>1.3167273701504043</v>
      </c>
      <c r="BB20" s="31">
        <f t="shared" si="37"/>
        <v>-0.19605498441289598</v>
      </c>
      <c r="BC20" s="31">
        <f t="shared" si="38"/>
        <v>0.78002538870760119</v>
      </c>
      <c r="BD20" s="31">
        <f t="shared" si="16"/>
        <v>19.264055159140444</v>
      </c>
      <c r="BE20" s="31">
        <f t="shared" si="39"/>
        <v>14.565166824722906</v>
      </c>
      <c r="BF20" s="25">
        <f t="shared" si="17"/>
        <v>0.91451063762556017</v>
      </c>
      <c r="BG20" s="32">
        <f t="shared" si="18"/>
        <v>7206422389.5099812</v>
      </c>
      <c r="BH20" s="32">
        <f t="shared" si="19"/>
        <v>5707503265.481986</v>
      </c>
      <c r="BI20" s="31">
        <f t="shared" si="20"/>
        <v>31.658488743212803</v>
      </c>
      <c r="BJ20" s="25">
        <f t="shared" si="21"/>
        <v>0.25393849362787363</v>
      </c>
      <c r="BK20" s="25">
        <f t="shared" si="22"/>
        <v>0.88458936079450623</v>
      </c>
      <c r="BL20" s="31">
        <f t="shared" si="23"/>
        <v>7.1114871582213546</v>
      </c>
      <c r="BM20" s="31">
        <f t="shared" si="24"/>
        <v>3.1449128417786465</v>
      </c>
      <c r="BN20" s="31">
        <f t="shared" si="25"/>
        <v>0.23610456770109958</v>
      </c>
      <c r="BO20" s="31">
        <f t="shared" si="26"/>
        <v>0.10530796339035892</v>
      </c>
      <c r="BP20" s="31">
        <f t="shared" si="27"/>
        <v>0.28883715425389006</v>
      </c>
      <c r="BQ20" s="31">
        <f t="shared" si="28"/>
        <v>0.17754055056372675</v>
      </c>
      <c r="BS20" s="13"/>
      <c r="BT20" s="19"/>
      <c r="BU20" s="20"/>
      <c r="BV20" s="19"/>
      <c r="BW20" s="33"/>
      <c r="BX20" s="34"/>
      <c r="BZ20" s="19"/>
      <c r="CA20" s="20"/>
      <c r="CB20" s="19"/>
      <c r="CC20" s="6"/>
      <c r="CD20" s="35"/>
      <c r="CF20" s="21"/>
      <c r="CG20" s="21"/>
      <c r="CH20" s="21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36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31">
        <f t="shared" si="1"/>
        <v>2.2543591813054871</v>
      </c>
      <c r="AL21" s="23">
        <f t="shared" si="2"/>
        <v>7.5</v>
      </c>
      <c r="AM21" s="31">
        <f t="shared" si="3"/>
        <v>1.4736000000000002</v>
      </c>
      <c r="AN21" s="23">
        <f t="shared" si="35"/>
        <v>97.604358591872995</v>
      </c>
      <c r="AO21" s="25">
        <f t="shared" si="4"/>
        <v>6.493677734887876E-2</v>
      </c>
      <c r="AP21" s="31">
        <f t="shared" si="5"/>
        <v>7.09249518694412E-2</v>
      </c>
      <c r="AQ21" s="31">
        <f t="shared" si="6"/>
        <v>1.9624256575788694</v>
      </c>
      <c r="AR21" s="31">
        <f t="shared" si="7"/>
        <v>0.51965324203018892</v>
      </c>
      <c r="AS21" s="31">
        <f t="shared" si="8"/>
        <v>1.2410394498045292</v>
      </c>
      <c r="AT21" s="31">
        <f t="shared" si="9"/>
        <v>0.33725495407759259</v>
      </c>
      <c r="AU21" s="31">
        <f t="shared" si="10"/>
        <v>0.26885231508830509</v>
      </c>
      <c r="AV21" s="31">
        <f t="shared" si="11"/>
        <v>0.30305363458294887</v>
      </c>
      <c r="AW21" s="31">
        <f t="shared" si="12"/>
        <v>0.93798581522158031</v>
      </c>
      <c r="AX21" s="31">
        <f t="shared" si="13"/>
        <v>9.7405000000000008</v>
      </c>
      <c r="AY21" s="31">
        <f t="shared" si="14"/>
        <v>1.031428459999103</v>
      </c>
      <c r="AZ21" s="31">
        <f t="shared" si="15"/>
        <v>-0.36074855379216958</v>
      </c>
      <c r="BA21" s="31">
        <f t="shared" si="36"/>
        <v>1.3192709707492536</v>
      </c>
      <c r="BB21" s="31">
        <f t="shared" si="37"/>
        <v>-0.19437434889222752</v>
      </c>
      <c r="BC21" s="31">
        <f t="shared" si="38"/>
        <v>0.7809912151175018</v>
      </c>
      <c r="BD21" s="31">
        <f t="shared" si="16"/>
        <v>19.383032636452825</v>
      </c>
      <c r="BE21" s="31">
        <f t="shared" si="39"/>
        <v>14.65512331576925</v>
      </c>
      <c r="BF21" s="25">
        <f t="shared" si="17"/>
        <v>0.86317936242735727</v>
      </c>
      <c r="BG21" s="32">
        <f t="shared" si="18"/>
        <v>7107995610.2977571</v>
      </c>
      <c r="BH21" s="32">
        <f t="shared" si="19"/>
        <v>5390396784.2042303</v>
      </c>
      <c r="BI21" s="31">
        <f t="shared" si="20"/>
        <v>30.639808955121623</v>
      </c>
      <c r="BJ21" s="25">
        <f t="shared" si="21"/>
        <v>0.26292956962734804</v>
      </c>
      <c r="BK21" s="25">
        <f t="shared" si="22"/>
        <v>0.81529213927693245</v>
      </c>
      <c r="BL21" s="31">
        <f t="shared" si="23"/>
        <v>6.5680846090288396</v>
      </c>
      <c r="BM21" s="31">
        <f t="shared" si="24"/>
        <v>3.1724153909711612</v>
      </c>
      <c r="BN21" s="31">
        <f t="shared" si="25"/>
        <v>0.25078382537321431</v>
      </c>
      <c r="BO21" s="31">
        <f t="shared" si="26"/>
        <v>9.1801390837117663E-2</v>
      </c>
      <c r="BP21" s="31">
        <f t="shared" si="27"/>
        <v>0.28782506012456555</v>
      </c>
      <c r="BQ21" s="31">
        <f t="shared" si="28"/>
        <v>0.16839661315276461</v>
      </c>
      <c r="BS21" s="13"/>
      <c r="BT21" s="19"/>
      <c r="BU21" s="20"/>
      <c r="BV21" s="19"/>
      <c r="BW21" s="33"/>
      <c r="BX21" s="34"/>
      <c r="BZ21" s="19"/>
      <c r="CA21" s="20"/>
      <c r="CB21" s="19"/>
      <c r="CC21" s="6"/>
      <c r="CD21" s="35"/>
      <c r="CF21" s="21"/>
      <c r="CG21" s="21"/>
      <c r="CH21" s="21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36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31">
        <f t="shared" si="1"/>
        <v>2.5008891928495012</v>
      </c>
      <c r="AL22" s="23">
        <f t="shared" si="2"/>
        <v>7.05</v>
      </c>
      <c r="AM22" s="31">
        <f t="shared" si="3"/>
        <v>1.8420000000000001</v>
      </c>
      <c r="AN22" s="23">
        <f t="shared" si="35"/>
        <v>97.598512734555854</v>
      </c>
      <c r="AO22" s="25">
        <f t="shared" si="4"/>
        <v>6.4932888064214711E-2</v>
      </c>
      <c r="AP22" s="31">
        <f t="shared" si="5"/>
        <v>6.9025208545576436E-2</v>
      </c>
      <c r="AQ22" s="31">
        <f t="shared" si="6"/>
        <v>1.761022898120093</v>
      </c>
      <c r="AR22" s="31">
        <f t="shared" si="7"/>
        <v>0.55129882360780158</v>
      </c>
      <c r="AS22" s="31">
        <f t="shared" si="8"/>
        <v>1.1561608608639473</v>
      </c>
      <c r="AT22" s="31">
        <f t="shared" si="9"/>
        <v>0.25028966591794188</v>
      </c>
      <c r="AU22" s="31">
        <f t="shared" si="10"/>
        <v>0.23773809124621256</v>
      </c>
      <c r="AV22" s="31">
        <f t="shared" si="11"/>
        <v>0.24401387858207724</v>
      </c>
      <c r="AW22" s="31">
        <f t="shared" si="12"/>
        <v>0.91214698228187008</v>
      </c>
      <c r="AX22" s="31">
        <f t="shared" si="13"/>
        <v>8.5624000000000002</v>
      </c>
      <c r="AY22" s="31">
        <f t="shared" si="14"/>
        <v>1.0312505958515106</v>
      </c>
      <c r="AZ22" s="31">
        <f t="shared" si="15"/>
        <v>-0.35737772545324453</v>
      </c>
      <c r="BA22" s="31">
        <f t="shared" si="36"/>
        <v>1.3218895738188949</v>
      </c>
      <c r="BB22" s="31">
        <f t="shared" si="37"/>
        <v>-0.1926364972276601</v>
      </c>
      <c r="BC22" s="31">
        <f t="shared" si="38"/>
        <v>0.78197994008079741</v>
      </c>
      <c r="BD22" s="31">
        <f t="shared" si="16"/>
        <v>19.505774890806737</v>
      </c>
      <c r="BE22" s="31">
        <f t="shared" si="39"/>
        <v>14.747926279441158</v>
      </c>
      <c r="BF22" s="25">
        <f t="shared" si="17"/>
        <v>0.75400431147404468</v>
      </c>
      <c r="BG22" s="32">
        <f t="shared" si="18"/>
        <v>6942988231.9035416</v>
      </c>
      <c r="BH22" s="32">
        <f t="shared" si="19"/>
        <v>5454339107.7532101</v>
      </c>
      <c r="BI22" s="31">
        <f t="shared" si="20"/>
        <v>30.392047973168527</v>
      </c>
      <c r="BJ22" s="25">
        <f t="shared" si="21"/>
        <v>0.27084313468491572</v>
      </c>
      <c r="BK22" s="25">
        <f t="shared" si="22"/>
        <v>0.6679058204899605</v>
      </c>
      <c r="BL22" s="31">
        <f t="shared" si="23"/>
        <v>5.4978517618997405</v>
      </c>
      <c r="BM22" s="31">
        <f t="shared" si="24"/>
        <v>3.0645482381002598</v>
      </c>
      <c r="BN22" s="31">
        <f t="shared" si="25"/>
        <v>0.2755888703327572</v>
      </c>
      <c r="BO22" s="31">
        <f t="shared" si="26"/>
        <v>8.6304681143002493E-2</v>
      </c>
      <c r="BP22" s="31">
        <f t="shared" si="27"/>
        <v>0.35041125787206762</v>
      </c>
      <c r="BQ22" s="31">
        <f t="shared" si="28"/>
        <v>0.17462426574664752</v>
      </c>
      <c r="BS22" s="13"/>
      <c r="BT22" s="19"/>
      <c r="BU22" s="20"/>
      <c r="BV22" s="19"/>
      <c r="BW22" s="33"/>
      <c r="BX22" s="34"/>
      <c r="BZ22" s="19"/>
      <c r="CA22" s="20"/>
      <c r="CB22" s="19"/>
      <c r="CC22" s="6"/>
      <c r="CD22" s="35"/>
      <c r="CF22" s="21"/>
      <c r="CG22" s="21"/>
      <c r="CH22" s="21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36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31">
        <f t="shared" si="1"/>
        <v>2.3269572768155085</v>
      </c>
      <c r="AL23" s="23">
        <f t="shared" si="2"/>
        <v>8.5</v>
      </c>
      <c r="AM23" s="31">
        <f t="shared" si="3"/>
        <v>1.3815</v>
      </c>
      <c r="AN23" s="23">
        <f t="shared" si="35"/>
        <v>97.617283515123574</v>
      </c>
      <c r="AO23" s="25">
        <f t="shared" si="4"/>
        <v>6.4945376379449554E-2</v>
      </c>
      <c r="AP23" s="31">
        <f t="shared" si="5"/>
        <v>7.5307279119437021E-2</v>
      </c>
      <c r="AQ23" s="31">
        <f t="shared" si="6"/>
        <v>2.1297773032821605</v>
      </c>
      <c r="AR23" s="31">
        <f t="shared" si="7"/>
        <v>0.54725207192028802</v>
      </c>
      <c r="AS23" s="31">
        <f t="shared" si="8"/>
        <v>1.3385146876012244</v>
      </c>
      <c r="AT23" s="31">
        <f t="shared" si="9"/>
        <v>0.36009186332354948</v>
      </c>
      <c r="AU23" s="31">
        <f t="shared" si="10"/>
        <v>0.23427550336103767</v>
      </c>
      <c r="AV23" s="31">
        <f t="shared" si="11"/>
        <v>0.29718368334229356</v>
      </c>
      <c r="AW23" s="31">
        <f t="shared" si="12"/>
        <v>1.0413310042589308</v>
      </c>
      <c r="AX23" s="31">
        <f t="shared" si="13"/>
        <v>10.933999999999999</v>
      </c>
      <c r="AY23" s="31">
        <f t="shared" si="14"/>
        <v>1.0310634714779239</v>
      </c>
      <c r="AZ23" s="31">
        <f t="shared" si="15"/>
        <v>-0.35390099838142475</v>
      </c>
      <c r="BA23" s="31">
        <f t="shared" si="36"/>
        <v>1.3245817296307389</v>
      </c>
      <c r="BB23" s="31">
        <f t="shared" si="37"/>
        <v>-0.19084175597064973</v>
      </c>
      <c r="BC23" s="31">
        <f t="shared" si="38"/>
        <v>0.78299041861561258</v>
      </c>
      <c r="BD23" s="31">
        <f t="shared" si="16"/>
        <v>19.63223589927809</v>
      </c>
      <c r="BE23" s="31">
        <f t="shared" si="39"/>
        <v>14.843540918726177</v>
      </c>
      <c r="BF23" s="25">
        <f t="shared" si="17"/>
        <v>0.95664505374763342</v>
      </c>
      <c r="BG23" s="32">
        <f t="shared" si="18"/>
        <v>7236148749.5366955</v>
      </c>
      <c r="BH23" s="32">
        <f t="shared" si="19"/>
        <v>5446315367.2730131</v>
      </c>
      <c r="BI23" s="31">
        <f t="shared" si="20"/>
        <v>31.091060782358998</v>
      </c>
      <c r="BJ23" s="25">
        <f t="shared" si="21"/>
        <v>0.2636796213747013</v>
      </c>
      <c r="BK23" s="25">
        <f t="shared" si="22"/>
        <v>0.94147082255930525</v>
      </c>
      <c r="BL23" s="31">
        <f t="shared" si="23"/>
        <v>7.7182523068514968</v>
      </c>
      <c r="BM23" s="31">
        <f t="shared" si="24"/>
        <v>3.2157476931485025</v>
      </c>
      <c r="BN23" s="31">
        <f t="shared" si="25"/>
        <v>0.22646110515130299</v>
      </c>
      <c r="BO23" s="31">
        <f t="shared" si="26"/>
        <v>9.880503731509295E-2</v>
      </c>
      <c r="BP23" s="31">
        <f t="shared" si="27"/>
        <v>0.29854187830304357</v>
      </c>
      <c r="BQ23" s="31">
        <f t="shared" si="28"/>
        <v>0.17075814823807783</v>
      </c>
      <c r="BS23" s="13"/>
      <c r="BT23" s="19"/>
      <c r="BU23" s="20"/>
      <c r="BV23" s="19"/>
      <c r="BW23" s="33"/>
      <c r="BX23" s="34"/>
      <c r="BZ23" s="19"/>
      <c r="CA23" s="20"/>
      <c r="CB23" s="19"/>
      <c r="CC23" s="6"/>
      <c r="CD23" s="35"/>
      <c r="CF23" s="21"/>
      <c r="CG23" s="21"/>
      <c r="CH23" s="21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36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31">
        <f t="shared" si="1"/>
        <v>2.3970055360646358</v>
      </c>
      <c r="AL24" s="23">
        <f t="shared" si="2"/>
        <v>9.1</v>
      </c>
      <c r="AM24" s="31">
        <f t="shared" si="3"/>
        <v>1.2893999999999999</v>
      </c>
      <c r="AN24" s="23">
        <f t="shared" si="35"/>
        <v>97.624995170015652</v>
      </c>
      <c r="AO24" s="25">
        <f t="shared" si="4"/>
        <v>6.4950506990663459E-2</v>
      </c>
      <c r="AP24" s="31">
        <f t="shared" si="5"/>
        <v>7.8046128887961211E-2</v>
      </c>
      <c r="AQ24" s="31">
        <f t="shared" si="6"/>
        <v>2.3673876975032684</v>
      </c>
      <c r="AR24" s="31">
        <f t="shared" si="7"/>
        <v>0.52741000445547548</v>
      </c>
      <c r="AS24" s="31">
        <f t="shared" si="8"/>
        <v>1.447398850979372</v>
      </c>
      <c r="AT24" s="31">
        <f t="shared" si="9"/>
        <v>0.2789998923569465</v>
      </c>
      <c r="AU24" s="31">
        <f t="shared" si="10"/>
        <v>0.28882129909539872</v>
      </c>
      <c r="AV24" s="31">
        <f t="shared" si="11"/>
        <v>0.28391059572617261</v>
      </c>
      <c r="AW24" s="31">
        <f t="shared" si="12"/>
        <v>1.1634882552531995</v>
      </c>
      <c r="AX24" s="31">
        <f t="shared" si="13"/>
        <v>10.6722</v>
      </c>
      <c r="AY24" s="31">
        <f t="shared" si="14"/>
        <v>1.0308671423273339</v>
      </c>
      <c r="AZ24" s="31">
        <f t="shared" si="15"/>
        <v>-0.35031940280597534</v>
      </c>
      <c r="BA24" s="31">
        <f t="shared" si="36"/>
        <v>1.3273459712275386</v>
      </c>
      <c r="BB24" s="31">
        <f t="shared" si="37"/>
        <v>-0.18899046792635724</v>
      </c>
      <c r="BC24" s="31">
        <f t="shared" si="38"/>
        <v>0.78402147907129383</v>
      </c>
      <c r="BD24" s="31">
        <f t="shared" si="16"/>
        <v>19.762367888555112</v>
      </c>
      <c r="BE24" s="31">
        <f t="shared" si="39"/>
        <v>14.941931113178748</v>
      </c>
      <c r="BF24" s="25">
        <f t="shared" si="17"/>
        <v>0.92759094490641247</v>
      </c>
      <c r="BG24" s="32">
        <f t="shared" si="18"/>
        <v>7406339021.9600296</v>
      </c>
      <c r="BH24" s="32">
        <f t="shared" si="19"/>
        <v>5406329373.018321</v>
      </c>
      <c r="BI24" s="31">
        <f t="shared" si="20"/>
        <v>31.410256570289427</v>
      </c>
      <c r="BJ24" s="25">
        <f t="shared" si="21"/>
        <v>0.26540343388444088</v>
      </c>
      <c r="BK24" s="25">
        <f t="shared" si="22"/>
        <v>0.90224777562365699</v>
      </c>
      <c r="BL24" s="31">
        <f t="shared" si="23"/>
        <v>7.5214892917770531</v>
      </c>
      <c r="BM24" s="31">
        <f t="shared" si="24"/>
        <v>3.1507107082229471</v>
      </c>
      <c r="BN24" s="31">
        <f t="shared" si="25"/>
        <v>0.22732400492229057</v>
      </c>
      <c r="BO24" s="31">
        <f t="shared" si="26"/>
        <v>0.10032751580124025</v>
      </c>
      <c r="BP24" s="31">
        <f t="shared" si="27"/>
        <v>0.31068864945562291</v>
      </c>
      <c r="BQ24" s="31">
        <f t="shared" si="28"/>
        <v>0.17147067834130358</v>
      </c>
      <c r="BS24" s="13"/>
      <c r="BT24" s="19"/>
      <c r="BU24" s="20"/>
      <c r="BV24" s="19"/>
      <c r="BW24" s="33"/>
      <c r="BX24" s="34"/>
      <c r="BZ24" s="19"/>
      <c r="CA24" s="20"/>
      <c r="CB24" s="19"/>
      <c r="CC24" s="6"/>
      <c r="CD24" s="35"/>
      <c r="CF24" s="21"/>
      <c r="CG24" s="21"/>
      <c r="CH24" s="21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36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31">
        <f t="shared" si="1"/>
        <v>2.512371612100301</v>
      </c>
      <c r="AL25" s="23">
        <f t="shared" si="2"/>
        <v>9.6999999999999993</v>
      </c>
      <c r="AM25" s="31">
        <f t="shared" si="3"/>
        <v>1.3815</v>
      </c>
      <c r="AN25" s="23">
        <f t="shared" si="35"/>
        <v>97.632674599376145</v>
      </c>
      <c r="AO25" s="25">
        <f t="shared" si="4"/>
        <v>6.4955616162033922E-2</v>
      </c>
      <c r="AP25" s="31">
        <f t="shared" si="5"/>
        <v>8.0869594497586142E-2</v>
      </c>
      <c r="AQ25" s="31">
        <f t="shared" si="6"/>
        <v>2.3968104104453793</v>
      </c>
      <c r="AR25" s="31">
        <f t="shared" si="7"/>
        <v>0.56775189117620539</v>
      </c>
      <c r="AS25" s="31">
        <f t="shared" si="8"/>
        <v>1.4822811508107923</v>
      </c>
      <c r="AT25" s="31">
        <f t="shared" si="9"/>
        <v>0.31339904392926538</v>
      </c>
      <c r="AU25" s="31">
        <f t="shared" si="10"/>
        <v>0.29480768048478168</v>
      </c>
      <c r="AV25" s="31">
        <f t="shared" si="11"/>
        <v>0.3041033622070235</v>
      </c>
      <c r="AW25" s="31">
        <f t="shared" si="12"/>
        <v>1.1781777886037688</v>
      </c>
      <c r="AX25" s="31">
        <f t="shared" si="13"/>
        <v>10.5182</v>
      </c>
      <c r="AY25" s="31">
        <f t="shared" si="14"/>
        <v>1.0306616665763046</v>
      </c>
      <c r="AZ25" s="31">
        <f t="shared" si="15"/>
        <v>-0.34663400003096273</v>
      </c>
      <c r="BA25" s="31">
        <f t="shared" si="36"/>
        <v>1.3301808167945861</v>
      </c>
      <c r="BB25" s="31">
        <f t="shared" si="37"/>
        <v>-0.18708299255101252</v>
      </c>
      <c r="BC25" s="31">
        <f t="shared" si="38"/>
        <v>0.78507192439402584</v>
      </c>
      <c r="BD25" s="31">
        <f t="shared" si="16"/>
        <v>19.896121335461917</v>
      </c>
      <c r="BE25" s="31">
        <f t="shared" si="39"/>
        <v>15.043059419316046</v>
      </c>
      <c r="BF25" s="25">
        <f t="shared" si="17"/>
        <v>0.90805996434873293</v>
      </c>
      <c r="BG25" s="32">
        <f t="shared" si="18"/>
        <v>7426556956.0786963</v>
      </c>
      <c r="BH25" s="32">
        <f t="shared" si="19"/>
        <v>5486522759.1195059</v>
      </c>
      <c r="BI25" s="31">
        <f t="shared" si="20"/>
        <v>31.656414921808395</v>
      </c>
      <c r="BJ25" s="25">
        <f t="shared" si="21"/>
        <v>0.26279620540894599</v>
      </c>
      <c r="BK25" s="25">
        <f t="shared" si="22"/>
        <v>0.87588095187078963</v>
      </c>
      <c r="BL25" s="31">
        <f t="shared" si="23"/>
        <v>7.2866163057365689</v>
      </c>
      <c r="BM25" s="31">
        <f t="shared" si="24"/>
        <v>3.2315836942634313</v>
      </c>
      <c r="BN25" s="31">
        <f t="shared" si="25"/>
        <v>0.23657274482162746</v>
      </c>
      <c r="BO25" s="31">
        <f t="shared" si="26"/>
        <v>0.10662544007955879</v>
      </c>
      <c r="BP25" s="31">
        <f t="shared" si="27"/>
        <v>0.33639489730607963</v>
      </c>
      <c r="BQ25" s="31">
        <f t="shared" si="28"/>
        <v>0.17633551312708901</v>
      </c>
      <c r="BS25" s="13"/>
      <c r="BT25" s="19"/>
      <c r="BU25" s="20"/>
      <c r="BV25" s="19"/>
      <c r="BW25" s="33"/>
      <c r="BX25" s="34"/>
      <c r="BZ25" s="19"/>
      <c r="CA25" s="20"/>
      <c r="CB25" s="19"/>
      <c r="CC25" s="6"/>
      <c r="CD25" s="35"/>
      <c r="CF25" s="21"/>
      <c r="CG25" s="21"/>
      <c r="CH25" s="21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36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31">
        <f t="shared" si="1"/>
        <v>3.5153426924718927</v>
      </c>
      <c r="AL26" s="23">
        <f t="shared" si="2"/>
        <v>10.15</v>
      </c>
      <c r="AM26" s="31">
        <f t="shared" si="3"/>
        <v>3.4077000000000002</v>
      </c>
      <c r="AN26" s="23">
        <f t="shared" si="35"/>
        <v>97.638413144701019</v>
      </c>
      <c r="AO26" s="25">
        <f t="shared" si="4"/>
        <v>6.49594340513725E-2</v>
      </c>
      <c r="AP26" s="31">
        <f t="shared" si="5"/>
        <v>8.304399116686359E-2</v>
      </c>
      <c r="AQ26" s="31">
        <f t="shared" si="6"/>
        <v>1.7163564077019398</v>
      </c>
      <c r="AR26" s="31">
        <f t="shared" si="7"/>
        <v>0.88456442308191707</v>
      </c>
      <c r="AS26" s="31">
        <f t="shared" si="8"/>
        <v>1.3004604153919284</v>
      </c>
      <c r="AT26" s="31">
        <f t="shared" si="9"/>
        <v>0.53339234711839589</v>
      </c>
      <c r="AU26" s="31">
        <f t="shared" si="10"/>
        <v>0.16991928436249204</v>
      </c>
      <c r="AV26" s="31">
        <f t="shared" si="11"/>
        <v>0.35165581574044397</v>
      </c>
      <c r="AW26" s="31">
        <f t="shared" si="12"/>
        <v>0.94880459965148445</v>
      </c>
      <c r="AX26" s="31">
        <f t="shared" si="13"/>
        <v>10.6645</v>
      </c>
      <c r="AY26" s="31">
        <f t="shared" si="14"/>
        <v>1.0304471051117361</v>
      </c>
      <c r="AZ26" s="31">
        <f t="shared" si="15"/>
        <v>-0.3428458821207665</v>
      </c>
      <c r="BA26" s="31">
        <f t="shared" si="36"/>
        <v>1.3330847719836083</v>
      </c>
      <c r="BB26" s="31">
        <f t="shared" si="37"/>
        <v>-0.18511970634532371</v>
      </c>
      <c r="BC26" s="31">
        <f t="shared" si="38"/>
        <v>0.786140533427239</v>
      </c>
      <c r="BD26" s="31">
        <f t="shared" si="16"/>
        <v>20.033444969378081</v>
      </c>
      <c r="BE26" s="31">
        <f t="shared" si="39"/>
        <v>15.146887072447379</v>
      </c>
      <c r="BF26" s="25">
        <f t="shared" si="17"/>
        <v>0.91437930010012058</v>
      </c>
      <c r="BG26" s="32">
        <f t="shared" si="18"/>
        <v>6904584185.2185268</v>
      </c>
      <c r="BH26" s="32">
        <f t="shared" si="19"/>
        <v>6003815134.8166685</v>
      </c>
      <c r="BI26" s="31">
        <f t="shared" si="20"/>
        <v>31.644940933066277</v>
      </c>
      <c r="BJ26" s="25">
        <f t="shared" si="21"/>
        <v>0.25697919544769093</v>
      </c>
      <c r="BK26" s="25">
        <f t="shared" si="22"/>
        <v>0.88441205513516297</v>
      </c>
      <c r="BL26" s="31">
        <f t="shared" si="23"/>
        <v>7.1921197215427686</v>
      </c>
      <c r="BM26" s="31">
        <f t="shared" si="24"/>
        <v>3.4723802784572317</v>
      </c>
      <c r="BN26" s="31">
        <f t="shared" si="25"/>
        <v>0.25071337750593731</v>
      </c>
      <c r="BO26" s="31">
        <f t="shared" si="26"/>
        <v>0.11765100940625502</v>
      </c>
      <c r="BP26" s="31">
        <f t="shared" si="27"/>
        <v>0.66720758302659289</v>
      </c>
      <c r="BQ26" s="31">
        <f t="shared" si="28"/>
        <v>0.22326659477996921</v>
      </c>
      <c r="BS26" s="13"/>
      <c r="BT26" s="19"/>
      <c r="BU26" s="20"/>
      <c r="BV26" s="19"/>
      <c r="BW26" s="33"/>
      <c r="BX26" s="34"/>
      <c r="BZ26" s="19"/>
      <c r="CA26" s="20"/>
      <c r="CB26" s="19"/>
      <c r="CC26" s="6"/>
      <c r="CD26" s="35"/>
      <c r="CF26" s="21"/>
      <c r="CG26" s="21"/>
      <c r="CH26" s="21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36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31">
        <f t="shared" si="1"/>
        <v>3.8304345536389977</v>
      </c>
      <c r="AL27" s="23">
        <f t="shared" si="2"/>
        <v>9.5500000000000007</v>
      </c>
      <c r="AM27" s="31">
        <f t="shared" si="3"/>
        <v>2.8551000000000002</v>
      </c>
      <c r="AN27" s="23">
        <f t="shared" si="35"/>
        <v>97.630757752128389</v>
      </c>
      <c r="AO27" s="25">
        <f t="shared" si="4"/>
        <v>6.4954340871824195E-2</v>
      </c>
      <c r="AP27" s="31">
        <f t="shared" si="5"/>
        <v>8.0155680579880664E-2</v>
      </c>
      <c r="AQ27" s="31">
        <f t="shared" si="6"/>
        <v>2.038176335166181</v>
      </c>
      <c r="AR27" s="31">
        <f t="shared" si="7"/>
        <v>0.67106385242410471</v>
      </c>
      <c r="AS27" s="31">
        <f t="shared" si="8"/>
        <v>1.3546200937951429</v>
      </c>
      <c r="AT27" s="31">
        <f t="shared" si="9"/>
        <v>0.18185830400693237</v>
      </c>
      <c r="AU27" s="31">
        <f t="shared" si="10"/>
        <v>0.13655781445613413</v>
      </c>
      <c r="AV27" s="31">
        <f t="shared" si="11"/>
        <v>0.15920805923153325</v>
      </c>
      <c r="AW27" s="31">
        <f t="shared" si="12"/>
        <v>1.1954120345636097</v>
      </c>
      <c r="AX27" s="31">
        <f t="shared" si="13"/>
        <v>11.7117</v>
      </c>
      <c r="AY27" s="31">
        <f t="shared" si="14"/>
        <v>1.0302235215128204</v>
      </c>
      <c r="AZ27" s="31">
        <f t="shared" si="15"/>
        <v>-0.33895617157647767</v>
      </c>
      <c r="BA27" s="31">
        <f t="shared" si="36"/>
        <v>1.3360563321832024</v>
      </c>
      <c r="BB27" s="31">
        <f t="shared" si="37"/>
        <v>-0.18310100324251544</v>
      </c>
      <c r="BC27" s="31">
        <f t="shared" si="38"/>
        <v>0.78722606224582981</v>
      </c>
      <c r="BD27" s="31">
        <f t="shared" si="16"/>
        <v>20.174285776654383</v>
      </c>
      <c r="BE27" s="31">
        <f t="shared" si="39"/>
        <v>15.253373990012845</v>
      </c>
      <c r="BF27" s="25">
        <f t="shared" si="17"/>
        <v>0.99715643305925339</v>
      </c>
      <c r="BG27" s="32">
        <f t="shared" si="18"/>
        <v>7166929826.5031099</v>
      </c>
      <c r="BH27" s="32">
        <f t="shared" si="19"/>
        <v>5674351515.3746347</v>
      </c>
      <c r="BI27" s="31">
        <f t="shared" si="20"/>
        <v>31.480401209613291</v>
      </c>
      <c r="BJ27" s="25">
        <f t="shared" si="21"/>
        <v>0.28413876155205608</v>
      </c>
      <c r="BK27" s="25">
        <f t="shared" si="22"/>
        <v>0.99616118462999215</v>
      </c>
      <c r="BL27" s="31">
        <f t="shared" si="23"/>
        <v>8.9104647686449567</v>
      </c>
      <c r="BM27" s="31">
        <f t="shared" si="24"/>
        <v>2.8012352313550437</v>
      </c>
      <c r="BN27" s="31">
        <f t="shared" si="25"/>
        <v>0.18417062665056172</v>
      </c>
      <c r="BO27" s="31">
        <f t="shared" si="26"/>
        <v>9.1610245904910029E-2</v>
      </c>
      <c r="BP27" s="31">
        <f t="shared" si="27"/>
        <v>0.70574606713688537</v>
      </c>
      <c r="BQ27" s="31">
        <f t="shared" si="28"/>
        <v>0.20816340858357424</v>
      </c>
      <c r="BS27" s="13"/>
      <c r="BT27" s="19"/>
      <c r="BU27" s="20"/>
      <c r="BV27" s="19"/>
      <c r="BW27" s="33"/>
      <c r="BX27" s="34"/>
      <c r="BZ27" s="19"/>
      <c r="CA27" s="20"/>
      <c r="CB27" s="19"/>
      <c r="CC27" s="6"/>
      <c r="CD27" s="35"/>
      <c r="CF27" s="21"/>
      <c r="CG27" s="21"/>
      <c r="CH27" s="21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36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31">
        <f t="shared" si="1"/>
        <v>3.4811544959863476</v>
      </c>
      <c r="AL28" s="23">
        <f t="shared" si="2"/>
        <v>9.1999999999999993</v>
      </c>
      <c r="AM28" s="31">
        <f t="shared" si="3"/>
        <v>2.3025000000000002</v>
      </c>
      <c r="AN28" s="23">
        <f t="shared" si="35"/>
        <v>97.626277307329147</v>
      </c>
      <c r="AO28" s="25">
        <f t="shared" si="4"/>
        <v>6.4951360004467953E-2</v>
      </c>
      <c r="AP28" s="31">
        <f t="shared" si="5"/>
        <v>7.851077385762277E-2</v>
      </c>
      <c r="AQ28" s="31">
        <f t="shared" si="6"/>
        <v>2.3382812709274461</v>
      </c>
      <c r="AR28" s="31">
        <f t="shared" si="7"/>
        <v>0.54323162893430843</v>
      </c>
      <c r="AS28" s="31">
        <f t="shared" si="8"/>
        <v>1.4407564499308774</v>
      </c>
      <c r="AT28" s="31">
        <f t="shared" si="9"/>
        <v>0.23304636881281829</v>
      </c>
      <c r="AU28" s="31">
        <f t="shared" si="10"/>
        <v>0.25487265853109164</v>
      </c>
      <c r="AV28" s="31">
        <f t="shared" si="11"/>
        <v>0.24395951367195495</v>
      </c>
      <c r="AW28" s="31">
        <f t="shared" si="12"/>
        <v>1.1967969362589224</v>
      </c>
      <c r="AX28" s="31">
        <f t="shared" si="13"/>
        <v>11.588500000000002</v>
      </c>
      <c r="AY28" s="31">
        <f t="shared" si="14"/>
        <v>1.0299909820322035</v>
      </c>
      <c r="AZ28" s="31">
        <f t="shared" si="15"/>
        <v>-0.33496602100327749</v>
      </c>
      <c r="BA28" s="31">
        <f t="shared" si="36"/>
        <v>1.3390939847301155</v>
      </c>
      <c r="BB28" s="31">
        <f t="shared" si="37"/>
        <v>-0.18102729498957554</v>
      </c>
      <c r="BC28" s="31">
        <f t="shared" si="38"/>
        <v>0.7883272455231487</v>
      </c>
      <c r="BD28" s="31">
        <f t="shared" si="16"/>
        <v>20.318589007118838</v>
      </c>
      <c r="BE28" s="31">
        <f t="shared" si="39"/>
        <v>15.36247877650241</v>
      </c>
      <c r="BF28" s="25">
        <f t="shared" si="17"/>
        <v>0.97965961215970176</v>
      </c>
      <c r="BG28" s="32">
        <f t="shared" si="18"/>
        <v>7386162396.6875706</v>
      </c>
      <c r="BH28" s="32">
        <f t="shared" si="19"/>
        <v>5438300482.6916885</v>
      </c>
      <c r="BI28" s="31">
        <f t="shared" si="20"/>
        <v>31.439170748798254</v>
      </c>
      <c r="BJ28" s="25">
        <f t="shared" si="21"/>
        <v>0.27085083899301227</v>
      </c>
      <c r="BK28" s="25">
        <f t="shared" si="22"/>
        <v>0.97254047641559749</v>
      </c>
      <c r="BL28" s="31">
        <f t="shared" si="23"/>
        <v>8.2814989856212691</v>
      </c>
      <c r="BM28" s="31">
        <f t="shared" si="24"/>
        <v>3.3070010143787325</v>
      </c>
      <c r="BN28" s="31">
        <f t="shared" si="25"/>
        <v>0.21973428666968323</v>
      </c>
      <c r="BO28" s="31">
        <f t="shared" si="26"/>
        <v>0.10593116518502166</v>
      </c>
      <c r="BP28" s="31">
        <f t="shared" si="27"/>
        <v>0.57048954915364125</v>
      </c>
      <c r="BQ28" s="31">
        <f t="shared" si="28"/>
        <v>0.19430930604158847</v>
      </c>
      <c r="BS28" s="13"/>
      <c r="BT28" s="19"/>
      <c r="BU28" s="20"/>
      <c r="BV28" s="19"/>
      <c r="BW28" s="33"/>
      <c r="BX28" s="34"/>
      <c r="BZ28" s="19"/>
      <c r="CA28" s="20"/>
      <c r="CB28" s="19"/>
      <c r="CC28" s="6"/>
      <c r="CD28" s="35"/>
      <c r="CF28" s="21"/>
      <c r="CG28" s="21"/>
      <c r="CH28" s="21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36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31">
        <f t="shared" si="1"/>
        <v>4.1483268279659988</v>
      </c>
      <c r="AL29" s="23">
        <f t="shared" si="2"/>
        <v>10.850000000000001</v>
      </c>
      <c r="AM29" s="31">
        <f t="shared" si="3"/>
        <v>2.9472000000000005</v>
      </c>
      <c r="AN29" s="23">
        <f t="shared" si="35"/>
        <v>97.647304164918324</v>
      </c>
      <c r="AO29" s="25">
        <f t="shared" si="4"/>
        <v>6.4965349301557909E-2</v>
      </c>
      <c r="AP29" s="31">
        <f t="shared" si="5"/>
        <v>8.6525484576527964E-2</v>
      </c>
      <c r="AQ29" s="31">
        <f t="shared" si="6"/>
        <v>2.5801527260359443</v>
      </c>
      <c r="AR29" s="31">
        <f t="shared" si="7"/>
        <v>0.61525955246277153</v>
      </c>
      <c r="AS29" s="31">
        <f t="shared" si="8"/>
        <v>1.5977061392493579</v>
      </c>
      <c r="AT29" s="31">
        <f t="shared" si="9"/>
        <v>0.30886029533631132</v>
      </c>
      <c r="AU29" s="31">
        <f t="shared" si="10"/>
        <v>0.33025954893260084</v>
      </c>
      <c r="AV29" s="31">
        <f t="shared" si="11"/>
        <v>0.31955992213445605</v>
      </c>
      <c r="AW29" s="31">
        <f t="shared" si="12"/>
        <v>1.2781462171149018</v>
      </c>
      <c r="AX29" s="31">
        <f t="shared" si="13"/>
        <v>11.134200000000002</v>
      </c>
      <c r="AY29" s="31">
        <f t="shared" si="14"/>
        <v>1.0297495555763523</v>
      </c>
      <c r="AZ29" s="31">
        <f t="shared" si="15"/>
        <v>-0.33087661276889524</v>
      </c>
      <c r="BA29" s="31">
        <f t="shared" si="36"/>
        <v>1.3421962110561418</v>
      </c>
      <c r="BB29" s="31">
        <f t="shared" si="37"/>
        <v>-0.17889901152029047</v>
      </c>
      <c r="BC29" s="31">
        <f t="shared" si="38"/>
        <v>0.78944279792964733</v>
      </c>
      <c r="BD29" s="31">
        <f t="shared" si="16"/>
        <v>20.466298182760056</v>
      </c>
      <c r="BE29" s="31">
        <f t="shared" si="39"/>
        <v>15.474158730021223</v>
      </c>
      <c r="BF29" s="25">
        <f t="shared" si="17"/>
        <v>0.93446113952200416</v>
      </c>
      <c r="BG29" s="32">
        <f t="shared" si="18"/>
        <v>7548735204.531002</v>
      </c>
      <c r="BH29" s="32">
        <f t="shared" si="19"/>
        <v>5575762362.8399658</v>
      </c>
      <c r="BI29" s="31">
        <f t="shared" si="20"/>
        <v>32.174705786409923</v>
      </c>
      <c r="BJ29" s="25">
        <f t="shared" si="21"/>
        <v>0.26085851610037036</v>
      </c>
      <c r="BK29" s="25">
        <f t="shared" si="22"/>
        <v>0.91152253835470576</v>
      </c>
      <c r="BL29" s="31">
        <f t="shared" si="23"/>
        <v>7.6504506012011824</v>
      </c>
      <c r="BM29" s="31">
        <f t="shared" si="24"/>
        <v>3.4837493987988193</v>
      </c>
      <c r="BN29" s="31">
        <f t="shared" si="25"/>
        <v>0.24092319493767766</v>
      </c>
      <c r="BO29" s="31">
        <f t="shared" si="26"/>
        <v>0.12298470678869634</v>
      </c>
      <c r="BP29" s="31">
        <f t="shared" si="27"/>
        <v>0.77549821585740142</v>
      </c>
      <c r="BQ29" s="31">
        <f t="shared" si="28"/>
        <v>0.21658923221501342</v>
      </c>
      <c r="BS29" s="13"/>
      <c r="BT29" s="19"/>
      <c r="BU29" s="20"/>
      <c r="BV29" s="19"/>
      <c r="BW29" s="33"/>
      <c r="BX29" s="34"/>
      <c r="BZ29" s="19"/>
      <c r="CA29" s="20"/>
      <c r="CB29" s="19"/>
      <c r="CC29" s="6"/>
      <c r="CD29" s="35"/>
      <c r="CF29" s="21"/>
      <c r="CG29" s="21"/>
      <c r="CH29" s="21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36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31">
        <f t="shared" si="1"/>
        <v>2.0864745569596801</v>
      </c>
      <c r="AL30" s="23">
        <f t="shared" si="2"/>
        <v>11.25</v>
      </c>
      <c r="AM30" s="31">
        <f t="shared" si="3"/>
        <v>1.1052</v>
      </c>
      <c r="AN30" s="23">
        <f t="shared" si="35"/>
        <v>97.652365390791303</v>
      </c>
      <c r="AO30" s="25">
        <f t="shared" si="4"/>
        <v>6.4968716566118287E-2</v>
      </c>
      <c r="AP30" s="31">
        <f t="shared" si="5"/>
        <v>8.8570222500621479E-2</v>
      </c>
      <c r="AQ30" s="31">
        <f t="shared" si="6"/>
        <v>2.2810057729824531</v>
      </c>
      <c r="AR30" s="31">
        <f t="shared" si="7"/>
        <v>0.75240518260483069</v>
      </c>
      <c r="AS30" s="31">
        <f t="shared" si="8"/>
        <v>1.516705477793642</v>
      </c>
      <c r="AT30" s="31">
        <f t="shared" si="9"/>
        <v>0.44542386810205975</v>
      </c>
      <c r="AU30" s="31">
        <f t="shared" si="10"/>
        <v>0.44023411418561342</v>
      </c>
      <c r="AV30" s="31">
        <f t="shared" si="11"/>
        <v>0.44282899114383656</v>
      </c>
      <c r="AW30" s="31">
        <f t="shared" si="12"/>
        <v>1.0738764866498054</v>
      </c>
      <c r="AX30" s="31">
        <f t="shared" si="13"/>
        <v>7.0301000000000009</v>
      </c>
      <c r="AY30" s="31">
        <f t="shared" si="14"/>
        <v>1.0294993136851356</v>
      </c>
      <c r="AZ30" s="31">
        <f t="shared" si="15"/>
        <v>-0.32668915865324738</v>
      </c>
      <c r="BA30" s="31">
        <f t="shared" si="36"/>
        <v>1.3453614887659</v>
      </c>
      <c r="BB30" s="31">
        <f t="shared" si="37"/>
        <v>-0.17671660131865527</v>
      </c>
      <c r="BC30" s="31">
        <f t="shared" si="38"/>
        <v>0.79057141556201049</v>
      </c>
      <c r="BD30" s="31">
        <f t="shared" si="16"/>
        <v>20.617355108668132</v>
      </c>
      <c r="BE30" s="31">
        <f t="shared" si="39"/>
        <v>15.588369850561801</v>
      </c>
      <c r="BF30" s="25">
        <f t="shared" si="17"/>
        <v>0.5856930575502709</v>
      </c>
      <c r="BG30" s="32">
        <f t="shared" si="18"/>
        <v>7345932847.4959946</v>
      </c>
      <c r="BH30" s="32">
        <f t="shared" si="19"/>
        <v>5807830519.8800783</v>
      </c>
      <c r="BI30" s="31">
        <f t="shared" si="20"/>
        <v>32.246450895122436</v>
      </c>
      <c r="BJ30" s="25">
        <f t="shared" si="21"/>
        <v>0.24683644367876895</v>
      </c>
      <c r="BK30" s="25">
        <f t="shared" si="22"/>
        <v>0.44068562769286579</v>
      </c>
      <c r="BL30" s="31">
        <f t="shared" si="23"/>
        <v>3.5076809961711111</v>
      </c>
      <c r="BM30" s="31">
        <f t="shared" si="24"/>
        <v>3.5224190038288898</v>
      </c>
      <c r="BN30" s="31">
        <f t="shared" si="25"/>
        <v>0.38580711980601201</v>
      </c>
      <c r="BO30" s="31">
        <f t="shared" si="26"/>
        <v>0.12728842544309324</v>
      </c>
      <c r="BP30" s="31">
        <f t="shared" si="27"/>
        <v>0.24400411139573516</v>
      </c>
      <c r="BQ30" s="31">
        <f t="shared" si="28"/>
        <v>0.17795210375335691</v>
      </c>
      <c r="BS30" s="13"/>
      <c r="BT30" s="19"/>
      <c r="BU30" s="20"/>
      <c r="BV30" s="19"/>
      <c r="BW30" s="33"/>
      <c r="BX30" s="34"/>
      <c r="BZ30" s="19"/>
      <c r="CA30" s="20"/>
      <c r="CB30" s="19"/>
      <c r="CC30" s="6"/>
      <c r="CD30" s="35"/>
      <c r="CF30" s="21"/>
      <c r="CG30" s="21"/>
      <c r="CH30" s="21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36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31">
        <f t="shared" si="1"/>
        <v>2.1804186010372204</v>
      </c>
      <c r="AL31" s="23">
        <f t="shared" si="2"/>
        <v>12.25</v>
      </c>
      <c r="AM31" s="31">
        <f t="shared" si="3"/>
        <v>1.4736000000000002</v>
      </c>
      <c r="AN31" s="23">
        <f t="shared" si="35"/>
        <v>97.664957311069841</v>
      </c>
      <c r="AO31" s="25">
        <f t="shared" si="4"/>
        <v>6.4977094047772979E-2</v>
      </c>
      <c r="AP31" s="31">
        <f t="shared" si="5"/>
        <v>9.3863103976550288E-2</v>
      </c>
      <c r="AQ31" s="31">
        <f t="shared" si="6"/>
        <v>1.9500432630582893</v>
      </c>
      <c r="AR31" s="31">
        <f t="shared" si="7"/>
        <v>1.0297111140367921</v>
      </c>
      <c r="AS31" s="31">
        <f t="shared" si="8"/>
        <v>1.4898771885475406</v>
      </c>
      <c r="AT31" s="31">
        <f t="shared" si="9"/>
        <v>0.61164840173785451</v>
      </c>
      <c r="AU31" s="31">
        <f t="shared" si="10"/>
        <v>0.51481142144738834</v>
      </c>
      <c r="AV31" s="31">
        <f t="shared" si="11"/>
        <v>0.56322991159262137</v>
      </c>
      <c r="AW31" s="31">
        <f t="shared" si="12"/>
        <v>0.92664727695491922</v>
      </c>
      <c r="AX31" s="31">
        <f t="shared" si="13"/>
        <v>6.2755000000000001</v>
      </c>
      <c r="AY31" s="31">
        <f t="shared" si="14"/>
        <v>1.0292403305106266</v>
      </c>
      <c r="AZ31" s="31">
        <f t="shared" si="15"/>
        <v>-0.32240489948936107</v>
      </c>
      <c r="BA31" s="31">
        <f t="shared" si="36"/>
        <v>1.3485882936412186</v>
      </c>
      <c r="BB31" s="31">
        <f t="shared" si="37"/>
        <v>-0.17448053177125111</v>
      </c>
      <c r="BC31" s="31">
        <f t="shared" si="38"/>
        <v>0.79171177740152854</v>
      </c>
      <c r="BD31" s="31">
        <f t="shared" si="16"/>
        <v>20.771699886305768</v>
      </c>
      <c r="BE31" s="31">
        <f t="shared" si="39"/>
        <v>15.705066850038065</v>
      </c>
      <c r="BF31" s="25">
        <f t="shared" si="17"/>
        <v>0.51894080285180366</v>
      </c>
      <c r="BG31" s="32">
        <f t="shared" si="18"/>
        <v>7098208691.3527346</v>
      </c>
      <c r="BH31" s="32">
        <f t="shared" si="19"/>
        <v>6195880194.2282648</v>
      </c>
      <c r="BI31" s="31">
        <f t="shared" si="20"/>
        <v>32.590458903001817</v>
      </c>
      <c r="BJ31" s="25">
        <f t="shared" si="21"/>
        <v>0.23493189700382244</v>
      </c>
      <c r="BK31" s="25">
        <f t="shared" si="22"/>
        <v>0.35057008384993504</v>
      </c>
      <c r="BL31" s="31">
        <f t="shared" si="23"/>
        <v>2.684153285858363</v>
      </c>
      <c r="BM31" s="31">
        <f t="shared" si="24"/>
        <v>3.5913467141416371</v>
      </c>
      <c r="BN31" s="31">
        <f t="shared" si="25"/>
        <v>0.44065603854498614</v>
      </c>
      <c r="BO31" s="31">
        <f t="shared" si="26"/>
        <v>0.13753473961849003</v>
      </c>
      <c r="BP31" s="31">
        <f t="shared" si="27"/>
        <v>0.27978709251658568</v>
      </c>
      <c r="BQ31" s="31">
        <f t="shared" si="28"/>
        <v>0.19139528159251468</v>
      </c>
      <c r="BS31" s="13"/>
      <c r="BT31" s="19"/>
      <c r="BU31" s="20"/>
      <c r="BV31" s="19"/>
      <c r="BW31" s="33"/>
      <c r="BX31" s="34"/>
      <c r="BZ31" s="19"/>
      <c r="CA31" s="20"/>
      <c r="CB31" s="19"/>
      <c r="CC31" s="6"/>
      <c r="CD31" s="35"/>
      <c r="CF31" s="21"/>
      <c r="CG31" s="21"/>
      <c r="CH31" s="21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36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31">
        <f t="shared" si="1"/>
        <v>2.3104581114568967</v>
      </c>
      <c r="AL32" s="23">
        <f t="shared" si="2"/>
        <v>9.6999999999999993</v>
      </c>
      <c r="AM32" s="31">
        <f t="shared" si="3"/>
        <v>1.7499</v>
      </c>
      <c r="AN32" s="23">
        <f t="shared" si="35"/>
        <v>97.632674599376145</v>
      </c>
      <c r="AO32" s="25">
        <f t="shared" si="4"/>
        <v>6.4955616162033922E-2</v>
      </c>
      <c r="AP32" s="31">
        <f t="shared" si="5"/>
        <v>8.0869594497586142E-2</v>
      </c>
      <c r="AQ32" s="31">
        <f t="shared" si="6"/>
        <v>1.7163564077019398</v>
      </c>
      <c r="AR32" s="31">
        <f t="shared" si="7"/>
        <v>0.83059412841761049</v>
      </c>
      <c r="AS32" s="31">
        <f t="shared" si="8"/>
        <v>1.2734752680597752</v>
      </c>
      <c r="AT32" s="31">
        <f t="shared" si="9"/>
        <v>0.55815925429663427</v>
      </c>
      <c r="AU32" s="31">
        <f t="shared" si="10"/>
        <v>0.39647833017914813</v>
      </c>
      <c r="AV32" s="31">
        <f t="shared" si="11"/>
        <v>0.4773187922378912</v>
      </c>
      <c r="AW32" s="31">
        <f t="shared" si="12"/>
        <v>0.79615647582188398</v>
      </c>
      <c r="AX32" s="31">
        <f t="shared" si="13"/>
        <v>9.9406999999999996</v>
      </c>
      <c r="AY32" s="31">
        <f t="shared" si="14"/>
        <v>1.0289726827951293</v>
      </c>
      <c r="AZ32" s="31">
        <f t="shared" si="15"/>
        <v>-0.31802510479568846</v>
      </c>
      <c r="BA32" s="31">
        <f t="shared" si="36"/>
        <v>1.3518751015683483</v>
      </c>
      <c r="BB32" s="31">
        <f t="shared" si="37"/>
        <v>-0.17219128950719637</v>
      </c>
      <c r="BC32" s="31">
        <f t="shared" si="38"/>
        <v>0.79286254680040202</v>
      </c>
      <c r="BD32" s="31">
        <f t="shared" si="16"/>
        <v>20.929270929174489</v>
      </c>
      <c r="BE32" s="31">
        <f t="shared" si="39"/>
        <v>15.824203164130248</v>
      </c>
      <c r="BF32" s="25">
        <f t="shared" si="17"/>
        <v>0.81583886822585405</v>
      </c>
      <c r="BG32" s="32">
        <f t="shared" si="18"/>
        <v>6904584185.2185268</v>
      </c>
      <c r="BH32" s="32">
        <f t="shared" si="19"/>
        <v>5926544200.7514658</v>
      </c>
      <c r="BI32" s="31">
        <f t="shared" si="20"/>
        <v>31.455511238205439</v>
      </c>
      <c r="BJ32" s="25">
        <f t="shared" si="21"/>
        <v>0.2432764334411584</v>
      </c>
      <c r="BK32" s="25">
        <f t="shared" si="22"/>
        <v>0.75138247210490305</v>
      </c>
      <c r="BL32" s="31">
        <f t="shared" si="23"/>
        <v>5.7498676478004436</v>
      </c>
      <c r="BM32" s="31">
        <f t="shared" si="24"/>
        <v>4.1908323521995561</v>
      </c>
      <c r="BN32" s="31">
        <f t="shared" si="25"/>
        <v>0.32461908227727004</v>
      </c>
      <c r="BO32" s="31">
        <f t="shared" si="26"/>
        <v>0.13827565247533524</v>
      </c>
      <c r="BP32" s="31">
        <f t="shared" si="27"/>
        <v>0.28793823771878613</v>
      </c>
      <c r="BQ32" s="31">
        <f t="shared" si="28"/>
        <v>0.18447159378508071</v>
      </c>
      <c r="BS32" s="13"/>
      <c r="BT32" s="19"/>
      <c r="BU32" s="20"/>
      <c r="BV32" s="19"/>
      <c r="BW32" s="33"/>
      <c r="BX32" s="34"/>
      <c r="BZ32" s="19"/>
      <c r="CA32" s="20"/>
      <c r="CB32" s="19"/>
      <c r="CC32" s="6"/>
      <c r="CD32" s="35"/>
      <c r="CF32" s="21"/>
      <c r="CG32" s="21"/>
      <c r="CH32" s="21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36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31">
        <f t="shared" si="1"/>
        <v>2.7747159859696198</v>
      </c>
      <c r="AL33" s="23">
        <f t="shared" si="2"/>
        <v>6.65</v>
      </c>
      <c r="AM33" s="31">
        <f t="shared" si="3"/>
        <v>3.4998</v>
      </c>
      <c r="AN33" s="23">
        <f t="shared" si="35"/>
        <v>97.593300870814858</v>
      </c>
      <c r="AO33" s="25">
        <f t="shared" si="4"/>
        <v>6.4929420579358452E-2</v>
      </c>
      <c r="AP33" s="31">
        <f t="shared" si="5"/>
        <v>6.7373258942892492E-2</v>
      </c>
      <c r="AQ33" s="31">
        <f t="shared" si="6"/>
        <v>1.4977709027569757</v>
      </c>
      <c r="AR33" s="31">
        <f t="shared" si="7"/>
        <v>0.62426510687057923</v>
      </c>
      <c r="AS33" s="31">
        <f t="shared" si="8"/>
        <v>1.0610180048137774</v>
      </c>
      <c r="AT33" s="31">
        <f t="shared" si="9"/>
        <v>0.5805665493896387</v>
      </c>
      <c r="AU33" s="31">
        <f t="shared" si="10"/>
        <v>0.28607424242658236</v>
      </c>
      <c r="AV33" s="31">
        <f t="shared" si="11"/>
        <v>0.43332039590811056</v>
      </c>
      <c r="AW33" s="31">
        <f t="shared" si="12"/>
        <v>0.62769760890566684</v>
      </c>
      <c r="AX33" s="31">
        <f t="shared" si="13"/>
        <v>10.3565</v>
      </c>
      <c r="AY33" s="31">
        <f t="shared" si="14"/>
        <v>1.0286964498484381</v>
      </c>
      <c r="AZ33" s="31">
        <f t="shared" si="15"/>
        <v>-0.31355107239992103</v>
      </c>
      <c r="BA33" s="31">
        <f t="shared" si="36"/>
        <v>1.3552203903846771</v>
      </c>
      <c r="BB33" s="31">
        <f t="shared" si="37"/>
        <v>-0.16984938072429209</v>
      </c>
      <c r="BC33" s="31">
        <f t="shared" si="38"/>
        <v>0.79402237299459777</v>
      </c>
      <c r="BD33" s="31">
        <f t="shared" si="16"/>
        <v>21.090004980933255</v>
      </c>
      <c r="BE33" s="31">
        <f t="shared" si="39"/>
        <v>15.945730965984016</v>
      </c>
      <c r="BF33" s="25">
        <f t="shared" si="17"/>
        <v>0.84348594797516674</v>
      </c>
      <c r="BG33" s="32">
        <f t="shared" si="18"/>
        <v>6705570124.3920813</v>
      </c>
      <c r="BH33" s="32">
        <f t="shared" si="19"/>
        <v>5592103976.6340885</v>
      </c>
      <c r="BI33" s="31">
        <f t="shared" si="20"/>
        <v>30.147748058665652</v>
      </c>
      <c r="BJ33" s="25">
        <f t="shared" si="21"/>
        <v>0.24784209334083721</v>
      </c>
      <c r="BK33" s="25">
        <f t="shared" si="22"/>
        <v>0.7887060297664753</v>
      </c>
      <c r="BL33" s="31">
        <f t="shared" si="23"/>
        <v>5.8931175892263736</v>
      </c>
      <c r="BM33" s="31">
        <f t="shared" si="24"/>
        <v>4.4633824107736269</v>
      </c>
      <c r="BN33" s="31">
        <f t="shared" si="25"/>
        <v>0.33184999336606891</v>
      </c>
      <c r="BO33" s="31">
        <f t="shared" si="26"/>
        <v>0.12269074852025894</v>
      </c>
      <c r="BP33" s="31">
        <f t="shared" si="27"/>
        <v>0.45879059488619772</v>
      </c>
      <c r="BQ33" s="31">
        <f t="shared" si="28"/>
        <v>0.20956427481108808</v>
      </c>
      <c r="BS33" s="13"/>
      <c r="BT33" s="19"/>
      <c r="BU33" s="20"/>
      <c r="BV33" s="19"/>
      <c r="BW33" s="33"/>
      <c r="BX33" s="34"/>
      <c r="BZ33" s="19"/>
      <c r="CA33" s="20"/>
      <c r="CB33" s="19"/>
      <c r="CC33" s="6"/>
      <c r="CD33" s="35"/>
      <c r="CF33" s="21"/>
      <c r="CG33" s="21"/>
      <c r="CH33" s="21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36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31">
        <f t="shared" si="1"/>
        <v>2.2556045880989788</v>
      </c>
      <c r="AL34" s="23">
        <f t="shared" si="2"/>
        <v>4.3</v>
      </c>
      <c r="AM34" s="31">
        <f t="shared" si="3"/>
        <v>1.7499</v>
      </c>
      <c r="AN34" s="23">
        <f t="shared" si="35"/>
        <v>97.562382325136184</v>
      </c>
      <c r="AO34" s="25">
        <f t="shared" si="4"/>
        <v>6.4908850281621217E-2</v>
      </c>
      <c r="AP34" s="31">
        <f t="shared" si="5"/>
        <v>5.8335146511261184E-2</v>
      </c>
      <c r="AQ34" s="31">
        <f t="shared" si="6"/>
        <v>1.4686304419364882</v>
      </c>
      <c r="AR34" s="31">
        <f t="shared" si="7"/>
        <v>0.45085126595560382</v>
      </c>
      <c r="AS34" s="31">
        <f t="shared" si="8"/>
        <v>0.95974085394604602</v>
      </c>
      <c r="AT34" s="31">
        <f t="shared" si="9"/>
        <v>0.24075457602029243</v>
      </c>
      <c r="AU34" s="31">
        <f t="shared" si="10"/>
        <v>0.27463389264212329</v>
      </c>
      <c r="AV34" s="31">
        <f t="shared" si="11"/>
        <v>0.25769423433120786</v>
      </c>
      <c r="AW34" s="31">
        <f t="shared" si="12"/>
        <v>0.70204661961483816</v>
      </c>
      <c r="AX34" s="31">
        <f t="shared" si="13"/>
        <v>12.065900000000001</v>
      </c>
      <c r="AY34" s="31">
        <f t="shared" si="14"/>
        <v>1.0284117135243369</v>
      </c>
      <c r="AZ34" s="31">
        <f t="shared" si="15"/>
        <v>-0.30898412805441511</v>
      </c>
      <c r="BA34" s="31">
        <f t="shared" si="36"/>
        <v>1.3586226416420986</v>
      </c>
      <c r="BB34" s="31">
        <f t="shared" si="37"/>
        <v>-0.16745533150000352</v>
      </c>
      <c r="BC34" s="31">
        <f t="shared" si="38"/>
        <v>0.79518989264180906</v>
      </c>
      <c r="BD34" s="31">
        <f t="shared" si="16"/>
        <v>21.253837136018198</v>
      </c>
      <c r="BE34" s="31">
        <f t="shared" si="39"/>
        <v>16.069601181800639</v>
      </c>
      <c r="BF34" s="25">
        <f t="shared" si="17"/>
        <v>0.97513309899357048</v>
      </c>
      <c r="BG34" s="32">
        <f t="shared" si="18"/>
        <v>6677494784.7108498</v>
      </c>
      <c r="BH34" s="32">
        <f t="shared" si="19"/>
        <v>5240787510.390028</v>
      </c>
      <c r="BI34" s="31">
        <f t="shared" si="20"/>
        <v>29.217669046439802</v>
      </c>
      <c r="BJ34" s="25">
        <f t="shared" si="21"/>
        <v>0.26893097022688667</v>
      </c>
      <c r="BK34" s="25">
        <f t="shared" si="22"/>
        <v>0.96642968364132031</v>
      </c>
      <c r="BL34" s="31">
        <f t="shared" si="23"/>
        <v>7.5937561122731703</v>
      </c>
      <c r="BM34" s="31">
        <f t="shared" si="24"/>
        <v>4.4721438877268307</v>
      </c>
      <c r="BN34" s="31">
        <f t="shared" si="25"/>
        <v>0.28539527043566248</v>
      </c>
      <c r="BO34" s="31">
        <f t="shared" si="26"/>
        <v>0.10644033291527422</v>
      </c>
      <c r="BP34" s="31">
        <f t="shared" si="27"/>
        <v>0.25865759061014543</v>
      </c>
      <c r="BQ34" s="31">
        <f t="shared" si="28"/>
        <v>0.16186255580953743</v>
      </c>
      <c r="BS34" s="13"/>
      <c r="BT34" s="19"/>
      <c r="BU34" s="20"/>
      <c r="BV34" s="19"/>
      <c r="BW34" s="33"/>
      <c r="BX34" s="34"/>
      <c r="BZ34" s="19"/>
      <c r="CA34" s="20"/>
      <c r="CB34" s="19"/>
      <c r="CC34" s="6"/>
      <c r="CD34" s="35"/>
      <c r="CF34" s="21"/>
      <c r="CG34" s="21"/>
      <c r="CH34" s="21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36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31">
        <f t="shared" si="1"/>
        <v>2.7327136896708537</v>
      </c>
      <c r="AL35" s="23">
        <f t="shared" si="2"/>
        <v>6.7500000000000009</v>
      </c>
      <c r="AM35" s="31">
        <f t="shared" si="3"/>
        <v>1.7499</v>
      </c>
      <c r="AN35" s="23">
        <f t="shared" si="35"/>
        <v>97.594605212086421</v>
      </c>
      <c r="AO35" s="25">
        <f t="shared" si="4"/>
        <v>6.4930288365592184E-2</v>
      </c>
      <c r="AP35" s="31">
        <f t="shared" si="5"/>
        <v>6.7783041160636007E-2</v>
      </c>
      <c r="AQ35" s="31">
        <f t="shared" si="6"/>
        <v>2.0126465426273383</v>
      </c>
      <c r="AR35" s="31">
        <f t="shared" si="7"/>
        <v>0.45085126595560382</v>
      </c>
      <c r="AS35" s="31">
        <f t="shared" si="8"/>
        <v>1.2317489042914711</v>
      </c>
      <c r="AT35" s="31">
        <f t="shared" si="9"/>
        <v>0.25157500640322694</v>
      </c>
      <c r="AU35" s="31">
        <f t="shared" si="10"/>
        <v>0.27573257633994536</v>
      </c>
      <c r="AV35" s="31">
        <f t="shared" si="11"/>
        <v>0.26365379137158618</v>
      </c>
      <c r="AW35" s="31">
        <f t="shared" si="12"/>
        <v>0.96809511291988493</v>
      </c>
      <c r="AX35" s="31">
        <f t="shared" si="13"/>
        <v>10.9032</v>
      </c>
      <c r="AY35" s="31">
        <f t="shared" si="14"/>
        <v>1.0281185581963432</v>
      </c>
      <c r="AZ35" s="31">
        <f t="shared" si="15"/>
        <v>-0.30432562504334304</v>
      </c>
      <c r="BA35" s="31">
        <f t="shared" si="36"/>
        <v>1.3620803422846237</v>
      </c>
      <c r="BB35" s="31">
        <f t="shared" si="37"/>
        <v>-0.16500968808594232</v>
      </c>
      <c r="BC35" s="31">
        <f t="shared" si="38"/>
        <v>0.79636373138300542</v>
      </c>
      <c r="BD35" s="31">
        <f t="shared" si="16"/>
        <v>21.420700862804438</v>
      </c>
      <c r="BE35" s="31">
        <f t="shared" si="39"/>
        <v>16.195763508349177</v>
      </c>
      <c r="BF35" s="25">
        <f t="shared" si="17"/>
        <v>0.87430271457719744</v>
      </c>
      <c r="BG35" s="32">
        <f t="shared" si="18"/>
        <v>7147244526.505785</v>
      </c>
      <c r="BH35" s="32">
        <f t="shared" si="19"/>
        <v>5240787510.390028</v>
      </c>
      <c r="BI35" s="31">
        <f t="shared" si="20"/>
        <v>30.369260538450085</v>
      </c>
      <c r="BJ35" s="25">
        <f t="shared" si="21"/>
        <v>0.26811387956717175</v>
      </c>
      <c r="BK35" s="25">
        <f t="shared" si="22"/>
        <v>0.83030866467921671</v>
      </c>
      <c r="BL35" s="31">
        <f t="shared" si="23"/>
        <v>6.7607220954549447</v>
      </c>
      <c r="BM35" s="31">
        <f t="shared" si="24"/>
        <v>4.1424779045450553</v>
      </c>
      <c r="BN35" s="31">
        <f t="shared" si="25"/>
        <v>0.29254787461476378</v>
      </c>
      <c r="BO35" s="31">
        <f t="shared" si="26"/>
        <v>0.11456221812680747</v>
      </c>
      <c r="BP35" s="31">
        <f t="shared" si="27"/>
        <v>0.35367363474623048</v>
      </c>
      <c r="BQ35" s="31">
        <f t="shared" si="28"/>
        <v>0.17134464347395112</v>
      </c>
      <c r="BS35" s="13"/>
      <c r="BT35" s="19"/>
      <c r="BU35" s="20"/>
      <c r="BV35" s="19"/>
      <c r="BW35" s="33"/>
      <c r="BX35" s="34"/>
      <c r="BZ35" s="19"/>
      <c r="CA35" s="20"/>
      <c r="CB35" s="19"/>
      <c r="CC35" s="6"/>
      <c r="CD35" s="35"/>
      <c r="CF35" s="21"/>
      <c r="CG35" s="21"/>
      <c r="CH35" s="21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36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31">
        <f t="shared" si="1"/>
        <v>2.3286318042726282</v>
      </c>
      <c r="AL36" s="23">
        <f t="shared" ref="AL36:AL66" si="40">(K36+L36)/2</f>
        <v>8.7999999999999989</v>
      </c>
      <c r="AM36" s="31">
        <f t="shared" ref="AM36:AM66" si="41">Z36*0.921</f>
        <v>1.5657000000000001</v>
      </c>
      <c r="AN36" s="23">
        <f t="shared" si="35"/>
        <v>97.621143383424112</v>
      </c>
      <c r="AO36" s="25">
        <f t="shared" si="4"/>
        <v>6.4947944373461741E-2</v>
      </c>
      <c r="AP36" s="31">
        <f t="shared" si="5"/>
        <v>7.6666257459427956E-2</v>
      </c>
      <c r="AQ36" s="31">
        <f t="shared" ref="AQ36:AQ66" si="42">0.6108*EXP(17.27*K36/(237.3+K36))</f>
        <v>1.727428862466867</v>
      </c>
      <c r="AR36" s="31">
        <f t="shared" ref="AR36:AR66" si="43">0.6108*EXP(17.27*L36/(237.3+L36))</f>
        <v>0.72609852757216764</v>
      </c>
      <c r="AS36" s="31">
        <f t="shared" si="8"/>
        <v>1.2267636950195173</v>
      </c>
      <c r="AT36" s="31">
        <f t="shared" si="9"/>
        <v>0.33037483004533624</v>
      </c>
      <c r="AU36" s="31">
        <f t="shared" si="10"/>
        <v>0.29366290661936739</v>
      </c>
      <c r="AV36" s="31">
        <f t="shared" si="11"/>
        <v>0.31201886833235182</v>
      </c>
      <c r="AW36" s="31">
        <f t="shared" si="12"/>
        <v>0.9147448266871655</v>
      </c>
      <c r="AX36" s="31">
        <f t="shared" ref="AX36:AX66" si="44">R36*0.77</f>
        <v>6.16</v>
      </c>
      <c r="AY36" s="31">
        <f t="shared" ref="AY36:AY66" si="45">1+(0.033*COS(2*PI()*I36/365))</f>
        <v>1.0278170707327079</v>
      </c>
      <c r="AZ36" s="31">
        <f t="shared" ref="AZ36:AZ66" si="46">(0.409*SIN((2*PI()*I36/365)-1.39))</f>
        <v>-0.2995769437816857</v>
      </c>
      <c r="BA36" s="31">
        <f t="shared" si="36"/>
        <v>1.3655919862382753</v>
      </c>
      <c r="BB36" s="31">
        <f t="shared" si="37"/>
        <v>-0.16251301718454123</v>
      </c>
      <c r="BC36" s="31">
        <f t="shared" si="38"/>
        <v>0.79754250542598326</v>
      </c>
      <c r="BD36" s="31">
        <f t="shared" si="16"/>
        <v>21.590528029342</v>
      </c>
      <c r="BE36" s="31">
        <f t="shared" si="39"/>
        <v>16.324166432424899</v>
      </c>
      <c r="BF36" s="25">
        <f t="shared" si="17"/>
        <v>0.49007096522303878</v>
      </c>
      <c r="BG36" s="32">
        <f t="shared" ref="BG36:BG66" si="47">(K36+273.16)^4</f>
        <v>6914170222.6989079</v>
      </c>
      <c r="BH36" s="32">
        <f t="shared" ref="BH36:BH66" si="48">(L36+273.16)^4</f>
        <v>5765868114.2759438</v>
      </c>
      <c r="BI36" s="31">
        <f t="shared" si="20"/>
        <v>31.085113983093848</v>
      </c>
      <c r="BJ36" s="25">
        <f t="shared" si="21"/>
        <v>0.26179789120928965</v>
      </c>
      <c r="BK36" s="25">
        <f t="shared" si="22"/>
        <v>0.31159580305110246</v>
      </c>
      <c r="BL36" s="31">
        <f t="shared" si="23"/>
        <v>2.535772032339406</v>
      </c>
      <c r="BM36" s="31">
        <f t="shared" si="24"/>
        <v>3.6242279676605942</v>
      </c>
      <c r="BN36" s="31">
        <f t="shared" si="25"/>
        <v>0.45302849595757427</v>
      </c>
      <c r="BO36" s="31">
        <f t="shared" si="26"/>
        <v>0.11336524573981317</v>
      </c>
      <c r="BP36" s="31">
        <f t="shared" si="27"/>
        <v>0.29691280726343361</v>
      </c>
      <c r="BQ36" s="31">
        <f t="shared" si="28"/>
        <v>0.17618846064476959</v>
      </c>
      <c r="BS36" s="13"/>
      <c r="BT36" s="19"/>
      <c r="BU36" s="20"/>
      <c r="BV36" s="19"/>
      <c r="BW36" s="33"/>
      <c r="BX36" s="34"/>
      <c r="BZ36" s="19"/>
      <c r="CA36" s="20"/>
      <c r="CB36" s="19"/>
      <c r="CC36" s="6"/>
      <c r="CD36" s="35"/>
      <c r="CF36" s="21"/>
      <c r="CG36" s="21"/>
      <c r="CH36" s="21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36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31">
        <f t="shared" si="1"/>
        <v>2.2108076989554242</v>
      </c>
      <c r="AL37" s="23">
        <f t="shared" si="40"/>
        <v>8.8500000000000014</v>
      </c>
      <c r="AM37" s="31">
        <f t="shared" si="41"/>
        <v>1.0131000000000001</v>
      </c>
      <c r="AN37" s="23">
        <f t="shared" si="35"/>
        <v>97.621785908399829</v>
      </c>
      <c r="AO37" s="25">
        <f t="shared" si="4"/>
        <v>6.4948371849261929E-2</v>
      </c>
      <c r="AP37" s="31">
        <f t="shared" si="5"/>
        <v>7.6894778122064952E-2</v>
      </c>
      <c r="AQ37" s="31">
        <f t="shared" si="42"/>
        <v>2.4265523121060211</v>
      </c>
      <c r="AR37" s="31">
        <f t="shared" si="43"/>
        <v>0.49329377919910061</v>
      </c>
      <c r="AS37" s="31">
        <f t="shared" si="8"/>
        <v>1.4599230456525609</v>
      </c>
      <c r="AT37" s="31">
        <f t="shared" si="9"/>
        <v>0.27279145989710263</v>
      </c>
      <c r="AU37" s="31">
        <f t="shared" si="10"/>
        <v>0.53869461328753665</v>
      </c>
      <c r="AV37" s="31">
        <f t="shared" si="11"/>
        <v>0.40574303659231964</v>
      </c>
      <c r="AW37" s="31">
        <f t="shared" si="12"/>
        <v>1.0541800090602413</v>
      </c>
      <c r="AX37" s="31">
        <f t="shared" si="44"/>
        <v>10.856999999999999</v>
      </c>
      <c r="AY37" s="31">
        <f t="shared" si="45"/>
        <v>1.0275073404706727</v>
      </c>
      <c r="AZ37" s="31">
        <f t="shared" si="46"/>
        <v>-0.29473949140618588</v>
      </c>
      <c r="BA37" s="31">
        <f t="shared" si="36"/>
        <v>1.3691560759117145</v>
      </c>
      <c r="BB37" s="31">
        <f t="shared" si="37"/>
        <v>-0.15996590620664503</v>
      </c>
      <c r="BC37" s="31">
        <f t="shared" si="38"/>
        <v>0.79872482314926962</v>
      </c>
      <c r="BD37" s="31">
        <f t="shared" si="16"/>
        <v>21.763248931689848</v>
      </c>
      <c r="BE37" s="31">
        <f t="shared" si="39"/>
        <v>16.45475725227206</v>
      </c>
      <c r="BF37" s="25">
        <f t="shared" si="17"/>
        <v>0.85689504766489843</v>
      </c>
      <c r="BG37" s="32">
        <f t="shared" si="47"/>
        <v>7446816255.3878994</v>
      </c>
      <c r="BH37" s="32">
        <f t="shared" si="48"/>
        <v>5334909907.226655</v>
      </c>
      <c r="BI37" s="31">
        <f t="shared" si="20"/>
        <v>31.334401687649581</v>
      </c>
      <c r="BJ37" s="25">
        <f t="shared" si="21"/>
        <v>0.2508228531673643</v>
      </c>
      <c r="BK37" s="25">
        <f t="shared" si="22"/>
        <v>0.80680831434761291</v>
      </c>
      <c r="BL37" s="31">
        <f t="shared" si="23"/>
        <v>6.341016383950115</v>
      </c>
      <c r="BM37" s="31">
        <f t="shared" si="24"/>
        <v>4.5159836160498843</v>
      </c>
      <c r="BN37" s="31">
        <f t="shared" si="25"/>
        <v>0.32028252596098472</v>
      </c>
      <c r="BO37" s="31">
        <f t="shared" si="26"/>
        <v>0.14168026772888687</v>
      </c>
      <c r="BP37" s="31">
        <f t="shared" si="27"/>
        <v>0.22136724540601208</v>
      </c>
      <c r="BQ37" s="31">
        <f t="shared" si="28"/>
        <v>0.16421487644829255</v>
      </c>
      <c r="BS37" s="13"/>
      <c r="BT37" s="19"/>
      <c r="BU37" s="20"/>
      <c r="BV37" s="19"/>
      <c r="BW37" s="33"/>
      <c r="BX37" s="34"/>
      <c r="BZ37" s="19"/>
      <c r="CA37" s="20"/>
      <c r="CB37" s="19"/>
      <c r="CC37" s="6"/>
      <c r="CD37" s="35"/>
      <c r="CF37" s="21"/>
      <c r="CG37" s="21"/>
      <c r="CH37" s="21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36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31">
        <f t="shared" si="1"/>
        <v>2.9941803519390509</v>
      </c>
      <c r="AL38" s="23">
        <f t="shared" si="40"/>
        <v>12.6</v>
      </c>
      <c r="AM38" s="31">
        <f t="shared" si="41"/>
        <v>1.4736000000000002</v>
      </c>
      <c r="AN38" s="23">
        <f t="shared" si="35"/>
        <v>97.669343971419352</v>
      </c>
      <c r="AO38" s="25">
        <f t="shared" si="4"/>
        <v>6.4980012519760627E-2</v>
      </c>
      <c r="AP38" s="31">
        <f t="shared" si="5"/>
        <v>9.5778155594449244E-2</v>
      </c>
      <c r="AQ38" s="31">
        <f t="shared" si="42"/>
        <v>2.8436029029276386</v>
      </c>
      <c r="AR38" s="31">
        <f t="shared" si="43"/>
        <v>0.70564143414402813</v>
      </c>
      <c r="AS38" s="31">
        <f t="shared" si="8"/>
        <v>1.7746221685358334</v>
      </c>
      <c r="AT38" s="31">
        <f t="shared" si="9"/>
        <v>0.38739714734507147</v>
      </c>
      <c r="AU38" s="31">
        <f t="shared" si="10"/>
        <v>0.50331771381819201</v>
      </c>
      <c r="AV38" s="31">
        <f t="shared" si="11"/>
        <v>0.44535743058163174</v>
      </c>
      <c r="AW38" s="31">
        <f t="shared" si="12"/>
        <v>1.3292647379542017</v>
      </c>
      <c r="AX38" s="31">
        <f t="shared" si="44"/>
        <v>12.1275</v>
      </c>
      <c r="AY38" s="31">
        <f t="shared" si="45"/>
        <v>1.0271894591899993</v>
      </c>
      <c r="AZ38" s="31">
        <f t="shared" si="46"/>
        <v>-0.28981470135838322</v>
      </c>
      <c r="BA38" s="31">
        <f t="shared" si="36"/>
        <v>1.372771123606463</v>
      </c>
      <c r="BB38" s="31">
        <f t="shared" si="37"/>
        <v>-0.15736896350877497</v>
      </c>
      <c r="BC38" s="31">
        <f t="shared" si="38"/>
        <v>0.799909286724654</v>
      </c>
      <c r="BD38" s="31">
        <f t="shared" si="16"/>
        <v>21.938792324863147</v>
      </c>
      <c r="BE38" s="31">
        <f t="shared" si="39"/>
        <v>16.587482100982527</v>
      </c>
      <c r="BF38" s="25">
        <f t="shared" si="17"/>
        <v>0.94951119790911964</v>
      </c>
      <c r="BG38" s="32">
        <f t="shared" si="47"/>
        <v>7713977085.2991018</v>
      </c>
      <c r="BH38" s="32">
        <f t="shared" si="48"/>
        <v>5732462245.5062571</v>
      </c>
      <c r="BI38" s="31">
        <f t="shared" si="20"/>
        <v>32.963946019469333</v>
      </c>
      <c r="BJ38" s="25">
        <f t="shared" si="21"/>
        <v>0.24657085230293502</v>
      </c>
      <c r="BK38" s="25">
        <f t="shared" si="22"/>
        <v>0.93184011717731152</v>
      </c>
      <c r="BL38" s="31">
        <f t="shared" si="23"/>
        <v>7.5739482639375568</v>
      </c>
      <c r="BM38" s="31">
        <f t="shared" si="24"/>
        <v>4.5535517360624427</v>
      </c>
      <c r="BN38" s="31">
        <f t="shared" si="25"/>
        <v>0.28911439594047256</v>
      </c>
      <c r="BO38" s="31">
        <f t="shared" si="26"/>
        <v>0.17794136096705696</v>
      </c>
      <c r="BP38" s="31">
        <f t="shared" si="27"/>
        <v>0.40087775715373303</v>
      </c>
      <c r="BQ38" s="31">
        <f t="shared" si="28"/>
        <v>0.19331471390691043</v>
      </c>
      <c r="BS38" s="13"/>
      <c r="BT38" s="19"/>
      <c r="BU38" s="20"/>
      <c r="BV38" s="19"/>
      <c r="BW38" s="33"/>
      <c r="BX38" s="34"/>
      <c r="BZ38" s="19"/>
      <c r="CA38" s="20"/>
      <c r="CB38" s="19"/>
      <c r="CC38" s="6"/>
      <c r="CD38" s="35"/>
      <c r="CF38" s="21"/>
      <c r="CG38" s="21"/>
      <c r="CH38" s="21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36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31">
        <f t="shared" si="1"/>
        <v>3.9282869217208147</v>
      </c>
      <c r="AL39" s="23">
        <f t="shared" si="40"/>
        <v>12.55</v>
      </c>
      <c r="AM39" s="31">
        <f t="shared" si="41"/>
        <v>2.3025000000000002</v>
      </c>
      <c r="AN39" s="23">
        <f t="shared" si="35"/>
        <v>97.668717953903126</v>
      </c>
      <c r="AO39" s="25">
        <f t="shared" si="4"/>
        <v>6.4979596026474309E-2</v>
      </c>
      <c r="AP39" s="31">
        <f t="shared" si="5"/>
        <v>9.5502556839093297E-2</v>
      </c>
      <c r="AQ39" s="31">
        <f t="shared" si="42"/>
        <v>2.5801527260359443</v>
      </c>
      <c r="AR39" s="31">
        <f t="shared" si="43"/>
        <v>0.78508109266494874</v>
      </c>
      <c r="AS39" s="31">
        <f t="shared" si="8"/>
        <v>1.6826169093504464</v>
      </c>
      <c r="AT39" s="31">
        <f t="shared" si="9"/>
        <v>0.33601470766059804</v>
      </c>
      <c r="AU39" s="31">
        <f t="shared" si="10"/>
        <v>0.18577099627458801</v>
      </c>
      <c r="AV39" s="31">
        <f t="shared" si="11"/>
        <v>0.26089285196759304</v>
      </c>
      <c r="AW39" s="31">
        <f t="shared" si="12"/>
        <v>1.4217240573828533</v>
      </c>
      <c r="AX39" s="31">
        <f t="shared" si="44"/>
        <v>12.936000000000002</v>
      </c>
      <c r="AY39" s="31">
        <f t="shared" si="45"/>
        <v>1.0268635210857713</v>
      </c>
      <c r="AZ39" s="31">
        <f t="shared" si="46"/>
        <v>-0.28480403295985457</v>
      </c>
      <c r="BA39" s="31">
        <f t="shared" si="36"/>
        <v>1.3764356528359669</v>
      </c>
      <c r="BB39" s="31">
        <f t="shared" si="37"/>
        <v>-0.15472281860886433</v>
      </c>
      <c r="BC39" s="31">
        <f t="shared" si="38"/>
        <v>0.80109449375656661</v>
      </c>
      <c r="BD39" s="31">
        <f t="shared" si="16"/>
        <v>22.117085456400396</v>
      </c>
      <c r="BE39" s="31">
        <f t="shared" si="39"/>
        <v>16.722285971875213</v>
      </c>
      <c r="BF39" s="25">
        <f t="shared" si="17"/>
        <v>1</v>
      </c>
      <c r="BG39" s="32">
        <f t="shared" si="47"/>
        <v>7548735204.531002</v>
      </c>
      <c r="BH39" s="32">
        <f t="shared" si="48"/>
        <v>5858487267.8189344</v>
      </c>
      <c r="BI39" s="31">
        <f t="shared" si="20"/>
        <v>32.867805890965869</v>
      </c>
      <c r="BJ39" s="25">
        <f t="shared" si="21"/>
        <v>0.26849125998477652</v>
      </c>
      <c r="BK39" s="25">
        <f t="shared" si="22"/>
        <v>1</v>
      </c>
      <c r="BL39" s="31">
        <f t="shared" si="23"/>
        <v>8.824718616600487</v>
      </c>
      <c r="BM39" s="31">
        <f t="shared" si="24"/>
        <v>4.1112813833995148</v>
      </c>
      <c r="BN39" s="31">
        <f t="shared" si="25"/>
        <v>0.24471912996425682</v>
      </c>
      <c r="BO39" s="31">
        <f t="shared" si="26"/>
        <v>0.16019625667184423</v>
      </c>
      <c r="BP39" s="31">
        <f t="shared" si="27"/>
        <v>0.67005280017133739</v>
      </c>
      <c r="BQ39" s="31">
        <f t="shared" si="28"/>
        <v>0.21135142961489303</v>
      </c>
      <c r="BS39" s="13"/>
      <c r="BT39" s="19"/>
      <c r="BU39" s="20"/>
      <c r="BV39" s="19"/>
      <c r="BW39" s="33"/>
      <c r="BX39" s="34"/>
      <c r="BZ39" s="19"/>
      <c r="CA39" s="20"/>
      <c r="CB39" s="19"/>
      <c r="CC39" s="6"/>
      <c r="CD39" s="35"/>
      <c r="CF39" s="21"/>
      <c r="CG39" s="21"/>
      <c r="CH39" s="21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36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31">
        <f t="shared" si="1"/>
        <v>3.1608462410859781</v>
      </c>
      <c r="AL40" s="23">
        <f t="shared" si="40"/>
        <v>9.85</v>
      </c>
      <c r="AM40" s="31">
        <f t="shared" si="41"/>
        <v>1.6578000000000002</v>
      </c>
      <c r="AN40" s="23">
        <f t="shared" si="35"/>
        <v>97.634589445133358</v>
      </c>
      <c r="AO40" s="25">
        <f t="shared" si="4"/>
        <v>6.4956890120639738E-2</v>
      </c>
      <c r="AP40" s="31">
        <f t="shared" si="5"/>
        <v>8.1588928640719455E-2</v>
      </c>
      <c r="AQ40" s="31">
        <f t="shared" si="42"/>
        <v>2.3968104104453793</v>
      </c>
      <c r="AR40" s="31">
        <f t="shared" si="43"/>
        <v>0.58037526258967109</v>
      </c>
      <c r="AS40" s="31">
        <f t="shared" si="8"/>
        <v>1.4885928365175252</v>
      </c>
      <c r="AT40" s="31">
        <f t="shared" si="9"/>
        <v>0.24782023712578957</v>
      </c>
      <c r="AU40" s="31">
        <f t="shared" si="10"/>
        <v>0.18455440160429423</v>
      </c>
      <c r="AV40" s="31">
        <f t="shared" si="11"/>
        <v>0.2161873193650419</v>
      </c>
      <c r="AW40" s="31">
        <f t="shared" si="12"/>
        <v>1.2724055171524833</v>
      </c>
      <c r="AX40" s="31">
        <f t="shared" si="44"/>
        <v>13.0207</v>
      </c>
      <c r="AY40" s="31">
        <f t="shared" si="45"/>
        <v>1.0265296227404832</v>
      </c>
      <c r="AZ40" s="31">
        <f t="shared" si="46"/>
        <v>-0.27970897097978542</v>
      </c>
      <c r="BA40" s="31">
        <f t="shared" si="36"/>
        <v>1.3801481995531113</v>
      </c>
      <c r="BB40" s="31">
        <f t="shared" si="37"/>
        <v>-0.15202812237930327</v>
      </c>
      <c r="BC40" s="31">
        <f t="shared" si="38"/>
        <v>0.80227903893644958</v>
      </c>
      <c r="BD40" s="31">
        <f t="shared" si="16"/>
        <v>22.298054102548591</v>
      </c>
      <c r="BE40" s="31">
        <f t="shared" si="39"/>
        <v>16.859112745854937</v>
      </c>
      <c r="BF40" s="25">
        <f t="shared" si="17"/>
        <v>1</v>
      </c>
      <c r="BG40" s="32">
        <f t="shared" si="47"/>
        <v>7426556956.0786963</v>
      </c>
      <c r="BH40" s="32">
        <f t="shared" si="48"/>
        <v>5510753804.3527451</v>
      </c>
      <c r="BI40" s="31">
        <f t="shared" si="20"/>
        <v>31.71581732919768</v>
      </c>
      <c r="BJ40" s="25">
        <f t="shared" si="21"/>
        <v>0.27490567260079557</v>
      </c>
      <c r="BK40" s="25">
        <f t="shared" si="22"/>
        <v>1</v>
      </c>
      <c r="BL40" s="31">
        <f t="shared" si="23"/>
        <v>8.7188580949670555</v>
      </c>
      <c r="BM40" s="31">
        <f t="shared" si="24"/>
        <v>4.3018419050329442</v>
      </c>
      <c r="BN40" s="31">
        <f t="shared" si="25"/>
        <v>0.25439632791442601</v>
      </c>
      <c r="BO40" s="31">
        <f t="shared" si="26"/>
        <v>0.14320093026306291</v>
      </c>
      <c r="BP40" s="31">
        <f t="shared" si="27"/>
        <v>0.43573618966477939</v>
      </c>
      <c r="BQ40" s="31">
        <f t="shared" si="28"/>
        <v>0.18315889979163802</v>
      </c>
      <c r="BS40" s="13"/>
      <c r="BT40" s="19"/>
      <c r="BU40" s="20"/>
      <c r="BV40" s="19"/>
      <c r="BW40" s="33"/>
      <c r="BX40" s="34"/>
      <c r="BZ40" s="19"/>
      <c r="CA40" s="20"/>
      <c r="CB40" s="19"/>
      <c r="CC40" s="6"/>
      <c r="CD40" s="35"/>
      <c r="CF40" s="21"/>
      <c r="CG40" s="21"/>
      <c r="CH40" s="21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36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31">
        <f t="shared" si="1"/>
        <v>3.5783747530961496</v>
      </c>
      <c r="AL41" s="23">
        <f t="shared" si="40"/>
        <v>10.95</v>
      </c>
      <c r="AM41" s="31">
        <f t="shared" si="41"/>
        <v>1.7499</v>
      </c>
      <c r="AN41" s="23">
        <f t="shared" si="35"/>
        <v>97.648570787528939</v>
      </c>
      <c r="AO41" s="25">
        <f t="shared" si="4"/>
        <v>6.4966191993335573E-2</v>
      </c>
      <c r="AP41" s="31">
        <f t="shared" si="5"/>
        <v>8.7032856955223017E-2</v>
      </c>
      <c r="AQ41" s="31">
        <f t="shared" si="42"/>
        <v>2.878130284758361</v>
      </c>
      <c r="AR41" s="31">
        <f t="shared" si="43"/>
        <v>0.54725207192028802</v>
      </c>
      <c r="AS41" s="31">
        <f t="shared" si="8"/>
        <v>1.7126911783393246</v>
      </c>
      <c r="AT41" s="31">
        <f t="shared" si="9"/>
        <v>0.20905029147355006</v>
      </c>
      <c r="AU41" s="31">
        <f t="shared" si="10"/>
        <v>0.28205676790631939</v>
      </c>
      <c r="AV41" s="31">
        <f t="shared" si="11"/>
        <v>0.24555352968993471</v>
      </c>
      <c r="AW41" s="31">
        <f t="shared" si="12"/>
        <v>1.4671376486493899</v>
      </c>
      <c r="AX41" s="31">
        <f t="shared" si="44"/>
        <v>12.982200000000001</v>
      </c>
      <c r="AY41" s="31">
        <f t="shared" si="45"/>
        <v>1.0261878630954209</v>
      </c>
      <c r="AZ41" s="31">
        <f t="shared" si="46"/>
        <v>-0.27453102519500105</v>
      </c>
      <c r="BA41" s="31">
        <f t="shared" si="36"/>
        <v>1.3839073132861464</v>
      </c>
      <c r="BB41" s="31">
        <f t="shared" si="37"/>
        <v>-0.14928554721617807</v>
      </c>
      <c r="BC41" s="31">
        <f t="shared" si="38"/>
        <v>0.80346151571020907</v>
      </c>
      <c r="BD41" s="31">
        <f t="shared" si="16"/>
        <v>22.481622607055865</v>
      </c>
      <c r="BE41" s="31">
        <f t="shared" si="39"/>
        <v>16.997905220742798</v>
      </c>
      <c r="BF41" s="25">
        <f t="shared" si="17"/>
        <v>0.99188692848019233</v>
      </c>
      <c r="BG41" s="32">
        <f t="shared" si="47"/>
        <v>7734821434.9332886</v>
      </c>
      <c r="BH41" s="32">
        <f t="shared" si="48"/>
        <v>5446315367.2730131</v>
      </c>
      <c r="BI41" s="31">
        <f t="shared" si="20"/>
        <v>32.31355687060875</v>
      </c>
      <c r="BJ41" s="25">
        <f t="shared" si="21"/>
        <v>0.27062529868948826</v>
      </c>
      <c r="BK41" s="25">
        <f t="shared" si="22"/>
        <v>0.98904735344825967</v>
      </c>
      <c r="BL41" s="31">
        <f t="shared" si="23"/>
        <v>8.6490865536088606</v>
      </c>
      <c r="BM41" s="31">
        <f t="shared" si="24"/>
        <v>4.33311344639114</v>
      </c>
      <c r="BN41" s="31">
        <f t="shared" si="25"/>
        <v>0.25700554249057772</v>
      </c>
      <c r="BO41" s="31">
        <f t="shared" si="26"/>
        <v>0.15386628304220951</v>
      </c>
      <c r="BP41" s="31">
        <f t="shared" si="27"/>
        <v>0.5283570339490572</v>
      </c>
      <c r="BQ41" s="31">
        <f t="shared" si="28"/>
        <v>0.19065172433406546</v>
      </c>
      <c r="BS41" s="13"/>
      <c r="BT41" s="19"/>
      <c r="BU41" s="20"/>
      <c r="BV41" s="19"/>
      <c r="BW41" s="33"/>
      <c r="BX41" s="34"/>
      <c r="BZ41" s="19"/>
      <c r="CA41" s="20"/>
      <c r="CB41" s="19"/>
      <c r="CC41" s="6"/>
      <c r="CD41" s="35"/>
      <c r="CF41" s="21"/>
      <c r="CG41" s="21"/>
      <c r="CH41" s="21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36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31">
        <f t="shared" si="1"/>
        <v>2.9293938472730785</v>
      </c>
      <c r="AL42" s="23">
        <f t="shared" si="40"/>
        <v>11</v>
      </c>
      <c r="AM42" s="31">
        <f t="shared" si="41"/>
        <v>1.2893999999999999</v>
      </c>
      <c r="AN42" s="23">
        <f t="shared" si="35"/>
        <v>97.649203769513562</v>
      </c>
      <c r="AO42" s="25">
        <f t="shared" si="4"/>
        <v>6.4966613120125347E-2</v>
      </c>
      <c r="AP42" s="31">
        <f t="shared" si="5"/>
        <v>8.7287492966318575E-2</v>
      </c>
      <c r="AQ42" s="31">
        <f t="shared" si="42"/>
        <v>2.7588616266004506</v>
      </c>
      <c r="AR42" s="31">
        <f t="shared" si="43"/>
        <v>0.58037526258967109</v>
      </c>
      <c r="AS42" s="31">
        <f t="shared" si="8"/>
        <v>1.6696184445950608</v>
      </c>
      <c r="AT42" s="31">
        <f t="shared" si="9"/>
        <v>0.29599138392073227</v>
      </c>
      <c r="AU42" s="31">
        <f t="shared" si="10"/>
        <v>0.28416274753984644</v>
      </c>
      <c r="AV42" s="31">
        <f t="shared" si="11"/>
        <v>0.29007706573028935</v>
      </c>
      <c r="AW42" s="31">
        <f t="shared" si="12"/>
        <v>1.3795413788647715</v>
      </c>
      <c r="AX42" s="31">
        <f t="shared" si="44"/>
        <v>12.697299999999998</v>
      </c>
      <c r="AY42" s="31">
        <f t="shared" si="45"/>
        <v>1.0258383434213432</v>
      </c>
      <c r="AZ42" s="31">
        <f t="shared" si="46"/>
        <v>-0.26927172994258658</v>
      </c>
      <c r="BA42" s="31">
        <f t="shared" si="36"/>
        <v>1.3877115581833024</v>
      </c>
      <c r="BB42" s="31">
        <f t="shared" si="37"/>
        <v>-0.14649578718363843</v>
      </c>
      <c r="BC42" s="31">
        <f t="shared" si="38"/>
        <v>0.80464051795677227</v>
      </c>
      <c r="BD42" s="31">
        <f t="shared" si="16"/>
        <v>22.667713922552711</v>
      </c>
      <c r="BE42" s="31">
        <f t="shared" si="39"/>
        <v>17.138605142563652</v>
      </c>
      <c r="BF42" s="25">
        <f t="shared" si="17"/>
        <v>0.96215531327267434</v>
      </c>
      <c r="BG42" s="32">
        <f t="shared" si="47"/>
        <v>7662050528.2330894</v>
      </c>
      <c r="BH42" s="32">
        <f t="shared" si="48"/>
        <v>5510753804.3527451</v>
      </c>
      <c r="BI42" s="31">
        <f t="shared" si="20"/>
        <v>32.293129821334176</v>
      </c>
      <c r="BJ42" s="25">
        <f t="shared" si="21"/>
        <v>0.26459767584275884</v>
      </c>
      <c r="BK42" s="25">
        <f t="shared" si="22"/>
        <v>0.94890967291811046</v>
      </c>
      <c r="BL42" s="31">
        <f t="shared" si="23"/>
        <v>8.1081362378453417</v>
      </c>
      <c r="BM42" s="31">
        <f t="shared" si="24"/>
        <v>4.5891637621546568</v>
      </c>
      <c r="BN42" s="31">
        <f t="shared" si="25"/>
        <v>0.27829980364794771</v>
      </c>
      <c r="BO42" s="31">
        <f t="shared" si="26"/>
        <v>0.16343525264102632</v>
      </c>
      <c r="BP42" s="31">
        <f t="shared" si="27"/>
        <v>0.36600935779567129</v>
      </c>
      <c r="BQ42" s="31">
        <f t="shared" si="28"/>
        <v>0.18073520941185439</v>
      </c>
      <c r="BS42" s="13"/>
      <c r="BT42" s="19"/>
      <c r="BU42" s="20"/>
      <c r="BV42" s="19"/>
      <c r="BW42" s="33"/>
      <c r="BX42" s="34"/>
      <c r="BZ42" s="19"/>
      <c r="CA42" s="20"/>
      <c r="CB42" s="19"/>
      <c r="CC42" s="6"/>
      <c r="CD42" s="35"/>
      <c r="CF42" s="21"/>
      <c r="CG42" s="21"/>
      <c r="CH42" s="21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36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31">
        <f t="shared" si="1"/>
        <v>4.9350732960487473</v>
      </c>
      <c r="AL43" s="23">
        <f t="shared" si="40"/>
        <v>12.5</v>
      </c>
      <c r="AM43" s="31">
        <f t="shared" si="41"/>
        <v>3.4998</v>
      </c>
      <c r="AN43" s="23">
        <f t="shared" si="35"/>
        <v>97.668091720490537</v>
      </c>
      <c r="AO43" s="25">
        <f t="shared" si="4"/>
        <v>6.4979179389550834E-2</v>
      </c>
      <c r="AP43" s="31">
        <f t="shared" si="5"/>
        <v>9.5227633630151326E-2</v>
      </c>
      <c r="AQ43" s="31">
        <f t="shared" si="42"/>
        <v>2.4265523121060211</v>
      </c>
      <c r="AR43" s="31">
        <f t="shared" si="43"/>
        <v>0.83644378261789154</v>
      </c>
      <c r="AS43" s="31">
        <f t="shared" si="8"/>
        <v>1.6314980473619562</v>
      </c>
      <c r="AT43" s="31">
        <f t="shared" si="9"/>
        <v>0.36636237678663647</v>
      </c>
      <c r="AU43" s="31">
        <f t="shared" si="10"/>
        <v>0.13588692947793718</v>
      </c>
      <c r="AV43" s="31">
        <f t="shared" si="11"/>
        <v>0.25112465313228682</v>
      </c>
      <c r="AW43" s="31">
        <f t="shared" si="12"/>
        <v>1.3803733942296694</v>
      </c>
      <c r="AX43" s="31">
        <f t="shared" si="44"/>
        <v>13.567400000000001</v>
      </c>
      <c r="AY43" s="31">
        <f t="shared" si="45"/>
        <v>1.0254811672884725</v>
      </c>
      <c r="AZ43" s="31">
        <f t="shared" si="46"/>
        <v>-0.26393264366523023</v>
      </c>
      <c r="BA43" s="31">
        <f t="shared" si="36"/>
        <v>1.3915595139666759</v>
      </c>
      <c r="BB43" s="31">
        <f t="shared" si="37"/>
        <v>-0.14365955813237988</v>
      </c>
      <c r="BC43" s="31">
        <f t="shared" si="38"/>
        <v>0.80581464167571681</v>
      </c>
      <c r="BD43" s="31">
        <f t="shared" si="16"/>
        <v>22.856249654494238</v>
      </c>
      <c r="BE43" s="31">
        <f t="shared" si="39"/>
        <v>17.281153238770003</v>
      </c>
      <c r="BF43" s="25">
        <f t="shared" si="17"/>
        <v>1</v>
      </c>
      <c r="BG43" s="32">
        <f t="shared" si="47"/>
        <v>7446816255.3878994</v>
      </c>
      <c r="BH43" s="32">
        <f t="shared" si="48"/>
        <v>5935092818.8872728</v>
      </c>
      <c r="BI43" s="31">
        <f t="shared" si="20"/>
        <v>32.805750095585587</v>
      </c>
      <c r="BJ43" s="25">
        <f t="shared" si="21"/>
        <v>0.26984272524254649</v>
      </c>
      <c r="BK43" s="25">
        <f t="shared" si="22"/>
        <v>1</v>
      </c>
      <c r="BL43" s="31">
        <f t="shared" si="23"/>
        <v>8.8523930094187442</v>
      </c>
      <c r="BM43" s="31">
        <f t="shared" si="24"/>
        <v>4.7150069905812568</v>
      </c>
      <c r="BN43" s="31">
        <f t="shared" si="25"/>
        <v>0.26759404032810763</v>
      </c>
      <c r="BO43" s="31">
        <f t="shared" si="26"/>
        <v>0.18319157497117111</v>
      </c>
      <c r="BP43" s="31">
        <f t="shared" si="27"/>
        <v>0.98902462924594625</v>
      </c>
      <c r="BQ43" s="31">
        <f t="shared" si="28"/>
        <v>0.23752761790906915</v>
      </c>
      <c r="BS43" s="13"/>
      <c r="BT43" s="19"/>
      <c r="BU43" s="20"/>
      <c r="BV43" s="19"/>
      <c r="BW43" s="33"/>
      <c r="BX43" s="34"/>
      <c r="BZ43" s="19"/>
      <c r="CA43" s="20"/>
      <c r="CB43" s="19"/>
      <c r="CC43" s="6"/>
      <c r="CD43" s="35"/>
      <c r="CF43" s="21"/>
      <c r="CG43" s="21"/>
      <c r="CH43" s="21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36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31">
        <f t="shared" si="1"/>
        <v>5.1041399128106812</v>
      </c>
      <c r="AL44" s="23">
        <f t="shared" si="40"/>
        <v>13</v>
      </c>
      <c r="AM44" s="31">
        <f t="shared" si="41"/>
        <v>3.6840000000000002</v>
      </c>
      <c r="AN44" s="23">
        <f t="shared" si="35"/>
        <v>97.674344352656348</v>
      </c>
      <c r="AO44" s="25">
        <f t="shared" si="4"/>
        <v>6.4983339304012178E-2</v>
      </c>
      <c r="AP44" s="31">
        <f t="shared" si="5"/>
        <v>9.8007426651196508E-2</v>
      </c>
      <c r="AQ44" s="31">
        <f t="shared" si="42"/>
        <v>2.4116412804606884</v>
      </c>
      <c r="AR44" s="31">
        <f t="shared" si="43"/>
        <v>0.90322918741527269</v>
      </c>
      <c r="AS44" s="31">
        <f t="shared" si="8"/>
        <v>1.6574352339379805</v>
      </c>
      <c r="AT44" s="31">
        <f t="shared" si="9"/>
        <v>0.30167854859670107</v>
      </c>
      <c r="AU44" s="31">
        <f t="shared" si="10"/>
        <v>0.21222443268054061</v>
      </c>
      <c r="AV44" s="31">
        <f t="shared" si="11"/>
        <v>0.25695149063862083</v>
      </c>
      <c r="AW44" s="31">
        <f t="shared" si="12"/>
        <v>1.4004837432993598</v>
      </c>
      <c r="AX44" s="31">
        <f t="shared" si="44"/>
        <v>13.706000000000001</v>
      </c>
      <c r="AY44" s="31">
        <f t="shared" si="45"/>
        <v>1.0251164405358055</v>
      </c>
      <c r="AZ44" s="31">
        <f t="shared" si="46"/>
        <v>-0.25851534844942292</v>
      </c>
      <c r="BA44" s="31">
        <f t="shared" si="36"/>
        <v>1.3954497767962475</v>
      </c>
      <c r="BB44" s="31">
        <f t="shared" si="37"/>
        <v>-0.14077759779128352</v>
      </c>
      <c r="BC44" s="31">
        <f t="shared" si="38"/>
        <v>0.80698248668188199</v>
      </c>
      <c r="BD44" s="31">
        <f t="shared" si="16"/>
        <v>23.047150107628163</v>
      </c>
      <c r="BE44" s="31">
        <f t="shared" si="39"/>
        <v>17.425489253375499</v>
      </c>
      <c r="BF44" s="25">
        <f t="shared" si="17"/>
        <v>1</v>
      </c>
      <c r="BG44" s="32">
        <f t="shared" si="47"/>
        <v>7436681431.5614634</v>
      </c>
      <c r="BH44" s="32">
        <f t="shared" si="48"/>
        <v>6029739238.6277018</v>
      </c>
      <c r="BI44" s="31">
        <f t="shared" si="20"/>
        <v>33.012930272968738</v>
      </c>
      <c r="BJ44" s="25">
        <f t="shared" si="21"/>
        <v>0.26903346410795459</v>
      </c>
      <c r="BK44" s="25">
        <f t="shared" si="22"/>
        <v>1</v>
      </c>
      <c r="BL44" s="31">
        <f t="shared" si="23"/>
        <v>8.8815829916911433</v>
      </c>
      <c r="BM44" s="31">
        <f t="shared" si="24"/>
        <v>4.824417008308858</v>
      </c>
      <c r="BN44" s="31">
        <f t="shared" si="25"/>
        <v>0.27103466338813809</v>
      </c>
      <c r="BO44" s="31">
        <f t="shared" si="26"/>
        <v>0.19291410799925904</v>
      </c>
      <c r="BP44" s="31">
        <f t="shared" si="27"/>
        <v>1.0544677468768373</v>
      </c>
      <c r="BQ44" s="31">
        <f t="shared" si="28"/>
        <v>0.24438629743384216</v>
      </c>
      <c r="BS44" s="13"/>
      <c r="BT44" s="19"/>
      <c r="BU44" s="20"/>
      <c r="BV44" s="19"/>
      <c r="BW44" s="33"/>
      <c r="BX44" s="34"/>
      <c r="BZ44" s="19"/>
      <c r="CA44" s="20"/>
      <c r="CB44" s="19"/>
      <c r="CC44" s="6"/>
      <c r="CD44" s="35"/>
      <c r="CF44" s="21"/>
      <c r="CG44" s="21"/>
      <c r="CH44" s="21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36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31">
        <f t="shared" si="1"/>
        <v>4.2576322003852178</v>
      </c>
      <c r="AL45" s="23">
        <f t="shared" si="40"/>
        <v>12.1</v>
      </c>
      <c r="AM45" s="31">
        <f t="shared" si="41"/>
        <v>2.2103999999999999</v>
      </c>
      <c r="AN45" s="23">
        <f t="shared" si="35"/>
        <v>97.663074067500489</v>
      </c>
      <c r="AO45" s="25">
        <f t="shared" si="4"/>
        <v>6.4975841114296232E-2</v>
      </c>
      <c r="AP45" s="31">
        <f t="shared" si="5"/>
        <v>9.3052407328109737E-2</v>
      </c>
      <c r="AQ45" s="31">
        <f t="shared" si="42"/>
        <v>2.8955307729089892</v>
      </c>
      <c r="AR45" s="31">
        <f t="shared" si="43"/>
        <v>0.64262650414003208</v>
      </c>
      <c r="AS45" s="31">
        <f t="shared" si="8"/>
        <v>1.7690786385245105</v>
      </c>
      <c r="AT45" s="31">
        <f t="shared" si="9"/>
        <v>0.23070291498627149</v>
      </c>
      <c r="AU45" s="31">
        <f t="shared" si="10"/>
        <v>0.21716480796817417</v>
      </c>
      <c r="AV45" s="31">
        <f t="shared" si="11"/>
        <v>0.22393386147722283</v>
      </c>
      <c r="AW45" s="31">
        <f t="shared" si="12"/>
        <v>1.5451447770472877</v>
      </c>
      <c r="AX45" s="31">
        <f t="shared" si="44"/>
        <v>13.729099999999999</v>
      </c>
      <c r="AY45" s="31">
        <f t="shared" si="45"/>
        <v>1.0247442712397508</v>
      </c>
      <c r="AZ45" s="31">
        <f t="shared" si="46"/>
        <v>-0.25302144955665185</v>
      </c>
      <c r="BA45" s="31">
        <f t="shared" si="36"/>
        <v>1.3993809600451474</v>
      </c>
      <c r="BB45" s="31">
        <f t="shared" si="37"/>
        <v>-0.13785066583131472</v>
      </c>
      <c r="BC45" s="31">
        <f t="shared" si="38"/>
        <v>0.80814265830481724</v>
      </c>
      <c r="BD45" s="31">
        <f t="shared" si="16"/>
        <v>23.240334334944301</v>
      </c>
      <c r="BE45" s="31">
        <f t="shared" si="39"/>
        <v>17.571551983964685</v>
      </c>
      <c r="BF45" s="25">
        <f t="shared" si="17"/>
        <v>1</v>
      </c>
      <c r="BG45" s="32">
        <f t="shared" si="47"/>
        <v>7745259436.8026133</v>
      </c>
      <c r="BH45" s="32">
        <f t="shared" si="48"/>
        <v>5624894940.4905624</v>
      </c>
      <c r="BI45" s="31">
        <f t="shared" si="20"/>
        <v>32.77693345593422</v>
      </c>
      <c r="BJ45" s="25">
        <f t="shared" si="21"/>
        <v>0.27374968917089093</v>
      </c>
      <c r="BK45" s="25">
        <f t="shared" si="22"/>
        <v>1</v>
      </c>
      <c r="BL45" s="31">
        <f t="shared" si="23"/>
        <v>8.9726753455369685</v>
      </c>
      <c r="BM45" s="31">
        <f t="shared" si="24"/>
        <v>4.7564246544630304</v>
      </c>
      <c r="BN45" s="31">
        <f t="shared" si="25"/>
        <v>0.2667652638509832</v>
      </c>
      <c r="BO45" s="31">
        <f t="shared" si="26"/>
        <v>0.18057947986400347</v>
      </c>
      <c r="BP45" s="31">
        <f t="shared" si="27"/>
        <v>0.70015402831282991</v>
      </c>
      <c r="BQ45" s="31">
        <f t="shared" si="28"/>
        <v>0.2068599321700797</v>
      </c>
      <c r="BS45" s="13"/>
      <c r="BT45" s="19"/>
      <c r="BU45" s="20"/>
      <c r="BV45" s="19"/>
      <c r="BW45" s="33"/>
      <c r="BX45" s="34"/>
      <c r="BZ45" s="19"/>
      <c r="CA45" s="20"/>
      <c r="CB45" s="19"/>
      <c r="CC45" s="6"/>
      <c r="CD45" s="35"/>
      <c r="CF45" s="21"/>
      <c r="CG45" s="21"/>
      <c r="CH45" s="21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36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31">
        <f t="shared" si="1"/>
        <v>3.2459271534110345</v>
      </c>
      <c r="AL46" s="23">
        <f t="shared" si="40"/>
        <v>11.799999999999999</v>
      </c>
      <c r="AM46" s="31">
        <f t="shared" si="41"/>
        <v>1.3815</v>
      </c>
      <c r="AN46" s="23">
        <f t="shared" si="35"/>
        <v>97.659301720905049</v>
      </c>
      <c r="AO46" s="25">
        <f t="shared" si="4"/>
        <v>6.4973331349010288E-2</v>
      </c>
      <c r="AP46" s="31">
        <f t="shared" si="5"/>
        <v>9.144889461980224E-2</v>
      </c>
      <c r="AQ46" s="31">
        <f t="shared" si="42"/>
        <v>2.9660542018616081</v>
      </c>
      <c r="AR46" s="31">
        <f t="shared" si="43"/>
        <v>0.5975923388363501</v>
      </c>
      <c r="AS46" s="31">
        <f t="shared" si="8"/>
        <v>1.7818232703489791</v>
      </c>
      <c r="AT46" s="31">
        <f t="shared" si="9"/>
        <v>0.33226134039301064</v>
      </c>
      <c r="AU46" s="31">
        <f t="shared" si="10"/>
        <v>0.24321644455265182</v>
      </c>
      <c r="AV46" s="31">
        <f t="shared" si="11"/>
        <v>0.28773889247283124</v>
      </c>
      <c r="AW46" s="31">
        <f t="shared" si="12"/>
        <v>1.4940843778761479</v>
      </c>
      <c r="AX46" s="31">
        <f t="shared" si="44"/>
        <v>13.113100000000001</v>
      </c>
      <c r="AY46" s="31">
        <f t="shared" si="45"/>
        <v>1.0243647696821025</v>
      </c>
      <c r="AZ46" s="31">
        <f t="shared" si="46"/>
        <v>-0.24745257494772704</v>
      </c>
      <c r="BA46" s="31">
        <f t="shared" si="36"/>
        <v>1.4033516949875198</v>
      </c>
      <c r="BB46" s="31">
        <f t="shared" si="37"/>
        <v>-0.13487954390084531</v>
      </c>
      <c r="BC46" s="31">
        <f t="shared" si="38"/>
        <v>0.80929376909087603</v>
      </c>
      <c r="BD46" s="31">
        <f t="shared" si="16"/>
        <v>23.435720189054152</v>
      </c>
      <c r="BE46" s="31">
        <f t="shared" si="39"/>
        <v>17.719279320540064</v>
      </c>
      <c r="BF46" s="25">
        <f t="shared" si="17"/>
        <v>0.96110003640266251</v>
      </c>
      <c r="BG46" s="32">
        <f t="shared" si="47"/>
        <v>7787117124.0910206</v>
      </c>
      <c r="BH46" s="32">
        <f t="shared" si="48"/>
        <v>5543186609.0943375</v>
      </c>
      <c r="BI46" s="31">
        <f t="shared" si="20"/>
        <v>32.679239601903909</v>
      </c>
      <c r="BJ46" s="25">
        <f t="shared" si="21"/>
        <v>0.26490218183950021</v>
      </c>
      <c r="BK46" s="25">
        <f t="shared" si="22"/>
        <v>0.94748504914359455</v>
      </c>
      <c r="BL46" s="31">
        <f t="shared" si="23"/>
        <v>8.2021903465499282</v>
      </c>
      <c r="BM46" s="31">
        <f t="shared" si="24"/>
        <v>4.9109096534500729</v>
      </c>
      <c r="BN46" s="31">
        <f t="shared" si="25"/>
        <v>0.28836815346154271</v>
      </c>
      <c r="BO46" s="31">
        <f t="shared" si="26"/>
        <v>0.18323168182937591</v>
      </c>
      <c r="BP46" s="31">
        <f t="shared" si="27"/>
        <v>0.42356469743911479</v>
      </c>
      <c r="BQ46" s="31">
        <f t="shared" si="28"/>
        <v>0.18694084943675615</v>
      </c>
      <c r="BS46" s="13"/>
      <c r="BT46" s="19"/>
      <c r="BU46" s="20"/>
      <c r="BV46" s="19"/>
      <c r="BW46" s="33"/>
      <c r="BX46" s="34"/>
      <c r="BZ46" s="19"/>
      <c r="CA46" s="20"/>
      <c r="CB46" s="19"/>
      <c r="CC46" s="6"/>
      <c r="CD46" s="35"/>
      <c r="CF46" s="21"/>
      <c r="CG46" s="21"/>
      <c r="CH46" s="21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36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31">
        <f t="shared" si="1"/>
        <v>3.9838259118523704</v>
      </c>
      <c r="AL47" s="23">
        <f t="shared" si="40"/>
        <v>12.8</v>
      </c>
      <c r="AM47" s="31">
        <f t="shared" si="41"/>
        <v>2.0262000000000002</v>
      </c>
      <c r="AN47" s="23">
        <f t="shared" si="35"/>
        <v>97.671845884751306</v>
      </c>
      <c r="AO47" s="25">
        <f t="shared" si="4"/>
        <v>6.4981677058018203E-2</v>
      </c>
      <c r="AP47" s="31">
        <f t="shared" si="5"/>
        <v>9.6887332931856113E-2</v>
      </c>
      <c r="AQ47" s="31">
        <f t="shared" si="42"/>
        <v>2.9130230003400173</v>
      </c>
      <c r="AR47" s="31">
        <f t="shared" si="43"/>
        <v>0.70564143414402813</v>
      </c>
      <c r="AS47" s="31">
        <f t="shared" si="8"/>
        <v>1.8093322172420228</v>
      </c>
      <c r="AT47" s="31">
        <f t="shared" si="9"/>
        <v>0.25685348202842623</v>
      </c>
      <c r="AU47" s="31">
        <f t="shared" si="10"/>
        <v>0.26799811603128154</v>
      </c>
      <c r="AV47" s="31">
        <f t="shared" si="11"/>
        <v>0.26242579902985386</v>
      </c>
      <c r="AW47" s="31">
        <f t="shared" si="12"/>
        <v>1.5469064182121688</v>
      </c>
      <c r="AX47" s="31">
        <f t="shared" si="44"/>
        <v>11.603900000000001</v>
      </c>
      <c r="AY47" s="31">
        <f t="shared" si="45"/>
        <v>1.0239780483173626</v>
      </c>
      <c r="AZ47" s="31">
        <f t="shared" si="46"/>
        <v>-0.24181037480038131</v>
      </c>
      <c r="BA47" s="31">
        <f t="shared" si="36"/>
        <v>1.4073606314005453</v>
      </c>
      <c r="BB47" s="31">
        <f t="shared" si="37"/>
        <v>-0.13186503563162755</v>
      </c>
      <c r="BC47" s="31">
        <f t="shared" si="38"/>
        <v>0.81043444050571167</v>
      </c>
      <c r="BD47" s="31">
        <f t="shared" si="16"/>
        <v>23.633224375940763</v>
      </c>
      <c r="BE47" s="31">
        <f t="shared" si="39"/>
        <v>17.86860828616129</v>
      </c>
      <c r="BF47" s="25">
        <f t="shared" si="17"/>
        <v>0.84337849700758571</v>
      </c>
      <c r="BG47" s="32">
        <f t="shared" si="47"/>
        <v>7755707999.5308113</v>
      </c>
      <c r="BH47" s="32">
        <f t="shared" si="48"/>
        <v>5732462245.5062571</v>
      </c>
      <c r="BI47" s="31">
        <f t="shared" si="20"/>
        <v>33.066249355708365</v>
      </c>
      <c r="BJ47" s="25">
        <f t="shared" si="21"/>
        <v>0.26828148313730177</v>
      </c>
      <c r="BK47" s="25">
        <f t="shared" si="22"/>
        <v>0.78856097096024091</v>
      </c>
      <c r="BL47" s="31">
        <f t="shared" si="23"/>
        <v>6.9953735945260922</v>
      </c>
      <c r="BM47" s="31">
        <f t="shared" si="24"/>
        <v>4.608526405473909</v>
      </c>
      <c r="BN47" s="31">
        <f t="shared" si="25"/>
        <v>0.30580798974611206</v>
      </c>
      <c r="BO47" s="31">
        <f t="shared" si="26"/>
        <v>0.18217519552633948</v>
      </c>
      <c r="BP47" s="31">
        <f t="shared" si="27"/>
        <v>0.64102429385793291</v>
      </c>
      <c r="BQ47" s="31">
        <f t="shared" si="28"/>
        <v>0.20663540716855952</v>
      </c>
      <c r="BS47" s="13"/>
      <c r="BT47" s="19"/>
      <c r="BU47" s="20"/>
      <c r="BV47" s="19"/>
      <c r="BW47" s="33"/>
      <c r="BX47" s="34"/>
      <c r="BZ47" s="19"/>
      <c r="CA47" s="20"/>
      <c r="CB47" s="19"/>
      <c r="CC47" s="6"/>
      <c r="CD47" s="35"/>
      <c r="CF47" s="21"/>
      <c r="CG47" s="21"/>
      <c r="CH47" s="21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36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31">
        <f t="shared" si="1"/>
        <v>3.5492132938033314</v>
      </c>
      <c r="AL48" s="23">
        <f t="shared" si="40"/>
        <v>14.75</v>
      </c>
      <c r="AM48" s="31">
        <f t="shared" si="41"/>
        <v>1.4736000000000002</v>
      </c>
      <c r="AN48" s="23">
        <f t="shared" si="35"/>
        <v>97.69606005906509</v>
      </c>
      <c r="AO48" s="25">
        <f t="shared" si="4"/>
        <v>6.4997786896439216E-2</v>
      </c>
      <c r="AP48" s="31">
        <f t="shared" si="5"/>
        <v>0.10828728911525078</v>
      </c>
      <c r="AQ48" s="31">
        <f t="shared" si="42"/>
        <v>3.263356619324485</v>
      </c>
      <c r="AR48" s="31">
        <f t="shared" si="43"/>
        <v>0.81326109582625294</v>
      </c>
      <c r="AS48" s="31">
        <f t="shared" si="8"/>
        <v>2.0383088575753687</v>
      </c>
      <c r="AT48" s="31">
        <f t="shared" si="9"/>
        <v>0.35864814325937755</v>
      </c>
      <c r="AU48" s="31">
        <f t="shared" si="10"/>
        <v>0.25127845968798534</v>
      </c>
      <c r="AV48" s="31">
        <f t="shared" si="11"/>
        <v>0.30496330147368145</v>
      </c>
      <c r="AW48" s="31">
        <f t="shared" si="12"/>
        <v>1.7333455561016873</v>
      </c>
      <c r="AX48" s="31">
        <f t="shared" si="44"/>
        <v>12.6511</v>
      </c>
      <c r="AY48" s="31">
        <f t="shared" si="45"/>
        <v>1.0235842217394178</v>
      </c>
      <c r="AZ48" s="31">
        <f t="shared" si="46"/>
        <v>-0.23609652102028686</v>
      </c>
      <c r="BA48" s="31">
        <f t="shared" si="36"/>
        <v>1.4114064380823765</v>
      </c>
      <c r="BB48" s="31">
        <f t="shared" si="37"/>
        <v>-0.12880796661471675</v>
      </c>
      <c r="BC48" s="31">
        <f t="shared" si="38"/>
        <v>0.81156330463489068</v>
      </c>
      <c r="BD48" s="31">
        <f t="shared" si="16"/>
        <v>23.832762511011676</v>
      </c>
      <c r="BE48" s="31">
        <f t="shared" si="39"/>
        <v>18.019475079325709</v>
      </c>
      <c r="BF48" s="25">
        <f t="shared" si="17"/>
        <v>0.91179126626450058</v>
      </c>
      <c r="BG48" s="32">
        <f t="shared" si="47"/>
        <v>7956246739.8993816</v>
      </c>
      <c r="BH48" s="32">
        <f t="shared" si="48"/>
        <v>5900953748.2334242</v>
      </c>
      <c r="BI48" s="31">
        <f t="shared" si="20"/>
        <v>33.970926996657575</v>
      </c>
      <c r="BJ48" s="25">
        <f t="shared" si="21"/>
        <v>0.26268712455946197</v>
      </c>
      <c r="BK48" s="25">
        <f t="shared" si="22"/>
        <v>0.88091820945707588</v>
      </c>
      <c r="BL48" s="31">
        <f t="shared" si="23"/>
        <v>7.8610719644147826</v>
      </c>
      <c r="BM48" s="31">
        <f t="shared" si="24"/>
        <v>4.7900280355852169</v>
      </c>
      <c r="BN48" s="31">
        <f t="shared" si="25"/>
        <v>0.29154157246410328</v>
      </c>
      <c r="BO48" s="31">
        <f t="shared" si="26"/>
        <v>0.21162925350990583</v>
      </c>
      <c r="BP48" s="31">
        <f t="shared" si="27"/>
        <v>0.51897817414236846</v>
      </c>
      <c r="BQ48" s="31">
        <f t="shared" si="28"/>
        <v>0.20585052719369157</v>
      </c>
      <c r="BS48" s="13"/>
      <c r="BT48" s="19"/>
      <c r="BU48" s="20"/>
      <c r="BV48" s="19"/>
      <c r="BW48" s="33"/>
      <c r="BX48" s="34"/>
      <c r="BZ48" s="19"/>
      <c r="CA48" s="20"/>
      <c r="CB48" s="19"/>
      <c r="CC48" s="6"/>
      <c r="CD48" s="35"/>
      <c r="CF48" s="21"/>
      <c r="CG48" s="21"/>
      <c r="CH48" s="21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36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31">
        <f t="shared" si="1"/>
        <v>3.7737610179376526</v>
      </c>
      <c r="AL49" s="23">
        <f t="shared" si="40"/>
        <v>14.25</v>
      </c>
      <c r="AM49" s="31">
        <f t="shared" si="41"/>
        <v>1.9341000000000002</v>
      </c>
      <c r="AN49" s="23">
        <f t="shared" si="35"/>
        <v>97.689882158091407</v>
      </c>
      <c r="AO49" s="25">
        <f t="shared" si="4"/>
        <v>6.4993676701097541E-2</v>
      </c>
      <c r="AP49" s="31">
        <f t="shared" si="5"/>
        <v>0.10526077536815653</v>
      </c>
      <c r="AQ49" s="31">
        <f t="shared" si="42"/>
        <v>2.9839174771655594</v>
      </c>
      <c r="AR49" s="31">
        <f t="shared" si="43"/>
        <v>0.84232974477864808</v>
      </c>
      <c r="AS49" s="31">
        <f t="shared" si="8"/>
        <v>1.9131236109721037</v>
      </c>
      <c r="AT49" s="31">
        <f t="shared" si="9"/>
        <v>0.55341064231957182</v>
      </c>
      <c r="AU49" s="31">
        <f t="shared" si="10"/>
        <v>0.35508617978270157</v>
      </c>
      <c r="AV49" s="31">
        <f t="shared" si="11"/>
        <v>0.45424841105113667</v>
      </c>
      <c r="AW49" s="31">
        <f t="shared" si="12"/>
        <v>1.458875199920967</v>
      </c>
      <c r="AX49" s="31">
        <f t="shared" si="44"/>
        <v>12.142899999999999</v>
      </c>
      <c r="AY49" s="31">
        <f t="shared" si="45"/>
        <v>1.0231834066475822</v>
      </c>
      <c r="AZ49" s="31">
        <f t="shared" si="46"/>
        <v>-0.23031270674563392</v>
      </c>
      <c r="BA49" s="31">
        <f t="shared" si="36"/>
        <v>1.4154878032879055</v>
      </c>
      <c r="BB49" s="31">
        <f t="shared" si="37"/>
        <v>-0.12570918434571032</v>
      </c>
      <c r="BC49" s="31">
        <f t="shared" si="38"/>
        <v>0.81267900588030106</v>
      </c>
      <c r="BD49" s="31">
        <f t="shared" si="16"/>
        <v>24.034249177380506</v>
      </c>
      <c r="BE49" s="31">
        <f t="shared" si="39"/>
        <v>18.171815118033852</v>
      </c>
      <c r="BF49" s="25">
        <f t="shared" si="17"/>
        <v>0.8678274513342219</v>
      </c>
      <c r="BG49" s="32">
        <f t="shared" si="47"/>
        <v>7797608001.4891062</v>
      </c>
      <c r="BH49" s="32">
        <f t="shared" si="48"/>
        <v>5943650681.7697172</v>
      </c>
      <c r="BI49" s="31">
        <f t="shared" si="20"/>
        <v>33.686695662009008</v>
      </c>
      <c r="BJ49" s="25">
        <f t="shared" si="21"/>
        <v>0.24564286536460384</v>
      </c>
      <c r="BK49" s="25">
        <f t="shared" si="22"/>
        <v>0.82156705930119955</v>
      </c>
      <c r="BL49" s="31">
        <f t="shared" si="23"/>
        <v>6.7983823400504972</v>
      </c>
      <c r="BM49" s="31">
        <f t="shared" si="24"/>
        <v>5.3445176599495019</v>
      </c>
      <c r="BN49" s="31">
        <f t="shared" si="25"/>
        <v>0.33890410018703249</v>
      </c>
      <c r="BO49" s="31">
        <f t="shared" si="26"/>
        <v>0.22952777372487673</v>
      </c>
      <c r="BP49" s="31">
        <f t="shared" si="27"/>
        <v>0.57426031789332399</v>
      </c>
      <c r="BQ49" s="31">
        <f t="shared" si="28"/>
        <v>0.21299390390583561</v>
      </c>
      <c r="BS49" s="13"/>
      <c r="BT49" s="19"/>
      <c r="BU49" s="20"/>
      <c r="BV49" s="19"/>
      <c r="BW49" s="33"/>
      <c r="BX49" s="34"/>
      <c r="BZ49" s="19"/>
      <c r="CA49" s="20"/>
      <c r="CB49" s="19"/>
      <c r="CC49" s="6"/>
      <c r="CD49" s="35"/>
      <c r="CF49" s="21"/>
      <c r="CG49" s="21"/>
      <c r="CH49" s="21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36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31">
        <f t="shared" si="1"/>
        <v>4.0012064969408279</v>
      </c>
      <c r="AL50" s="23">
        <f t="shared" si="40"/>
        <v>15.9</v>
      </c>
      <c r="AM50" s="31">
        <f t="shared" si="41"/>
        <v>1.8420000000000001</v>
      </c>
      <c r="AN50" s="23">
        <f t="shared" si="35"/>
        <v>97.710189312305573</v>
      </c>
      <c r="AO50" s="25">
        <f t="shared" si="4"/>
        <v>6.5007187175125741E-2</v>
      </c>
      <c r="AP50" s="31">
        <f t="shared" si="5"/>
        <v>0.11553010576708997</v>
      </c>
      <c r="AQ50" s="31">
        <f t="shared" si="42"/>
        <v>3.5237195928099276</v>
      </c>
      <c r="AR50" s="31">
        <f t="shared" si="43"/>
        <v>0.87231096034971234</v>
      </c>
      <c r="AS50" s="31">
        <f t="shared" si="8"/>
        <v>2.1980152765798202</v>
      </c>
      <c r="AT50" s="31">
        <f t="shared" si="9"/>
        <v>0.60363918456200094</v>
      </c>
      <c r="AU50" s="31">
        <f t="shared" si="10"/>
        <v>0.38056171602347222</v>
      </c>
      <c r="AV50" s="31">
        <f t="shared" si="11"/>
        <v>0.49210045029273658</v>
      </c>
      <c r="AW50" s="31">
        <f t="shared" si="12"/>
        <v>1.7059148262870836</v>
      </c>
      <c r="AX50" s="31">
        <f t="shared" si="44"/>
        <v>11.7502</v>
      </c>
      <c r="AY50" s="31">
        <f t="shared" si="45"/>
        <v>1.0227757218120181</v>
      </c>
      <c r="AZ50" s="31">
        <f t="shared" si="46"/>
        <v>-0.22446064584541683</v>
      </c>
      <c r="BA50" s="31">
        <f t="shared" si="36"/>
        <v>1.4196034350844318</v>
      </c>
      <c r="BB50" s="31">
        <f t="shared" si="37"/>
        <v>-0.12256955813874219</v>
      </c>
      <c r="BC50" s="31">
        <f t="shared" si="38"/>
        <v>0.81378020264999285</v>
      </c>
      <c r="BD50" s="31">
        <f t="shared" si="16"/>
        <v>24.237597986295334</v>
      </c>
      <c r="BE50" s="31">
        <f t="shared" si="39"/>
        <v>18.325563085478176</v>
      </c>
      <c r="BF50" s="25">
        <f t="shared" si="17"/>
        <v>0.83271656804327954</v>
      </c>
      <c r="BG50" s="32">
        <f t="shared" si="47"/>
        <v>8095680863.9232054</v>
      </c>
      <c r="BH50" s="32">
        <f t="shared" si="48"/>
        <v>5986578900.6578093</v>
      </c>
      <c r="BI50" s="31">
        <f t="shared" si="20"/>
        <v>34.522659812870359</v>
      </c>
      <c r="BJ50" s="25">
        <f t="shared" si="21"/>
        <v>0.24179017958606364</v>
      </c>
      <c r="BK50" s="25">
        <f t="shared" si="22"/>
        <v>0.77416736685842757</v>
      </c>
      <c r="BL50" s="31">
        <f t="shared" si="23"/>
        <v>6.4621609010942462</v>
      </c>
      <c r="BM50" s="31">
        <f t="shared" si="24"/>
        <v>5.2880390989057533</v>
      </c>
      <c r="BN50" s="31">
        <f t="shared" si="25"/>
        <v>0.34652942981033769</v>
      </c>
      <c r="BO50" s="31">
        <f t="shared" si="26"/>
        <v>0.24925850829001223</v>
      </c>
      <c r="BP50" s="31">
        <f t="shared" si="27"/>
        <v>0.63600840565607319</v>
      </c>
      <c r="BQ50" s="31">
        <f t="shared" si="28"/>
        <v>0.22124999412625346</v>
      </c>
      <c r="BS50" s="13"/>
      <c r="BT50" s="19"/>
      <c r="BU50" s="20"/>
      <c r="BV50" s="19"/>
      <c r="BW50" s="33"/>
      <c r="BX50" s="34"/>
      <c r="BZ50" s="19"/>
      <c r="CA50" s="20"/>
      <c r="CB50" s="19"/>
      <c r="CC50" s="6"/>
      <c r="CD50" s="35"/>
      <c r="CF50" s="21"/>
      <c r="CG50" s="21"/>
      <c r="CH50" s="21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36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31">
        <f t="shared" si="1"/>
        <v>2.9100720400257667</v>
      </c>
      <c r="AL51" s="23">
        <f t="shared" si="40"/>
        <v>13</v>
      </c>
      <c r="AM51" s="31">
        <f t="shared" si="41"/>
        <v>1.7499</v>
      </c>
      <c r="AN51" s="23">
        <f t="shared" si="35"/>
        <v>97.674344352656348</v>
      </c>
      <c r="AO51" s="25">
        <f t="shared" si="4"/>
        <v>6.4983339304012178E-2</v>
      </c>
      <c r="AP51" s="31">
        <f t="shared" si="5"/>
        <v>9.8007426651196508E-2</v>
      </c>
      <c r="AQ51" s="31">
        <f t="shared" si="42"/>
        <v>2.238858124675362</v>
      </c>
      <c r="AR51" s="31">
        <f t="shared" si="43"/>
        <v>0.9814065388970683</v>
      </c>
      <c r="AS51" s="31">
        <f t="shared" si="8"/>
        <v>1.6101323317862151</v>
      </c>
      <c r="AT51" s="31">
        <f t="shared" si="9"/>
        <v>0.60650924103838821</v>
      </c>
      <c r="AU51" s="31">
        <f t="shared" si="10"/>
        <v>0.34702300932468111</v>
      </c>
      <c r="AV51" s="31">
        <f t="shared" si="11"/>
        <v>0.47676612518153466</v>
      </c>
      <c r="AW51" s="31">
        <f t="shared" si="12"/>
        <v>1.1333662066046803</v>
      </c>
      <c r="AX51" s="31">
        <f t="shared" si="44"/>
        <v>7.2457000000000003</v>
      </c>
      <c r="AY51" s="31">
        <f t="shared" si="45"/>
        <v>1.0223612880385406</v>
      </c>
      <c r="AZ51" s="31">
        <f t="shared" si="46"/>
        <v>-0.21854207241157836</v>
      </c>
      <c r="BA51" s="31">
        <f t="shared" si="36"/>
        <v>1.4237520616294304</v>
      </c>
      <c r="BB51" s="31">
        <f t="shared" si="37"/>
        <v>-0.11938997900874862</v>
      </c>
      <c r="BC51" s="31">
        <f t="shared" si="38"/>
        <v>0.81486556903906127</v>
      </c>
      <c r="BD51" s="31">
        <f t="shared" si="16"/>
        <v>24.442721639625304</v>
      </c>
      <c r="BE51" s="31">
        <f t="shared" si="39"/>
        <v>18.4806529772879</v>
      </c>
      <c r="BF51" s="25">
        <f t="shared" si="17"/>
        <v>0.50918114265575865</v>
      </c>
      <c r="BG51" s="32">
        <f t="shared" si="47"/>
        <v>7315868702.8276262</v>
      </c>
      <c r="BH51" s="32">
        <f t="shared" si="48"/>
        <v>6134276096.7671051</v>
      </c>
      <c r="BI51" s="31">
        <f t="shared" si="20"/>
        <v>32.973029976206483</v>
      </c>
      <c r="BJ51" s="25">
        <f t="shared" si="21"/>
        <v>0.24333244570406223</v>
      </c>
      <c r="BK51" s="25">
        <f t="shared" si="22"/>
        <v>0.33739454258527424</v>
      </c>
      <c r="BL51" s="31">
        <f t="shared" si="23"/>
        <v>2.7070540810367398</v>
      </c>
      <c r="BM51" s="31">
        <f t="shared" si="24"/>
        <v>4.53864591896326</v>
      </c>
      <c r="BN51" s="31">
        <f t="shared" si="25"/>
        <v>0.48232156418313071</v>
      </c>
      <c r="BO51" s="31">
        <f t="shared" si="26"/>
        <v>0.18148697085540597</v>
      </c>
      <c r="BP51" s="31">
        <f t="shared" si="27"/>
        <v>0.40533965859425947</v>
      </c>
      <c r="BQ51" s="31">
        <f t="shared" si="28"/>
        <v>0.20165364340755959</v>
      </c>
      <c r="BS51" s="13"/>
      <c r="BT51" s="19"/>
      <c r="BU51" s="20"/>
      <c r="BV51" s="19"/>
      <c r="BW51" s="33"/>
      <c r="BX51" s="34"/>
      <c r="BZ51" s="19"/>
      <c r="CA51" s="20"/>
      <c r="CB51" s="19"/>
      <c r="CC51" s="6"/>
      <c r="CD51" s="35"/>
      <c r="CF51" s="21"/>
      <c r="CG51" s="21"/>
      <c r="CH51" s="21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36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31">
        <f t="shared" si="1"/>
        <v>3.0112775633736524</v>
      </c>
      <c r="AL52" s="23">
        <f t="shared" si="40"/>
        <v>12.3</v>
      </c>
      <c r="AM52" s="31">
        <f t="shared" si="41"/>
        <v>1.8420000000000001</v>
      </c>
      <c r="AN52" s="23">
        <f t="shared" si="35"/>
        <v>97.665584625641287</v>
      </c>
      <c r="AO52" s="25">
        <f t="shared" si="4"/>
        <v>6.4977511403998073E-2</v>
      </c>
      <c r="AP52" s="31">
        <f t="shared" si="5"/>
        <v>9.4134669503122159E-2</v>
      </c>
      <c r="AQ52" s="31">
        <f t="shared" si="42"/>
        <v>2.1297773032821605</v>
      </c>
      <c r="AR52" s="31">
        <f t="shared" si="43"/>
        <v>0.94160312126902845</v>
      </c>
      <c r="AS52" s="31">
        <f t="shared" si="8"/>
        <v>1.5356902122755944</v>
      </c>
      <c r="AT52" s="31">
        <f t="shared" si="9"/>
        <v>0.69490310349654294</v>
      </c>
      <c r="AU52" s="31">
        <f t="shared" si="10"/>
        <v>0.53031454851725801</v>
      </c>
      <c r="AV52" s="31">
        <f t="shared" si="11"/>
        <v>0.61260882600690048</v>
      </c>
      <c r="AW52" s="31">
        <f t="shared" si="12"/>
        <v>0.92308138626869396</v>
      </c>
      <c r="AX52" s="31">
        <f t="shared" si="44"/>
        <v>13.559699999999999</v>
      </c>
      <c r="AY52" s="31">
        <f t="shared" si="45"/>
        <v>1.0219402281328214</v>
      </c>
      <c r="AZ52" s="31">
        <f t="shared" si="46"/>
        <v>-0.21255874024516014</v>
      </c>
      <c r="BA52" s="31">
        <f t="shared" si="36"/>
        <v>1.4279324313727249</v>
      </c>
      <c r="BB52" s="31">
        <f t="shared" si="37"/>
        <v>-0.11617135952159634</v>
      </c>
      <c r="BC52" s="31">
        <f t="shared" si="38"/>
        <v>0.81593379649915554</v>
      </c>
      <c r="BD52" s="31">
        <f t="shared" si="16"/>
        <v>24.649531994310319</v>
      </c>
      <c r="BE52" s="31">
        <f t="shared" si="39"/>
        <v>18.637018150258147</v>
      </c>
      <c r="BF52" s="25">
        <f t="shared" si="17"/>
        <v>0.94489364435995238</v>
      </c>
      <c r="BG52" s="32">
        <f t="shared" si="47"/>
        <v>7236148749.5366955</v>
      </c>
      <c r="BH52" s="32">
        <f t="shared" si="48"/>
        <v>6081839217.4889898</v>
      </c>
      <c r="BI52" s="31">
        <f t="shared" si="20"/>
        <v>32.649047501163466</v>
      </c>
      <c r="BJ52" s="25">
        <f t="shared" si="21"/>
        <v>0.23042293584086473</v>
      </c>
      <c r="BK52" s="25">
        <f t="shared" si="22"/>
        <v>0.92560641988593584</v>
      </c>
      <c r="BL52" s="31">
        <f t="shared" si="23"/>
        <v>6.9634198253062545</v>
      </c>
      <c r="BM52" s="31">
        <f t="shared" si="24"/>
        <v>6.5962801746937449</v>
      </c>
      <c r="BN52" s="31">
        <f t="shared" si="25"/>
        <v>0.37457581911946308</v>
      </c>
      <c r="BO52" s="31">
        <f t="shared" si="26"/>
        <v>0.25334297091147534</v>
      </c>
      <c r="BP52" s="31">
        <f t="shared" si="27"/>
        <v>0.34832924751021715</v>
      </c>
      <c r="BQ52" s="31">
        <f t="shared" si="28"/>
        <v>0.19980629674921613</v>
      </c>
      <c r="BS52" s="13"/>
      <c r="BT52" s="19"/>
      <c r="BU52" s="20"/>
      <c r="BV52" s="19"/>
      <c r="BW52" s="33"/>
      <c r="BX52" s="34"/>
      <c r="BZ52" s="19"/>
      <c r="CA52" s="20"/>
      <c r="CB52" s="19"/>
      <c r="CC52" s="6"/>
      <c r="CD52" s="35"/>
      <c r="CF52" s="21"/>
      <c r="CG52" s="21"/>
      <c r="CH52" s="21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36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31">
        <f t="shared" si="1"/>
        <v>3.1087605902201938</v>
      </c>
      <c r="AL53" s="23">
        <f t="shared" si="40"/>
        <v>11.25</v>
      </c>
      <c r="AM53" s="31">
        <f t="shared" si="41"/>
        <v>1.4736000000000002</v>
      </c>
      <c r="AN53" s="23">
        <f t="shared" si="35"/>
        <v>97.652365390791303</v>
      </c>
      <c r="AO53" s="25">
        <f t="shared" si="4"/>
        <v>6.4968716566118287E-2</v>
      </c>
      <c r="AP53" s="31">
        <f t="shared" si="5"/>
        <v>8.8570222500621479E-2</v>
      </c>
      <c r="AQ53" s="31">
        <f t="shared" si="42"/>
        <v>2.548770598472057</v>
      </c>
      <c r="AR53" s="31">
        <f t="shared" si="43"/>
        <v>0.66146361352234562</v>
      </c>
      <c r="AS53" s="31">
        <f t="shared" si="8"/>
        <v>1.6051171059972014</v>
      </c>
      <c r="AT53" s="31">
        <f t="shared" si="9"/>
        <v>0.47559233812256652</v>
      </c>
      <c r="AU53" s="31">
        <f t="shared" si="10"/>
        <v>0.44603485473260995</v>
      </c>
      <c r="AV53" s="31">
        <f t="shared" si="11"/>
        <v>0.46081359642758823</v>
      </c>
      <c r="AW53" s="31">
        <f t="shared" si="12"/>
        <v>1.144303509569613</v>
      </c>
      <c r="AX53" s="31">
        <f t="shared" si="44"/>
        <v>13.944699999999999</v>
      </c>
      <c r="AY53" s="31">
        <f t="shared" si="45"/>
        <v>1.0215126668639976</v>
      </c>
      <c r="AZ53" s="31">
        <f t="shared" si="46"/>
        <v>-0.2065124223366139</v>
      </c>
      <c r="BA53" s="31">
        <f t="shared" si="36"/>
        <v>1.4321433131854673</v>
      </c>
      <c r="BB53" s="31">
        <f t="shared" si="37"/>
        <v>-0.11291463361174509</v>
      </c>
      <c r="BC53" s="31">
        <f t="shared" si="38"/>
        <v>0.81698359549417243</v>
      </c>
      <c r="BD53" s="31">
        <f t="shared" si="16"/>
        <v>24.857940128672173</v>
      </c>
      <c r="BE53" s="31">
        <f t="shared" si="39"/>
        <v>18.794591372486455</v>
      </c>
      <c r="BF53" s="25">
        <f t="shared" si="17"/>
        <v>0.96357508610223719</v>
      </c>
      <c r="BG53" s="32">
        <f t="shared" si="47"/>
        <v>7528268232.7603626</v>
      </c>
      <c r="BH53" s="32">
        <f t="shared" si="48"/>
        <v>5657829903.0534687</v>
      </c>
      <c r="BI53" s="31">
        <f t="shared" si="20"/>
        <v>32.325719579947609</v>
      </c>
      <c r="BJ53" s="25">
        <f t="shared" si="21"/>
        <v>0.24496344655880703</v>
      </c>
      <c r="BK53" s="25">
        <f t="shared" si="22"/>
        <v>0.95082636623802042</v>
      </c>
      <c r="BL53" s="31">
        <f t="shared" si="23"/>
        <v>7.5292323767135398</v>
      </c>
      <c r="BM53" s="31">
        <f t="shared" si="24"/>
        <v>6.4154676232864594</v>
      </c>
      <c r="BN53" s="31">
        <f t="shared" si="25"/>
        <v>0.35425000680764546</v>
      </c>
      <c r="BO53" s="31">
        <f t="shared" si="26"/>
        <v>0.23183351309472611</v>
      </c>
      <c r="BP53" s="31">
        <f t="shared" si="27"/>
        <v>0.34667520208725516</v>
      </c>
      <c r="BQ53" s="31">
        <f t="shared" si="28"/>
        <v>0.18608982531556262</v>
      </c>
      <c r="BS53" s="13"/>
      <c r="BT53" s="19"/>
      <c r="BU53" s="20"/>
      <c r="BV53" s="19"/>
      <c r="BW53" s="33"/>
      <c r="BX53" s="34"/>
      <c r="BZ53" s="19"/>
      <c r="CA53" s="20"/>
      <c r="CB53" s="19"/>
      <c r="CC53" s="6"/>
      <c r="CD53" s="35"/>
      <c r="CF53" s="21"/>
      <c r="CG53" s="21"/>
      <c r="CH53" s="21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36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31">
        <f t="shared" si="1"/>
        <v>3.2693097399439046</v>
      </c>
      <c r="AL54" s="23">
        <f t="shared" si="40"/>
        <v>13.049999999999999</v>
      </c>
      <c r="AM54" s="31">
        <f t="shared" si="41"/>
        <v>1.3815</v>
      </c>
      <c r="AN54" s="23">
        <f t="shared" si="35"/>
        <v>97.674968432118433</v>
      </c>
      <c r="AO54" s="25">
        <f t="shared" si="4"/>
        <v>6.4983754507899186E-2</v>
      </c>
      <c r="AP54" s="31">
        <f t="shared" si="5"/>
        <v>9.8289165907687243E-2</v>
      </c>
      <c r="AQ54" s="31">
        <f t="shared" si="42"/>
        <v>2.878130284758361</v>
      </c>
      <c r="AR54" s="31">
        <f t="shared" si="43"/>
        <v>0.74178324165807108</v>
      </c>
      <c r="AS54" s="31">
        <f t="shared" si="8"/>
        <v>1.8099567632082161</v>
      </c>
      <c r="AT54" s="31">
        <f t="shared" si="9"/>
        <v>0.45174599416976524</v>
      </c>
      <c r="AU54" s="31">
        <f t="shared" si="10"/>
        <v>0.46913523641561283</v>
      </c>
      <c r="AV54" s="31">
        <f t="shared" si="11"/>
        <v>0.46044061529268904</v>
      </c>
      <c r="AW54" s="31">
        <f t="shared" si="12"/>
        <v>1.3495161479155271</v>
      </c>
      <c r="AX54" s="31">
        <f t="shared" si="44"/>
        <v>13.9062</v>
      </c>
      <c r="AY54" s="31">
        <f t="shared" si="45"/>
        <v>1.0210787309277003</v>
      </c>
      <c r="AZ54" s="31">
        <f t="shared" si="46"/>
        <v>-0.20040491034042621</v>
      </c>
      <c r="BA54" s="31">
        <f t="shared" si="36"/>
        <v>1.4363834964183979</v>
      </c>
      <c r="BB54" s="31">
        <f t="shared" si="37"/>
        <v>-0.10962075636719494</v>
      </c>
      <c r="BC54" s="31">
        <f t="shared" si="38"/>
        <v>0.81801369713967953</v>
      </c>
      <c r="BD54" s="31">
        <f t="shared" si="16"/>
        <v>25.067856410479703</v>
      </c>
      <c r="BE54" s="31">
        <f t="shared" si="39"/>
        <v>18.953304874835492</v>
      </c>
      <c r="BF54" s="25">
        <f t="shared" si="17"/>
        <v>0.95286812085096861</v>
      </c>
      <c r="BG54" s="32">
        <f t="shared" si="47"/>
        <v>7734821434.9332886</v>
      </c>
      <c r="BH54" s="32">
        <f t="shared" si="48"/>
        <v>5791018168.7086086</v>
      </c>
      <c r="BI54" s="31">
        <f t="shared" si="20"/>
        <v>33.158595788328114</v>
      </c>
      <c r="BJ54" s="25">
        <f t="shared" si="21"/>
        <v>0.24500191549438113</v>
      </c>
      <c r="BK54" s="25">
        <f t="shared" si="22"/>
        <v>0.93637196314880777</v>
      </c>
      <c r="BL54" s="31">
        <f t="shared" si="23"/>
        <v>7.6070104349883199</v>
      </c>
      <c r="BM54" s="31">
        <f t="shared" si="24"/>
        <v>6.2991895650116803</v>
      </c>
      <c r="BN54" s="31">
        <f t="shared" si="25"/>
        <v>0.34879233471825477</v>
      </c>
      <c r="BO54" s="31">
        <f t="shared" si="26"/>
        <v>0.25260997200167734</v>
      </c>
      <c r="BP54" s="31">
        <f t="shared" si="27"/>
        <v>0.380970616024711</v>
      </c>
      <c r="BQ54" s="31">
        <f t="shared" si="28"/>
        <v>0.19379643974549177</v>
      </c>
      <c r="BS54" s="13"/>
      <c r="BT54" s="19"/>
      <c r="BU54" s="20"/>
      <c r="BV54" s="19"/>
      <c r="BW54" s="33"/>
      <c r="BX54" s="34"/>
      <c r="BZ54" s="19"/>
      <c r="CA54" s="20"/>
      <c r="CB54" s="19"/>
      <c r="CC54" s="6"/>
      <c r="CD54" s="35"/>
      <c r="CF54" s="21"/>
      <c r="CG54" s="21"/>
      <c r="CH54" s="21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36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31">
        <f t="shared" si="1"/>
        <v>4.6888021406093587</v>
      </c>
      <c r="AL55" s="23">
        <f t="shared" si="40"/>
        <v>16.350000000000001</v>
      </c>
      <c r="AM55" s="31">
        <f t="shared" si="41"/>
        <v>2.0262000000000002</v>
      </c>
      <c r="AN55" s="23">
        <f t="shared" si="35"/>
        <v>97.715688042257383</v>
      </c>
      <c r="AO55" s="25">
        <f t="shared" si="4"/>
        <v>6.501084551382838E-2</v>
      </c>
      <c r="AP55" s="31">
        <f t="shared" si="5"/>
        <v>0.11847411373263862</v>
      </c>
      <c r="AQ55" s="31">
        <f t="shared" si="42"/>
        <v>3.7799303639952631</v>
      </c>
      <c r="AR55" s="31">
        <f t="shared" si="43"/>
        <v>0.85421136592944225</v>
      </c>
      <c r="AS55" s="31">
        <f t="shared" si="8"/>
        <v>2.3170708649623526</v>
      </c>
      <c r="AT55" s="31">
        <f t="shared" si="9"/>
        <v>0.57146740380679684</v>
      </c>
      <c r="AU55" s="31">
        <f t="shared" si="10"/>
        <v>0.20789617001973948</v>
      </c>
      <c r="AV55" s="31">
        <f t="shared" si="11"/>
        <v>0.38968178691326816</v>
      </c>
      <c r="AW55" s="31">
        <f t="shared" si="12"/>
        <v>1.9273890780490843</v>
      </c>
      <c r="AX55" s="31">
        <f t="shared" si="44"/>
        <v>14.114099999999999</v>
      </c>
      <c r="AY55" s="31">
        <f t="shared" si="45"/>
        <v>1.020638548908513</v>
      </c>
      <c r="AZ55" s="31">
        <f t="shared" si="46"/>
        <v>-0.19423801404421248</v>
      </c>
      <c r="BA55" s="31">
        <f t="shared" si="36"/>
        <v>1.4406517908919176</v>
      </c>
      <c r="BB55" s="31">
        <f t="shared" si="37"/>
        <v>-0.10629070378155242</v>
      </c>
      <c r="BC55" s="31">
        <f t="shared" si="38"/>
        <v>0.81902285482360138</v>
      </c>
      <c r="BD55" s="31">
        <f t="shared" si="16"/>
        <v>25.279190566654751</v>
      </c>
      <c r="BE55" s="31">
        <f t="shared" si="39"/>
        <v>19.113090403636324</v>
      </c>
      <c r="BF55" s="25">
        <f t="shared" si="17"/>
        <v>0.95902858265729019</v>
      </c>
      <c r="BG55" s="32">
        <f t="shared" si="47"/>
        <v>8226008498.8858423</v>
      </c>
      <c r="BH55" s="32">
        <f t="shared" si="48"/>
        <v>5960794168.4274569</v>
      </c>
      <c r="BI55" s="31">
        <f t="shared" si="20"/>
        <v>34.778946738918549</v>
      </c>
      <c r="BJ55" s="25">
        <f t="shared" si="21"/>
        <v>0.25260570371299934</v>
      </c>
      <c r="BK55" s="25">
        <f t="shared" si="22"/>
        <v>0.94468858658734189</v>
      </c>
      <c r="BL55" s="31">
        <f t="shared" si="23"/>
        <v>8.2994296189982215</v>
      </c>
      <c r="BM55" s="31">
        <f t="shared" si="24"/>
        <v>5.8146703810017772</v>
      </c>
      <c r="BN55" s="31">
        <f t="shared" si="25"/>
        <v>0.31722151560293388</v>
      </c>
      <c r="BO55" s="31">
        <f t="shared" si="26"/>
        <v>0.28106627137493678</v>
      </c>
      <c r="BP55" s="31">
        <f t="shared" si="27"/>
        <v>0.78925339581224607</v>
      </c>
      <c r="BQ55" s="31">
        <f t="shared" si="28"/>
        <v>0.2282714508077075</v>
      </c>
      <c r="BS55" s="13"/>
      <c r="BT55" s="19"/>
      <c r="BU55" s="20"/>
      <c r="BV55" s="19"/>
      <c r="BW55" s="33"/>
      <c r="BX55" s="34"/>
      <c r="BZ55" s="19"/>
      <c r="CA55" s="20"/>
      <c r="CB55" s="19"/>
      <c r="CC55" s="6"/>
      <c r="CD55" s="35"/>
      <c r="CF55" s="21"/>
      <c r="CG55" s="21"/>
      <c r="CH55" s="21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36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31">
        <f t="shared" si="1"/>
        <v>5.3083736058658317</v>
      </c>
      <c r="AL56" s="23">
        <f t="shared" si="40"/>
        <v>16.399999999999999</v>
      </c>
      <c r="AM56" s="31">
        <f t="shared" si="41"/>
        <v>2.5787999999999998</v>
      </c>
      <c r="AN56" s="23">
        <f t="shared" si="35"/>
        <v>97.716297972695216</v>
      </c>
      <c r="AO56" s="25">
        <f t="shared" si="4"/>
        <v>6.5011251304282938E-2</v>
      </c>
      <c r="AP56" s="31">
        <f t="shared" si="5"/>
        <v>0.11880512127012467</v>
      </c>
      <c r="AQ56" s="31">
        <f t="shared" si="42"/>
        <v>3.5444766708090345</v>
      </c>
      <c r="AR56" s="31">
        <f t="shared" si="43"/>
        <v>0.92865518405702308</v>
      </c>
      <c r="AS56" s="31">
        <f t="shared" si="8"/>
        <v>2.2365659274330287</v>
      </c>
      <c r="AT56" s="31">
        <f t="shared" si="9"/>
        <v>0.39839307396046286</v>
      </c>
      <c r="AU56" s="31">
        <f t="shared" si="10"/>
        <v>0.23039098360258722</v>
      </c>
      <c r="AV56" s="31">
        <f t="shared" si="11"/>
        <v>0.31439202878152506</v>
      </c>
      <c r="AW56" s="31">
        <f t="shared" si="12"/>
        <v>1.9221738986515038</v>
      </c>
      <c r="AX56" s="31">
        <f t="shared" si="44"/>
        <v>14.568400000000002</v>
      </c>
      <c r="AY56" s="31">
        <f t="shared" si="45"/>
        <v>1.020192251241868</v>
      </c>
      <c r="AZ56" s="31">
        <f t="shared" si="46"/>
        <v>-0.18801356083243778</v>
      </c>
      <c r="BA56" s="31">
        <f t="shared" si="36"/>
        <v>1.4449470268205531</v>
      </c>
      <c r="BB56" s="31">
        <f t="shared" si="37"/>
        <v>-0.10292547247313082</v>
      </c>
      <c r="BC56" s="31">
        <f t="shared" si="38"/>
        <v>0.82000984580569358</v>
      </c>
      <c r="BD56" s="31">
        <f t="shared" si="16"/>
        <v>25.491851754500232</v>
      </c>
      <c r="BE56" s="31">
        <f t="shared" si="39"/>
        <v>19.273879274542534</v>
      </c>
      <c r="BF56" s="25">
        <f t="shared" si="17"/>
        <v>0.98163943700685385</v>
      </c>
      <c r="BG56" s="32">
        <f t="shared" si="47"/>
        <v>8106481944.2592125</v>
      </c>
      <c r="BH56" s="32">
        <f t="shared" si="48"/>
        <v>6064435195.96667</v>
      </c>
      <c r="BI56" s="31">
        <f t="shared" si="20"/>
        <v>34.740003369263754</v>
      </c>
      <c r="BJ56" s="25">
        <f t="shared" si="21"/>
        <v>0.26150105883441555</v>
      </c>
      <c r="BK56" s="25">
        <f t="shared" si="22"/>
        <v>0.97521323995925291</v>
      </c>
      <c r="BL56" s="31">
        <f t="shared" si="23"/>
        <v>8.859371161923205</v>
      </c>
      <c r="BM56" s="31">
        <f t="shared" si="24"/>
        <v>5.7090288380767973</v>
      </c>
      <c r="BN56" s="31">
        <f t="shared" si="25"/>
        <v>0.30174571025775881</v>
      </c>
      <c r="BO56" s="31">
        <f t="shared" si="26"/>
        <v>0.27673084028447992</v>
      </c>
      <c r="BP56" s="31">
        <f t="shared" si="27"/>
        <v>1.0016195757968063</v>
      </c>
      <c r="BQ56" s="31">
        <f t="shared" si="28"/>
        <v>0.24081771762799248</v>
      </c>
      <c r="BS56" s="13"/>
      <c r="BT56" s="19"/>
      <c r="BU56" s="20"/>
      <c r="BV56" s="19"/>
      <c r="BW56" s="33"/>
      <c r="BX56" s="34"/>
      <c r="BZ56" s="19"/>
      <c r="CA56" s="20"/>
      <c r="CB56" s="19"/>
      <c r="CC56" s="6"/>
      <c r="CD56" s="35"/>
      <c r="CF56" s="21"/>
      <c r="CG56" s="21"/>
      <c r="CH56" s="21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36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31">
        <f t="shared" si="1"/>
        <v>3.856518827566481</v>
      </c>
      <c r="AL57" s="23">
        <f t="shared" si="40"/>
        <v>16.100000000000001</v>
      </c>
      <c r="AM57" s="31">
        <f t="shared" si="41"/>
        <v>1.4736000000000002</v>
      </c>
      <c r="AN57" s="23">
        <f t="shared" si="35"/>
        <v>97.712635273522295</v>
      </c>
      <c r="AO57" s="25">
        <f t="shared" si="4"/>
        <v>6.500881448809849E-2</v>
      </c>
      <c r="AP57" s="31">
        <f t="shared" si="5"/>
        <v>0.11683079235182657</v>
      </c>
      <c r="AQ57" s="31">
        <f t="shared" si="42"/>
        <v>3.6927819602923044</v>
      </c>
      <c r="AR57" s="31">
        <f t="shared" si="43"/>
        <v>0.84825220792722944</v>
      </c>
      <c r="AS57" s="31">
        <f t="shared" si="8"/>
        <v>2.270517084109767</v>
      </c>
      <c r="AT57" s="31">
        <f t="shared" si="9"/>
        <v>0.41988484292397854</v>
      </c>
      <c r="AU57" s="31">
        <f t="shared" si="10"/>
        <v>0.33973594034689197</v>
      </c>
      <c r="AV57" s="31">
        <f t="shared" si="11"/>
        <v>0.37981039163543528</v>
      </c>
      <c r="AW57" s="31">
        <f t="shared" si="12"/>
        <v>1.8907066924743319</v>
      </c>
      <c r="AX57" s="31">
        <f t="shared" si="44"/>
        <v>11.827199999999999</v>
      </c>
      <c r="AY57" s="31">
        <f t="shared" si="45"/>
        <v>1.0197399701753953</v>
      </c>
      <c r="AZ57" s="31">
        <f t="shared" si="46"/>
        <v>-0.18173339514492348</v>
      </c>
      <c r="BA57" s="31">
        <f t="shared" si="36"/>
        <v>1.4492680546744214</v>
      </c>
      <c r="BB57" s="31">
        <f t="shared" si="37"/>
        <v>-9.9526079371085818E-2</v>
      </c>
      <c r="BC57" s="31">
        <f t="shared" si="38"/>
        <v>0.82097347279333166</v>
      </c>
      <c r="BD57" s="31">
        <f t="shared" si="16"/>
        <v>25.705748634326824</v>
      </c>
      <c r="BE57" s="31">
        <f t="shared" si="39"/>
        <v>19.435602427441825</v>
      </c>
      <c r="BF57" s="25">
        <f t="shared" si="17"/>
        <v>0.79030223309737313</v>
      </c>
      <c r="BG57" s="32">
        <f t="shared" si="47"/>
        <v>8182392431.1048279</v>
      </c>
      <c r="BH57" s="32">
        <f t="shared" si="48"/>
        <v>5952217796.0614338</v>
      </c>
      <c r="BI57" s="31">
        <f t="shared" si="20"/>
        <v>34.650996971898088</v>
      </c>
      <c r="BJ57" s="25">
        <f t="shared" si="21"/>
        <v>0.25371973762177974</v>
      </c>
      <c r="BK57" s="25">
        <f t="shared" si="22"/>
        <v>0.71690801468145382</v>
      </c>
      <c r="BL57" s="31">
        <f t="shared" si="23"/>
        <v>6.3027985116738385</v>
      </c>
      <c r="BM57" s="31">
        <f t="shared" si="24"/>
        <v>5.524401488326161</v>
      </c>
      <c r="BN57" s="31">
        <f t="shared" si="25"/>
        <v>0.35966155522956778</v>
      </c>
      <c r="BO57" s="31">
        <f t="shared" si="26"/>
        <v>0.26333144288550819</v>
      </c>
      <c r="BP57" s="31">
        <f t="shared" si="27"/>
        <v>0.56354700770775357</v>
      </c>
      <c r="BQ57" s="31">
        <f t="shared" si="28"/>
        <v>0.21441058311001013</v>
      </c>
      <c r="BS57" s="13"/>
      <c r="BT57" s="19"/>
      <c r="BU57" s="20"/>
      <c r="BV57" s="19"/>
      <c r="BW57" s="33"/>
      <c r="BX57" s="34"/>
      <c r="BZ57" s="19"/>
      <c r="CA57" s="20"/>
      <c r="CB57" s="19"/>
      <c r="CC57" s="6"/>
      <c r="CD57" s="35"/>
      <c r="CF57" s="21"/>
      <c r="CG57" s="21"/>
      <c r="CH57" s="21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36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31">
        <f t="shared" si="1"/>
        <v>4.0843867574775032</v>
      </c>
      <c r="AL58" s="23">
        <f t="shared" si="40"/>
        <v>15.9</v>
      </c>
      <c r="AM58" s="31">
        <f t="shared" si="41"/>
        <v>1.6578000000000002</v>
      </c>
      <c r="AN58" s="23">
        <f t="shared" si="35"/>
        <v>97.710189312305573</v>
      </c>
      <c r="AO58" s="25">
        <f t="shared" si="4"/>
        <v>6.5007187175125741E-2</v>
      </c>
      <c r="AP58" s="31">
        <f t="shared" si="5"/>
        <v>0.11553010576708997</v>
      </c>
      <c r="AQ58" s="31">
        <f t="shared" si="42"/>
        <v>3.482522891456</v>
      </c>
      <c r="AR58" s="31">
        <f t="shared" si="43"/>
        <v>0.88456442308191707</v>
      </c>
      <c r="AS58" s="31">
        <f t="shared" si="8"/>
        <v>2.1835436572689586</v>
      </c>
      <c r="AT58" s="31">
        <f t="shared" si="9"/>
        <v>0.45555067788718728</v>
      </c>
      <c r="AU58" s="31">
        <f t="shared" si="10"/>
        <v>0.37959499516870404</v>
      </c>
      <c r="AV58" s="31">
        <f t="shared" si="11"/>
        <v>0.41757283652794563</v>
      </c>
      <c r="AW58" s="31">
        <f t="shared" si="12"/>
        <v>1.765970820741013</v>
      </c>
      <c r="AX58" s="31">
        <f t="shared" si="44"/>
        <v>14.083299999999999</v>
      </c>
      <c r="AY58" s="31">
        <f t="shared" si="45"/>
        <v>1.0192818397297361</v>
      </c>
      <c r="AZ58" s="31">
        <f t="shared" si="46"/>
        <v>-0.17539937793029978</v>
      </c>
      <c r="BA58" s="31">
        <f t="shared" si="36"/>
        <v>1.4536137449803197</v>
      </c>
      <c r="BB58" s="31">
        <f t="shared" si="37"/>
        <v>-9.6093561368670768E-2</v>
      </c>
      <c r="BC58" s="31">
        <f t="shared" si="38"/>
        <v>0.82191256549114688</v>
      </c>
      <c r="BD58" s="31">
        <f t="shared" si="16"/>
        <v>25.920789443350039</v>
      </c>
      <c r="BE58" s="31">
        <f t="shared" si="39"/>
        <v>19.598190482328096</v>
      </c>
      <c r="BF58" s="25">
        <f t="shared" si="17"/>
        <v>0.9332494250677017</v>
      </c>
      <c r="BG58" s="32">
        <f t="shared" si="47"/>
        <v>8074111087.4145231</v>
      </c>
      <c r="BH58" s="32">
        <f t="shared" si="48"/>
        <v>6003815134.8166685</v>
      </c>
      <c r="BI58" s="31">
        <f t="shared" si="20"/>
        <v>34.512036133799768</v>
      </c>
      <c r="BJ58" s="25">
        <f t="shared" si="21"/>
        <v>0.24953217369723238</v>
      </c>
      <c r="BK58" s="25">
        <f t="shared" si="22"/>
        <v>0.90988672384139735</v>
      </c>
      <c r="BL58" s="31">
        <f t="shared" si="23"/>
        <v>7.8358201708140633</v>
      </c>
      <c r="BM58" s="31">
        <f t="shared" si="24"/>
        <v>6.2474798291859361</v>
      </c>
      <c r="BN58" s="31">
        <f t="shared" si="25"/>
        <v>0.3415789955815165</v>
      </c>
      <c r="BO58" s="31">
        <f t="shared" si="26"/>
        <v>0.29448297822099384</v>
      </c>
      <c r="BP58" s="31">
        <f t="shared" si="27"/>
        <v>0.59255892612252892</v>
      </c>
      <c r="BQ58" s="31">
        <f t="shared" si="28"/>
        <v>0.21717872400784968</v>
      </c>
      <c r="BS58" s="13"/>
      <c r="BT58" s="19"/>
      <c r="BU58" s="20"/>
      <c r="BV58" s="19"/>
      <c r="BW58" s="33"/>
      <c r="BX58" s="34"/>
      <c r="BZ58" s="19"/>
      <c r="CA58" s="20"/>
      <c r="CB58" s="19"/>
      <c r="CC58" s="6"/>
      <c r="CD58" s="35"/>
      <c r="CF58" s="21"/>
      <c r="CG58" s="21"/>
      <c r="CH58" s="21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36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31">
        <f t="shared" si="1"/>
        <v>3.9103032018451356</v>
      </c>
      <c r="AL59" s="23">
        <f t="shared" si="40"/>
        <v>15.75</v>
      </c>
      <c r="AM59" s="31">
        <f t="shared" si="41"/>
        <v>1.3815</v>
      </c>
      <c r="AN59" s="23">
        <f t="shared" si="35"/>
        <v>97.708352651621766</v>
      </c>
      <c r="AO59" s="25">
        <f t="shared" si="4"/>
        <v>6.5005965233527946E-2</v>
      </c>
      <c r="AP59" s="31">
        <f t="shared" si="5"/>
        <v>0.11456267824131003</v>
      </c>
      <c r="AQ59" s="31">
        <f t="shared" si="42"/>
        <v>3.6498676599831983</v>
      </c>
      <c r="AR59" s="31">
        <f t="shared" si="43"/>
        <v>0.81900297596514993</v>
      </c>
      <c r="AS59" s="31">
        <f t="shared" si="8"/>
        <v>2.2344353179741741</v>
      </c>
      <c r="AT59" s="31">
        <f t="shared" si="9"/>
        <v>0.4168725147662613</v>
      </c>
      <c r="AU59" s="31">
        <f t="shared" si="10"/>
        <v>0.28468967747868945</v>
      </c>
      <c r="AV59" s="31">
        <f t="shared" si="11"/>
        <v>0.35078109612247538</v>
      </c>
      <c r="AW59" s="31">
        <f t="shared" si="12"/>
        <v>1.8836542218516987</v>
      </c>
      <c r="AX59" s="31">
        <f t="shared" si="44"/>
        <v>14.999600000000001</v>
      </c>
      <c r="AY59" s="31">
        <f t="shared" si="45"/>
        <v>1.018817995658829</v>
      </c>
      <c r="AZ59" s="31">
        <f t="shared" si="46"/>
        <v>-0.16901338609456681</v>
      </c>
      <c r="BA59" s="31">
        <f t="shared" si="36"/>
        <v>1.4579829880650741</v>
      </c>
      <c r="BB59" s="31">
        <f t="shared" si="37"/>
        <v>-9.2628974943781639E-2</v>
      </c>
      <c r="BC59" s="31">
        <f t="shared" si="38"/>
        <v>0.82282598212204905</v>
      </c>
      <c r="BD59" s="31">
        <f t="shared" si="16"/>
        <v>26.136882070725076</v>
      </c>
      <c r="BE59" s="31">
        <f t="shared" si="39"/>
        <v>19.761573796033815</v>
      </c>
      <c r="BF59" s="25">
        <f t="shared" si="17"/>
        <v>0.98575144879957244</v>
      </c>
      <c r="BG59" s="32">
        <f t="shared" si="47"/>
        <v>8160649554.8375463</v>
      </c>
      <c r="BH59" s="32">
        <f t="shared" si="48"/>
        <v>5909474672.0811825</v>
      </c>
      <c r="BI59" s="31">
        <f t="shared" si="20"/>
        <v>34.492909542291265</v>
      </c>
      <c r="BJ59" s="25">
        <f t="shared" si="21"/>
        <v>0.25708251400337495</v>
      </c>
      <c r="BK59" s="25">
        <f t="shared" si="22"/>
        <v>0.98076445587942296</v>
      </c>
      <c r="BL59" s="31">
        <f t="shared" si="23"/>
        <v>8.6969522531963772</v>
      </c>
      <c r="BM59" s="31">
        <f t="shared" si="24"/>
        <v>6.3026477468036237</v>
      </c>
      <c r="BN59" s="31">
        <f t="shared" si="25"/>
        <v>0.32354454552379996</v>
      </c>
      <c r="BO59" s="31">
        <f t="shared" si="26"/>
        <v>0.29459566800123549</v>
      </c>
      <c r="BP59" s="31">
        <f t="shared" si="27"/>
        <v>0.52696918352565159</v>
      </c>
      <c r="BQ59" s="31">
        <f t="shared" si="28"/>
        <v>0.2101025954046784</v>
      </c>
      <c r="BS59" s="13"/>
      <c r="BT59" s="19"/>
      <c r="BU59" s="20"/>
      <c r="BV59" s="19"/>
      <c r="BW59" s="33"/>
      <c r="BX59" s="34"/>
      <c r="BZ59" s="19"/>
      <c r="CA59" s="20"/>
      <c r="CB59" s="19"/>
      <c r="CC59" s="6"/>
      <c r="CD59" s="35"/>
      <c r="CF59" s="21"/>
      <c r="CG59" s="21"/>
      <c r="CH59" s="21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36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31">
        <f t="shared" si="1"/>
        <v>5.2403715616393214</v>
      </c>
      <c r="AL60" s="23">
        <f t="shared" si="40"/>
        <v>17.349999999999998</v>
      </c>
      <c r="AM60" s="31">
        <f t="shared" si="41"/>
        <v>2.3025000000000002</v>
      </c>
      <c r="AN60" s="23">
        <f t="shared" si="35"/>
        <v>97.727847342127077</v>
      </c>
      <c r="AO60" s="25">
        <f t="shared" si="4"/>
        <v>6.5018935170476383E-2</v>
      </c>
      <c r="AP60" s="31">
        <f t="shared" si="5"/>
        <v>0.12524504425545513</v>
      </c>
      <c r="AQ60" s="31">
        <f t="shared" si="42"/>
        <v>3.6498676599831983</v>
      </c>
      <c r="AR60" s="31">
        <f t="shared" si="43"/>
        <v>1.0226847750674277</v>
      </c>
      <c r="AS60" s="31">
        <f t="shared" si="8"/>
        <v>2.3362762175253131</v>
      </c>
      <c r="AT60" s="31">
        <f t="shared" si="9"/>
        <v>0.31703228027090258</v>
      </c>
      <c r="AU60" s="31">
        <f t="shared" si="10"/>
        <v>0.1934429859791095</v>
      </c>
      <c r="AV60" s="31">
        <f t="shared" si="11"/>
        <v>0.25523763312500602</v>
      </c>
      <c r="AW60" s="31">
        <f t="shared" si="12"/>
        <v>2.0810385844003072</v>
      </c>
      <c r="AX60" s="31">
        <f t="shared" si="44"/>
        <v>15.1767</v>
      </c>
      <c r="AY60" s="31">
        <f t="shared" si="45"/>
        <v>1.0183485754096824</v>
      </c>
      <c r="AZ60" s="31">
        <f t="shared" si="46"/>
        <v>-0.16257731194492642</v>
      </c>
      <c r="BA60" s="31">
        <f t="shared" si="36"/>
        <v>1.4623746937437769</v>
      </c>
      <c r="BB60" s="31">
        <f t="shared" si="37"/>
        <v>-8.9133395747046415E-2</v>
      </c>
      <c r="BC60" s="31">
        <f t="shared" si="38"/>
        <v>0.82371261091719672</v>
      </c>
      <c r="BD60" s="31">
        <f t="shared" si="16"/>
        <v>26.353934133582904</v>
      </c>
      <c r="BE60" s="31">
        <f t="shared" si="39"/>
        <v>19.925682519719363</v>
      </c>
      <c r="BF60" s="25">
        <f t="shared" si="17"/>
        <v>0.98917565210095504</v>
      </c>
      <c r="BG60" s="32">
        <f t="shared" si="47"/>
        <v>8160649554.8375463</v>
      </c>
      <c r="BH60" s="32">
        <f t="shared" si="48"/>
        <v>6187051325.7010965</v>
      </c>
      <c r="BI60" s="31">
        <f t="shared" si="20"/>
        <v>35.173388708640481</v>
      </c>
      <c r="BJ60" s="25">
        <f t="shared" si="21"/>
        <v>0.26927053224256448</v>
      </c>
      <c r="BK60" s="25">
        <f t="shared" si="22"/>
        <v>0.98538713033628944</v>
      </c>
      <c r="BL60" s="31">
        <f t="shared" si="23"/>
        <v>9.3327563141075096</v>
      </c>
      <c r="BM60" s="31">
        <f t="shared" si="24"/>
        <v>5.8439436858924907</v>
      </c>
      <c r="BN60" s="31">
        <f t="shared" si="25"/>
        <v>0.2964963818311766</v>
      </c>
      <c r="BO60" s="31">
        <f t="shared" si="26"/>
        <v>0.29862539411092492</v>
      </c>
      <c r="BP60" s="31">
        <f t="shared" si="27"/>
        <v>0.96516384999837601</v>
      </c>
      <c r="BQ60" s="31">
        <f t="shared" si="28"/>
        <v>0.24116405282413897</v>
      </c>
      <c r="BS60" s="13"/>
      <c r="BT60" s="19"/>
      <c r="BU60" s="20"/>
      <c r="BV60" s="19"/>
      <c r="BW60" s="33"/>
      <c r="BX60" s="34"/>
      <c r="BZ60" s="19"/>
      <c r="CA60" s="20"/>
      <c r="CB60" s="19"/>
      <c r="CC60" s="6"/>
      <c r="CD60" s="35"/>
      <c r="CF60" s="21"/>
      <c r="CG60" s="21"/>
      <c r="CH60" s="21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36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31">
        <f t="shared" si="1"/>
        <v>3.9026301825921088</v>
      </c>
      <c r="AL61" s="23">
        <f t="shared" si="40"/>
        <v>15.35</v>
      </c>
      <c r="AM61" s="31">
        <f t="shared" si="41"/>
        <v>1.5657000000000001</v>
      </c>
      <c r="AN61" s="23">
        <f t="shared" si="35"/>
        <v>97.70344569011246</v>
      </c>
      <c r="AO61" s="25">
        <f t="shared" si="4"/>
        <v>6.5002700601993188E-2</v>
      </c>
      <c r="AP61" s="31">
        <f t="shared" si="5"/>
        <v>0.11201643877682632</v>
      </c>
      <c r="AQ61" s="31">
        <f t="shared" si="42"/>
        <v>3.1489576792404375</v>
      </c>
      <c r="AR61" s="31">
        <f t="shared" si="43"/>
        <v>0.92224025736807469</v>
      </c>
      <c r="AS61" s="31">
        <f t="shared" si="8"/>
        <v>2.0355989683042561</v>
      </c>
      <c r="AT61" s="31">
        <f t="shared" si="9"/>
        <v>0.444519804051412</v>
      </c>
      <c r="AU61" s="31">
        <f t="shared" si="10"/>
        <v>0.2204270375468306</v>
      </c>
      <c r="AV61" s="31">
        <f t="shared" si="11"/>
        <v>0.33247342079912129</v>
      </c>
      <c r="AW61" s="31">
        <f t="shared" si="12"/>
        <v>1.7031255475051348</v>
      </c>
      <c r="AX61" s="31">
        <f t="shared" si="44"/>
        <v>13.86</v>
      </c>
      <c r="AY61" s="31">
        <f t="shared" si="45"/>
        <v>1.0178737180816473</v>
      </c>
      <c r="AZ61" s="31">
        <f t="shared" si="46"/>
        <v>-0.15609306262905087</v>
      </c>
      <c r="BA61" s="31">
        <f t="shared" si="36"/>
        <v>1.4667877909555229</v>
      </c>
      <c r="BB61" s="31">
        <f t="shared" si="37"/>
        <v>-8.5607918157799889E-2</v>
      </c>
      <c r="BC61" s="31">
        <f t="shared" si="38"/>
        <v>0.8245713715724966</v>
      </c>
      <c r="BD61" s="31">
        <f t="shared" si="16"/>
        <v>26.571853053927825</v>
      </c>
      <c r="BE61" s="31">
        <f t="shared" si="39"/>
        <v>20.09044665701375</v>
      </c>
      <c r="BF61" s="25">
        <f t="shared" si="17"/>
        <v>0.89594822391447648</v>
      </c>
      <c r="BG61" s="32">
        <f t="shared" si="47"/>
        <v>7892503596.5038862</v>
      </c>
      <c r="BH61" s="32">
        <f t="shared" si="48"/>
        <v>6055747205.962182</v>
      </c>
      <c r="BI61" s="31">
        <f t="shared" si="20"/>
        <v>34.194136842245562</v>
      </c>
      <c r="BJ61" s="25">
        <f t="shared" si="21"/>
        <v>0.25927528849439735</v>
      </c>
      <c r="BK61" s="25">
        <f t="shared" si="22"/>
        <v>0.8595301022845433</v>
      </c>
      <c r="BL61" s="31">
        <f t="shared" si="23"/>
        <v>7.6203314676645784</v>
      </c>
      <c r="BM61" s="31">
        <f t="shared" si="24"/>
        <v>6.2396685323354211</v>
      </c>
      <c r="BN61" s="31">
        <f t="shared" si="25"/>
        <v>0.34664825179641229</v>
      </c>
      <c r="BO61" s="31">
        <f t="shared" si="26"/>
        <v>0.2851697428411365</v>
      </c>
      <c r="BP61" s="31">
        <f t="shared" si="27"/>
        <v>0.54071479644445708</v>
      </c>
      <c r="BQ61" s="31">
        <f t="shared" si="28"/>
        <v>0.21162254701188338</v>
      </c>
      <c r="BS61" s="13"/>
      <c r="BT61" s="19"/>
      <c r="BU61" s="20"/>
      <c r="BV61" s="19"/>
      <c r="BW61" s="33"/>
      <c r="BX61" s="34"/>
      <c r="BZ61" s="19"/>
      <c r="CA61" s="20"/>
      <c r="CB61" s="19"/>
      <c r="CC61" s="6"/>
      <c r="CD61" s="35"/>
      <c r="CF61" s="21"/>
      <c r="CG61" s="21"/>
      <c r="CH61" s="21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36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31">
        <f t="shared" si="1"/>
        <v>4.1877250184952119</v>
      </c>
      <c r="AL62" s="23">
        <f t="shared" si="40"/>
        <v>16.8</v>
      </c>
      <c r="AM62" s="31">
        <f t="shared" si="41"/>
        <v>1.6578000000000002</v>
      </c>
      <c r="AN62" s="23">
        <f t="shared" si="35"/>
        <v>97.721169954278764</v>
      </c>
      <c r="AO62" s="25">
        <f t="shared" si="4"/>
        <v>6.5014492663458934E-2</v>
      </c>
      <c r="AP62" s="31">
        <f t="shared" si="5"/>
        <v>0.12148155157561323</v>
      </c>
      <c r="AQ62" s="31">
        <f t="shared" si="42"/>
        <v>3.3022863265902909</v>
      </c>
      <c r="AR62" s="31">
        <f t="shared" si="43"/>
        <v>1.0654843299074719</v>
      </c>
      <c r="AS62" s="31">
        <f t="shared" si="8"/>
        <v>2.1838853282488815</v>
      </c>
      <c r="AT62" s="31">
        <f t="shared" si="9"/>
        <v>0.50077763505651174</v>
      </c>
      <c r="AU62" s="31">
        <f t="shared" si="10"/>
        <v>0.20143946592200773</v>
      </c>
      <c r="AV62" s="31">
        <f t="shared" si="11"/>
        <v>0.35110855048925971</v>
      </c>
      <c r="AW62" s="31">
        <f t="shared" si="12"/>
        <v>1.8327767777596218</v>
      </c>
      <c r="AX62" s="31">
        <f t="shared" si="44"/>
        <v>14.9072</v>
      </c>
      <c r="AY62" s="31">
        <f t="shared" si="45"/>
        <v>1.0173935643851983</v>
      </c>
      <c r="AZ62" s="31">
        <f t="shared" si="46"/>
        <v>-0.14956255956995423</v>
      </c>
      <c r="BA62" s="31">
        <f t="shared" si="36"/>
        <v>1.471221227349242</v>
      </c>
      <c r="BB62" s="31">
        <f t="shared" si="37"/>
        <v>-8.2053654808368529E-2</v>
      </c>
      <c r="BC62" s="31">
        <f t="shared" si="38"/>
        <v>0.82540121666924193</v>
      </c>
      <c r="BD62" s="31">
        <f t="shared" si="16"/>
        <v>26.790546136253052</v>
      </c>
      <c r="BE62" s="31">
        <f t="shared" si="39"/>
        <v>20.255796122698207</v>
      </c>
      <c r="BF62" s="25">
        <f t="shared" si="17"/>
        <v>0.95577581264779821</v>
      </c>
      <c r="BG62" s="32">
        <f t="shared" si="47"/>
        <v>7977580007.8361626</v>
      </c>
      <c r="BH62" s="32">
        <f t="shared" si="48"/>
        <v>6240166356.6403961</v>
      </c>
      <c r="BI62" s="31">
        <f t="shared" si="20"/>
        <v>34.854805212514286</v>
      </c>
      <c r="BJ62" s="25">
        <f t="shared" si="21"/>
        <v>0.25704382126936243</v>
      </c>
      <c r="BK62" s="25">
        <f t="shared" si="22"/>
        <v>0.94029734707452761</v>
      </c>
      <c r="BL62" s="31">
        <f t="shared" si="23"/>
        <v>8.4243235777123733</v>
      </c>
      <c r="BM62" s="31">
        <f t="shared" si="24"/>
        <v>6.4828764222876263</v>
      </c>
      <c r="BN62" s="31">
        <f t="shared" si="25"/>
        <v>0.33485931933303853</v>
      </c>
      <c r="BO62" s="31">
        <f t="shared" si="26"/>
        <v>0.32132035367260414</v>
      </c>
      <c r="BP62" s="31">
        <f t="shared" si="27"/>
        <v>0.61313527824248992</v>
      </c>
      <c r="BQ62" s="31">
        <f t="shared" si="28"/>
        <v>0.22314159305781611</v>
      </c>
      <c r="BS62" s="13"/>
      <c r="BT62" s="19"/>
      <c r="BU62" s="20"/>
      <c r="BV62" s="19"/>
      <c r="BW62" s="33"/>
      <c r="BX62" s="34"/>
      <c r="BZ62" s="19"/>
      <c r="CA62" s="20"/>
      <c r="CB62" s="19"/>
      <c r="CC62" s="6"/>
      <c r="CD62" s="35"/>
      <c r="CF62" s="21"/>
      <c r="CG62" s="21"/>
      <c r="CH62" s="21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36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31">
        <f t="shared" si="1"/>
        <v>5.3856118045434531</v>
      </c>
      <c r="AL63" s="23">
        <f t="shared" si="40"/>
        <v>13.85</v>
      </c>
      <c r="AM63" s="31">
        <f t="shared" si="41"/>
        <v>4.0524000000000004</v>
      </c>
      <c r="AN63" s="23">
        <f t="shared" si="35"/>
        <v>97.684924568125666</v>
      </c>
      <c r="AO63" s="25">
        <f t="shared" si="4"/>
        <v>6.4990378386140746E-2</v>
      </c>
      <c r="AP63" s="31">
        <f t="shared" si="5"/>
        <v>0.10289163389804531</v>
      </c>
      <c r="AQ63" s="31">
        <f t="shared" si="42"/>
        <v>2.3238457638211925</v>
      </c>
      <c r="AR63" s="31">
        <f t="shared" si="43"/>
        <v>1.0582434147156987</v>
      </c>
      <c r="AS63" s="31">
        <f t="shared" si="8"/>
        <v>1.6910445892684456</v>
      </c>
      <c r="AT63" s="31">
        <f t="shared" si="9"/>
        <v>0.63600429224413491</v>
      </c>
      <c r="AU63" s="31">
        <f t="shared" si="10"/>
        <v>0.1185161339548808</v>
      </c>
      <c r="AV63" s="31">
        <f t="shared" si="11"/>
        <v>0.37726021309950786</v>
      </c>
      <c r="AW63" s="31">
        <f t="shared" si="12"/>
        <v>1.3137843761689378</v>
      </c>
      <c r="AX63" s="31">
        <f t="shared" si="44"/>
        <v>15.461599999999999</v>
      </c>
      <c r="AY63" s="31">
        <f t="shared" si="45"/>
        <v>1.0169082566002381</v>
      </c>
      <c r="AZ63" s="31">
        <f t="shared" si="46"/>
        <v>-0.14298773789663263</v>
      </c>
      <c r="BA63" s="31">
        <f t="shared" si="36"/>
        <v>1.4756739688221912</v>
      </c>
      <c r="BB63" s="31">
        <f t="shared" si="37"/>
        <v>-7.8471736077174295E-2</v>
      </c>
      <c r="BC63" s="31">
        <f t="shared" si="38"/>
        <v>0.82620113305653498</v>
      </c>
      <c r="BD63" s="31">
        <f t="shared" si="16"/>
        <v>27.009920645728599</v>
      </c>
      <c r="BE63" s="31">
        <f t="shared" si="39"/>
        <v>20.42166080182248</v>
      </c>
      <c r="BF63" s="25">
        <f t="shared" si="17"/>
        <v>0.98326968579401774</v>
      </c>
      <c r="BG63" s="32">
        <f t="shared" si="47"/>
        <v>7376089557.2715645</v>
      </c>
      <c r="BH63" s="32">
        <f t="shared" si="48"/>
        <v>6231290192.3936701</v>
      </c>
      <c r="BI63" s="31">
        <f t="shared" si="20"/>
        <v>33.358491456304321</v>
      </c>
      <c r="BJ63" s="25">
        <f t="shared" si="21"/>
        <v>0.25400988326121221</v>
      </c>
      <c r="BK63" s="25">
        <f t="shared" si="22"/>
        <v>0.97741407582192397</v>
      </c>
      <c r="BL63" s="31">
        <f t="shared" si="23"/>
        <v>8.2820072551005186</v>
      </c>
      <c r="BM63" s="31">
        <f t="shared" si="24"/>
        <v>7.1795927448994803</v>
      </c>
      <c r="BN63" s="31">
        <f t="shared" si="25"/>
        <v>0.35754943948702594</v>
      </c>
      <c r="BO63" s="31">
        <f t="shared" si="26"/>
        <v>0.30139777152406588</v>
      </c>
      <c r="BP63" s="31">
        <f t="shared" si="27"/>
        <v>1.0850030169685403</v>
      </c>
      <c r="BQ63" s="31">
        <f t="shared" si="28"/>
        <v>0.25742679547066494</v>
      </c>
      <c r="BS63" s="13"/>
      <c r="BT63" s="19"/>
      <c r="BU63" s="20"/>
      <c r="BV63" s="19"/>
      <c r="BW63" s="33"/>
      <c r="BX63" s="34"/>
      <c r="BZ63" s="19"/>
      <c r="CA63" s="20"/>
      <c r="CB63" s="19"/>
      <c r="CC63" s="6"/>
      <c r="CD63" s="35"/>
      <c r="CF63" s="21"/>
      <c r="CG63" s="21"/>
      <c r="CH63" s="21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36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31">
        <f t="shared" si="1"/>
        <v>4.869136573523237</v>
      </c>
      <c r="AL64" s="23">
        <f t="shared" si="40"/>
        <v>11.5</v>
      </c>
      <c r="AM64" s="31">
        <f t="shared" si="41"/>
        <v>3.3156000000000003</v>
      </c>
      <c r="AN64" s="23">
        <f t="shared" si="35"/>
        <v>97.655521541425159</v>
      </c>
      <c r="AO64" s="25">
        <f t="shared" si="4"/>
        <v>6.4970816372458357E-2</v>
      </c>
      <c r="AP64" s="31">
        <f t="shared" si="5"/>
        <v>8.986898586939987E-2</v>
      </c>
      <c r="AQ64" s="31">
        <f t="shared" si="42"/>
        <v>1.9011953088739362</v>
      </c>
      <c r="AR64" s="31">
        <f t="shared" si="43"/>
        <v>0.95470988059941519</v>
      </c>
      <c r="AS64" s="31">
        <f t="shared" si="8"/>
        <v>1.4279525947366758</v>
      </c>
      <c r="AT64" s="31">
        <f t="shared" si="9"/>
        <v>0.2386774701498538</v>
      </c>
      <c r="AU64" s="31">
        <f t="shared" si="10"/>
        <v>0.1159729138413101</v>
      </c>
      <c r="AV64" s="31">
        <f t="shared" si="11"/>
        <v>0.17732519199558194</v>
      </c>
      <c r="AW64" s="31">
        <f t="shared" si="12"/>
        <v>1.250627402741094</v>
      </c>
      <c r="AX64" s="31">
        <f t="shared" si="44"/>
        <v>16.123800000000003</v>
      </c>
      <c r="AY64" s="31">
        <f t="shared" si="45"/>
        <v>1.0164179385339369</v>
      </c>
      <c r="AZ64" s="31">
        <f t="shared" si="46"/>
        <v>-0.13637054587064404</v>
      </c>
      <c r="BA64" s="31">
        <f t="shared" si="36"/>
        <v>1.4801449990136311</v>
      </c>
      <c r="BB64" s="31">
        <f t="shared" si="37"/>
        <v>-7.4863309551250784E-2</v>
      </c>
      <c r="BC64" s="31">
        <f t="shared" si="38"/>
        <v>0.82697014319318118</v>
      </c>
      <c r="BD64" s="31">
        <f t="shared" si="16"/>
        <v>27.229883886813148</v>
      </c>
      <c r="BE64" s="31">
        <f t="shared" si="39"/>
        <v>20.587970609141685</v>
      </c>
      <c r="BF64" s="25">
        <f t="shared" si="17"/>
        <v>1</v>
      </c>
      <c r="BG64" s="32">
        <f t="shared" si="47"/>
        <v>7059162046.9773445</v>
      </c>
      <c r="BH64" s="32">
        <f t="shared" si="48"/>
        <v>6099280672.3653536</v>
      </c>
      <c r="BI64" s="31">
        <f t="shared" si="20"/>
        <v>32.257922326468623</v>
      </c>
      <c r="BJ64" s="25">
        <f t="shared" si="21"/>
        <v>0.28104600299289789</v>
      </c>
      <c r="BK64" s="25">
        <f t="shared" si="22"/>
        <v>1</v>
      </c>
      <c r="BL64" s="31">
        <f t="shared" si="23"/>
        <v>9.0659601347093677</v>
      </c>
      <c r="BM64" s="31">
        <f t="shared" si="24"/>
        <v>7.0578398652906351</v>
      </c>
      <c r="BN64" s="31">
        <f t="shared" si="25"/>
        <v>0.33705061438828243</v>
      </c>
      <c r="BO64" s="31">
        <f t="shared" si="26"/>
        <v>0.2587866117378948</v>
      </c>
      <c r="BP64" s="31">
        <f t="shared" si="27"/>
        <v>0.85177415737918949</v>
      </c>
      <c r="BQ64" s="31">
        <f t="shared" si="28"/>
        <v>0.22808166342179603</v>
      </c>
      <c r="BS64" s="13"/>
      <c r="BT64" s="19"/>
      <c r="BU64" s="20"/>
      <c r="BV64" s="19"/>
      <c r="BW64" s="33"/>
      <c r="BX64" s="34"/>
      <c r="BZ64" s="19"/>
      <c r="CA64" s="20"/>
      <c r="CB64" s="19"/>
      <c r="CC64" s="6"/>
      <c r="CD64" s="35"/>
      <c r="CF64" s="21"/>
      <c r="CG64" s="21"/>
      <c r="CH64" s="21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36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31">
        <f t="shared" si="1"/>
        <v>3.8627542137780386</v>
      </c>
      <c r="AL65" s="23">
        <f t="shared" si="40"/>
        <v>7.6000000000000005</v>
      </c>
      <c r="AM65" s="31">
        <f t="shared" si="41"/>
        <v>2.0262000000000002</v>
      </c>
      <c r="AN65" s="23">
        <f t="shared" si="35"/>
        <v>97.605655164842204</v>
      </c>
      <c r="AO65" s="25">
        <f t="shared" si="4"/>
        <v>6.4937639966813371E-2</v>
      </c>
      <c r="AP65" s="31">
        <f t="shared" si="5"/>
        <v>7.1353135177393001E-2</v>
      </c>
      <c r="AQ65" s="31">
        <f t="shared" si="42"/>
        <v>2.1032450848446573</v>
      </c>
      <c r="AR65" s="31">
        <f t="shared" si="43"/>
        <v>0.4859833458825103</v>
      </c>
      <c r="AS65" s="31">
        <f t="shared" si="8"/>
        <v>1.2946142153635838</v>
      </c>
      <c r="AT65" s="31">
        <f t="shared" si="9"/>
        <v>0.22063643903065966</v>
      </c>
      <c r="AU65" s="31">
        <f t="shared" si="10"/>
        <v>0.1177817247513008</v>
      </c>
      <c r="AV65" s="31">
        <f t="shared" si="11"/>
        <v>0.16920908189098022</v>
      </c>
      <c r="AW65" s="31">
        <f t="shared" si="12"/>
        <v>1.1254051334726036</v>
      </c>
      <c r="AX65" s="31">
        <f t="shared" si="44"/>
        <v>16.3933</v>
      </c>
      <c r="AY65" s="31">
        <f t="shared" si="45"/>
        <v>1.0159227554781203</v>
      </c>
      <c r="AZ65" s="31">
        <f t="shared" si="46"/>
        <v>-0.12971294430879665</v>
      </c>
      <c r="BA65" s="31">
        <f t="shared" si="36"/>
        <v>1.4846333187561767</v>
      </c>
      <c r="BB65" s="31">
        <f t="shared" si="37"/>
        <v>-7.1229539458846441E-2</v>
      </c>
      <c r="BC65" s="31">
        <f t="shared" si="38"/>
        <v>0.82770730644678681</v>
      </c>
      <c r="BD65" s="31">
        <f t="shared" si="16"/>
        <v>27.450343282139738</v>
      </c>
      <c r="BE65" s="31">
        <f t="shared" si="39"/>
        <v>20.754655548760212</v>
      </c>
      <c r="BF65" s="25">
        <f t="shared" si="17"/>
        <v>1</v>
      </c>
      <c r="BG65" s="32">
        <f t="shared" si="47"/>
        <v>7216320979.9814825</v>
      </c>
      <c r="BH65" s="32">
        <f t="shared" si="48"/>
        <v>5319135494.8732939</v>
      </c>
      <c r="BI65" s="31">
        <f t="shared" si="20"/>
        <v>30.730671548106486</v>
      </c>
      <c r="BJ65" s="25">
        <f t="shared" si="21"/>
        <v>0.28241095585909409</v>
      </c>
      <c r="BK65" s="25">
        <f t="shared" si="22"/>
        <v>1</v>
      </c>
      <c r="BL65" s="31">
        <f t="shared" si="23"/>
        <v>8.6786783260926192</v>
      </c>
      <c r="BM65" s="31">
        <f t="shared" si="24"/>
        <v>7.7146216739073807</v>
      </c>
      <c r="BN65" s="31">
        <f t="shared" si="25"/>
        <v>0.36235893254614282</v>
      </c>
      <c r="BO65" s="31">
        <f t="shared" si="26"/>
        <v>0.22458867680142974</v>
      </c>
      <c r="BP65" s="31">
        <f t="shared" si="27"/>
        <v>0.47467349220049238</v>
      </c>
      <c r="BQ65" s="31">
        <f t="shared" si="28"/>
        <v>0.18102683481846382</v>
      </c>
      <c r="BS65" s="13"/>
      <c r="BT65" s="19"/>
      <c r="BU65" s="20"/>
      <c r="BV65" s="19"/>
      <c r="BW65" s="33"/>
      <c r="BX65" s="34"/>
      <c r="BZ65" s="19"/>
      <c r="CA65" s="20"/>
      <c r="CB65" s="19"/>
      <c r="CC65" s="6"/>
      <c r="CD65" s="35"/>
      <c r="CF65" s="21"/>
      <c r="CG65" s="21"/>
      <c r="CH65" s="21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36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31">
        <f t="shared" si="1"/>
        <v>4.9303478377867185</v>
      </c>
      <c r="AL66" s="23">
        <f t="shared" si="40"/>
        <v>10.75</v>
      </c>
      <c r="AM66" s="31">
        <f t="shared" si="41"/>
        <v>2.3025000000000002</v>
      </c>
      <c r="AN66" s="23">
        <f t="shared" si="35"/>
        <v>97.646036663357421</v>
      </c>
      <c r="AO66" s="25">
        <f t="shared" si="4"/>
        <v>6.4964506025009208E-2</v>
      </c>
      <c r="AP66" s="31">
        <f t="shared" si="5"/>
        <v>8.60206365436684E-2</v>
      </c>
      <c r="AQ66" s="31">
        <f t="shared" si="42"/>
        <v>2.9660542018616081</v>
      </c>
      <c r="AR66" s="31">
        <f t="shared" si="43"/>
        <v>0.51199764240091861</v>
      </c>
      <c r="AS66" s="31">
        <f t="shared" si="8"/>
        <v>1.7390259221312634</v>
      </c>
      <c r="AT66" s="31">
        <f t="shared" si="9"/>
        <v>0.26726276933327953</v>
      </c>
      <c r="AU66" s="31">
        <f t="shared" si="10"/>
        <v>0.14830271009308041</v>
      </c>
      <c r="AV66" s="31">
        <f t="shared" si="11"/>
        <v>0.20778273971317995</v>
      </c>
      <c r="AW66" s="31">
        <f t="shared" si="12"/>
        <v>1.5312431824180834</v>
      </c>
      <c r="AX66" s="31">
        <f t="shared" si="44"/>
        <v>16.578100000000003</v>
      </c>
      <c r="AY66" s="31">
        <f t="shared" si="45"/>
        <v>1.015422854166214</v>
      </c>
      <c r="AZ66" s="31">
        <f t="shared" si="46"/>
        <v>-0.12301690600211586</v>
      </c>
      <c r="BA66" s="31">
        <f t="shared" si="36"/>
        <v>1.4891379454872637</v>
      </c>
      <c r="BB66" s="31">
        <f t="shared" si="37"/>
        <v>-6.7571606072869508E-2</v>
      </c>
      <c r="BC66" s="31">
        <f t="shared" si="38"/>
        <v>0.82841172034784627</v>
      </c>
      <c r="BD66" s="31">
        <f t="shared" si="16"/>
        <v>27.671206451523517</v>
      </c>
      <c r="BE66" s="31">
        <f t="shared" si="39"/>
        <v>20.921645773867901</v>
      </c>
      <c r="BF66" s="25">
        <f t="shared" si="17"/>
        <v>1</v>
      </c>
      <c r="BG66" s="32">
        <f t="shared" si="47"/>
        <v>7787117124.0910206</v>
      </c>
      <c r="BH66" s="32">
        <f t="shared" si="48"/>
        <v>5374499436.6677055</v>
      </c>
      <c r="BI66" s="31">
        <f t="shared" si="20"/>
        <v>32.265702998700021</v>
      </c>
      <c r="BJ66" s="25">
        <f t="shared" si="21"/>
        <v>0.27618353113515037</v>
      </c>
      <c r="BK66" s="25">
        <f t="shared" si="22"/>
        <v>1</v>
      </c>
      <c r="BL66" s="31">
        <f t="shared" si="23"/>
        <v>8.9112557887389823</v>
      </c>
      <c r="BM66" s="31">
        <f t="shared" si="24"/>
        <v>7.6668442112610204</v>
      </c>
      <c r="BN66" s="31">
        <f t="shared" si="25"/>
        <v>0.35610052072740456</v>
      </c>
      <c r="BO66" s="31">
        <f t="shared" si="26"/>
        <v>0.26907878228819537</v>
      </c>
      <c r="BP66" s="31">
        <f t="shared" si="27"/>
        <v>0.72607547432123509</v>
      </c>
      <c r="BQ66" s="31">
        <f t="shared" si="28"/>
        <v>0.20184260611035609</v>
      </c>
      <c r="BS66" s="13"/>
      <c r="BT66" s="19"/>
      <c r="BU66" s="20"/>
      <c r="BV66" s="19"/>
      <c r="BW66" s="33"/>
      <c r="BX66" s="34"/>
      <c r="BZ66" s="19"/>
      <c r="CA66" s="20"/>
      <c r="CB66" s="19"/>
      <c r="CC66" s="6"/>
      <c r="CD66" s="35"/>
      <c r="CF66" s="21"/>
      <c r="CG66" s="21"/>
      <c r="CH66" s="21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36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31">
        <f t="shared" ref="AK67:AK130" si="49">(BO67+BP67)/BQ67</f>
        <v>4.1518710801112571</v>
      </c>
      <c r="AL67" s="23">
        <f t="shared" ref="AL67:AL130" si="50">(K67+L67)/2</f>
        <v>12.2</v>
      </c>
      <c r="AM67" s="31">
        <f t="shared" ref="AM67:AM130" si="51">Z67*0.921</f>
        <v>1.5657000000000001</v>
      </c>
      <c r="AN67" s="23">
        <f t="shared" si="35"/>
        <v>97.664329779930668</v>
      </c>
      <c r="AO67" s="25">
        <f t="shared" ref="AO67:AO130" si="52">AN67*0.00163/2.45</f>
        <v>6.4976676547464071E-2</v>
      </c>
      <c r="AP67" s="31">
        <f t="shared" ref="AP67:AP130" si="53">(2504*EXP(17.27*AL67/(237.3+AL67)))/(AL67+237.3)^2</f>
        <v>9.35922059899853E-2</v>
      </c>
      <c r="AQ67" s="31">
        <f t="shared" ref="AQ67:AQ130" si="54">0.6108*EXP(17.27*K67/(237.3+K67))</f>
        <v>3.1677777175068473</v>
      </c>
      <c r="AR67" s="31">
        <f t="shared" ref="AR67:AR130" si="55">0.6108*EXP(17.27*L67/(237.3+L67))</f>
        <v>0.58463787619877605</v>
      </c>
      <c r="AS67" s="31">
        <f t="shared" ref="AS67:AS130" si="56">(AQ67+AR67)/2</f>
        <v>1.8762077968528117</v>
      </c>
      <c r="AT67" s="31">
        <f t="shared" si="9"/>
        <v>0.19176122339319854</v>
      </c>
      <c r="AU67" s="31">
        <f t="shared" si="10"/>
        <v>0.15205333044032865</v>
      </c>
      <c r="AV67" s="31">
        <f t="shared" ref="AV67:AV130" si="57">(AT67+AU67)/2</f>
        <v>0.17190727691676361</v>
      </c>
      <c r="AW67" s="31">
        <f t="shared" ref="AW67:AW130" si="58">AS67-AV67</f>
        <v>1.7043005199360481</v>
      </c>
      <c r="AX67" s="31">
        <f t="shared" ref="AX67:AX130" si="59">R67*0.77</f>
        <v>15.015000000000001</v>
      </c>
      <c r="AY67" s="31">
        <f t="shared" ref="AY67:AY130" si="60">1+(0.033*COS(2*PI()*I67/365))</f>
        <v>1.0149183827297661</v>
      </c>
      <c r="AZ67" s="31">
        <f t="shared" ref="AZ67:AZ130" si="61">(0.409*SIN((2*PI()*I67/365)-1.39))</f>
        <v>-0.11628441513126445</v>
      </c>
      <c r="BA67" s="31">
        <f t="shared" si="36"/>
        <v>1.4936579126231213</v>
      </c>
      <c r="BB67" s="31">
        <f t="shared" si="37"/>
        <v>-6.3890705086011218E-2</v>
      </c>
      <c r="BC67" s="31">
        <f t="shared" si="38"/>
        <v>0.82908252179666342</v>
      </c>
      <c r="BD67" s="31">
        <f t="shared" ref="BD67:BD130" si="62">(24*60/PI())*(0.082*AY67)*((BA67*BB67)+(BC67*SIN(BA67)))</f>
        <v>27.892381290938715</v>
      </c>
      <c r="BE67" s="31">
        <f t="shared" si="39"/>
        <v>21.088871646452944</v>
      </c>
      <c r="BF67" s="25">
        <f t="shared" si="17"/>
        <v>0.92465829025422586</v>
      </c>
      <c r="BG67" s="32">
        <f t="shared" ref="BG67:BG130" si="63">(K67+273.16)^4</f>
        <v>7903100760.0574884</v>
      </c>
      <c r="BH67" s="32">
        <f t="shared" ref="BH67:BH130" si="64">(L67+273.16)^4</f>
        <v>5518848626.982954</v>
      </c>
      <c r="BI67" s="31">
        <f t="shared" ref="BI67:BI130" si="65">((BG67+BH67)/2)*4.903*10^-9</f>
        <v>32.903908922329649</v>
      </c>
      <c r="BJ67" s="25">
        <f t="shared" ref="BJ67:BJ130" si="66">(0.34-(0.14*SQRT(AV67)))</f>
        <v>0.28195361658493645</v>
      </c>
      <c r="BK67" s="25">
        <f t="shared" ref="BK67:BK130" si="67">1.35*BF67-0.35</f>
        <v>0.89828869184320503</v>
      </c>
      <c r="BL67" s="31">
        <f t="shared" ref="BL67:BL130" si="68">BI67*BJ67*BK67</f>
        <v>8.3337620589604331</v>
      </c>
      <c r="BM67" s="31">
        <f t="shared" ref="BM67:BM130" si="69">AX67-BL67</f>
        <v>6.6812379410395675</v>
      </c>
      <c r="BN67" s="31">
        <f t="shared" si="25"/>
        <v>0.34262758671997784</v>
      </c>
      <c r="BO67" s="31">
        <f t="shared" ref="BO67:BO130" si="70">AP67*0.408*BM67</f>
        <v>0.25512721343951922</v>
      </c>
      <c r="BP67" s="31">
        <f t="shared" ref="BP67:BP130" si="71">(AO67*900*AM67*AW67)/(AL67+273.16)</f>
        <v>0.5468417132655814</v>
      </c>
      <c r="BQ67" s="31">
        <f t="shared" ref="BQ67:BQ130" si="72">AP67+AO67*(1+0.34*AM67)</f>
        <v>0.1931584365773733</v>
      </c>
      <c r="BS67" s="13"/>
      <c r="BT67" s="19"/>
      <c r="BU67" s="20"/>
      <c r="BV67" s="19"/>
      <c r="BW67" s="33"/>
      <c r="BX67" s="34"/>
      <c r="BZ67" s="19"/>
      <c r="CA67" s="20"/>
      <c r="CB67" s="19"/>
      <c r="CC67" s="6"/>
      <c r="CD67" s="35"/>
      <c r="CF67" s="21"/>
      <c r="CG67" s="21"/>
      <c r="CH67" s="21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36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31">
        <f t="shared" si="49"/>
        <v>4.1638123880365026</v>
      </c>
      <c r="AL68" s="23">
        <f t="shared" si="50"/>
        <v>13.5</v>
      </c>
      <c r="AM68" s="31">
        <f t="shared" si="51"/>
        <v>1.5657000000000001</v>
      </c>
      <c r="AN68" s="23">
        <f t="shared" si="35"/>
        <v>97.680575495296992</v>
      </c>
      <c r="AO68" s="25">
        <f t="shared" si="52"/>
        <v>6.4987484921360847E-2</v>
      </c>
      <c r="AP68" s="31">
        <f t="shared" si="53"/>
        <v>0.10085598990567859</v>
      </c>
      <c r="AQ68" s="31">
        <f t="shared" si="54"/>
        <v>3.3219025283483368</v>
      </c>
      <c r="AR68" s="31">
        <f t="shared" si="55"/>
        <v>0.66624845405223598</v>
      </c>
      <c r="AS68" s="31">
        <f t="shared" si="56"/>
        <v>1.9940754912002863</v>
      </c>
      <c r="AT68" s="31">
        <f t="shared" ref="AT68:AT131" si="74">AR68*N68/100</f>
        <v>0.29581431359919275</v>
      </c>
      <c r="AU68" s="31">
        <f t="shared" ref="AU68:AU131" si="75">AQ68*O68/100</f>
        <v>0.19931415170090019</v>
      </c>
      <c r="AV68" s="31">
        <f t="shared" si="57"/>
        <v>0.24756423265004646</v>
      </c>
      <c r="AW68" s="31">
        <f t="shared" si="58"/>
        <v>1.7465112585502398</v>
      </c>
      <c r="AX68" s="31">
        <f t="shared" si="59"/>
        <v>14.021700000000001</v>
      </c>
      <c r="AY68" s="31">
        <f t="shared" si="60"/>
        <v>1.0144094906545502</v>
      </c>
      <c r="AZ68" s="31">
        <f t="shared" si="61"/>
        <v>-0.10951746667858643</v>
      </c>
      <c r="BA68" s="31">
        <f t="shared" si="36"/>
        <v>1.498192268897593</v>
      </c>
      <c r="BB68" s="31">
        <f t="shared" si="37"/>
        <v>-6.0188046958457808E-2</v>
      </c>
      <c r="BC68" s="31">
        <f t="shared" si="38"/>
        <v>0.82971888822101758</v>
      </c>
      <c r="BD68" s="31">
        <f t="shared" si="62"/>
        <v>28.113776051311348</v>
      </c>
      <c r="BE68" s="31">
        <f t="shared" si="39"/>
        <v>21.256263796875484</v>
      </c>
      <c r="BF68" s="25">
        <f t="shared" ref="BF68:BF131" si="76">IF(R68/BE68&gt;0.3,MIN(R68/BE68,1),0.3)</f>
        <v>0.85668865300197949</v>
      </c>
      <c r="BG68" s="32">
        <f t="shared" si="63"/>
        <v>7988262715.3330622</v>
      </c>
      <c r="BH68" s="32">
        <f t="shared" si="64"/>
        <v>5666086192.8093739</v>
      </c>
      <c r="BI68" s="31">
        <f t="shared" si="65"/>
        <v>33.473636348311182</v>
      </c>
      <c r="BJ68" s="25">
        <f t="shared" si="66"/>
        <v>0.27034184211493306</v>
      </c>
      <c r="BK68" s="25">
        <f t="shared" si="67"/>
        <v>0.80652968155267246</v>
      </c>
      <c r="BL68" s="31">
        <f t="shared" si="68"/>
        <v>7.2985488174849058</v>
      </c>
      <c r="BM68" s="31">
        <f t="shared" si="69"/>
        <v>6.7231511825150951</v>
      </c>
      <c r="BN68" s="31">
        <f t="shared" ref="BN68:BN131" si="77">BM68/R68</f>
        <v>0.36920105340555159</v>
      </c>
      <c r="BO68" s="31">
        <f t="shared" si="70"/>
        <v>0.27665258766162215</v>
      </c>
      <c r="BP68" s="31">
        <f t="shared" si="71"/>
        <v>0.55793689826756276</v>
      </c>
      <c r="BQ68" s="31">
        <f t="shared" si="72"/>
        <v>0.20043878257510683</v>
      </c>
      <c r="BS68" s="13"/>
      <c r="BT68" s="19"/>
      <c r="BU68" s="20"/>
      <c r="BV68" s="19"/>
      <c r="BW68" s="33"/>
      <c r="BX68" s="34"/>
      <c r="BZ68" s="19"/>
      <c r="CA68" s="20"/>
      <c r="CB68" s="19"/>
      <c r="CC68" s="6"/>
      <c r="CD68" s="35"/>
      <c r="CF68" s="21"/>
      <c r="CG68" s="21"/>
      <c r="CH68" s="21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36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31">
        <f t="shared" si="49"/>
        <v>4.4259296036035156</v>
      </c>
      <c r="AL69" s="23">
        <f t="shared" si="50"/>
        <v>16</v>
      </c>
      <c r="AM69" s="31">
        <f t="shared" si="51"/>
        <v>2.4867000000000004</v>
      </c>
      <c r="AN69" s="23">
        <f t="shared" ref="AN69:AN132" si="84">101.3*(((273.16+AL69)-0.0065*$AN$1)/(273.16+AL69))^5.26</f>
        <v>97.711412709657921</v>
      </c>
      <c r="AO69" s="25">
        <f t="shared" si="52"/>
        <v>6.5008001108874447E-2</v>
      </c>
      <c r="AP69" s="31">
        <f t="shared" si="53"/>
        <v>0.11617890368651133</v>
      </c>
      <c r="AQ69" s="31">
        <f t="shared" si="54"/>
        <v>2.809437622397069</v>
      </c>
      <c r="AR69" s="31">
        <f t="shared" si="55"/>
        <v>1.1480604779781116</v>
      </c>
      <c r="AS69" s="31">
        <f t="shared" si="56"/>
        <v>1.9787490501875902</v>
      </c>
      <c r="AT69" s="31">
        <f t="shared" si="74"/>
        <v>0.69457658917675758</v>
      </c>
      <c r="AU69" s="31">
        <f t="shared" si="75"/>
        <v>0.2781343246173098</v>
      </c>
      <c r="AV69" s="31">
        <f t="shared" si="57"/>
        <v>0.48635545689703369</v>
      </c>
      <c r="AW69" s="31">
        <f t="shared" si="58"/>
        <v>1.4923935932905565</v>
      </c>
      <c r="AX69" s="31">
        <f t="shared" si="59"/>
        <v>10.3565</v>
      </c>
      <c r="AY69" s="31">
        <f t="shared" si="60"/>
        <v>1.013896328736271</v>
      </c>
      <c r="AZ69" s="31">
        <f t="shared" si="61"/>
        <v>-0.10271806583695095</v>
      </c>
      <c r="BA69" s="31">
        <f t="shared" ref="BA69:BA132" si="85">ACOS(-TAN(PI()*$AN$2/180)*TAN(AZ69))</f>
        <v>1.5027400776680944</v>
      </c>
      <c r="BB69" s="31">
        <f t="shared" ref="BB69:BB132" si="86">SIN(PI()*$AN$2/180)*SIN(AZ69)</f>
        <v>-5.646485623917958E-2</v>
      </c>
      <c r="BC69" s="31">
        <f t="shared" ref="BC69:BC132" si="87">COS(PI()*$AN$2/180)*COS(AZ69)</f>
        <v>0.830320038682551</v>
      </c>
      <c r="BD69" s="31">
        <f t="shared" si="62"/>
        <v>28.335299416973818</v>
      </c>
      <c r="BE69" s="31">
        <f t="shared" ref="BE69:BE132" si="88">BD69*(0.75+(2*10^-5*$AN$1))</f>
        <v>21.423753183185564</v>
      </c>
      <c r="BF69" s="25">
        <f t="shared" si="76"/>
        <v>0.62780783016844288</v>
      </c>
      <c r="BG69" s="32">
        <f t="shared" si="63"/>
        <v>7693174893.707921</v>
      </c>
      <c r="BH69" s="32">
        <f t="shared" si="64"/>
        <v>6338431287.0273457</v>
      </c>
      <c r="BI69" s="31">
        <f t="shared" si="65"/>
        <v>34.398482552072501</v>
      </c>
      <c r="BJ69" s="25">
        <f t="shared" si="66"/>
        <v>0.24236513453083547</v>
      </c>
      <c r="BK69" s="25">
        <f t="shared" si="67"/>
        <v>0.49754057072739799</v>
      </c>
      <c r="BL69" s="31">
        <f t="shared" si="68"/>
        <v>4.1479921814306433</v>
      </c>
      <c r="BM69" s="31">
        <f t="shared" si="69"/>
        <v>6.2085078185693572</v>
      </c>
      <c r="BN69" s="31">
        <f t="shared" si="77"/>
        <v>0.46159909431742435</v>
      </c>
      <c r="BO69" s="31">
        <f t="shared" si="70"/>
        <v>0.29428943381133293</v>
      </c>
      <c r="BP69" s="31">
        <f t="shared" si="71"/>
        <v>0.75089268937687625</v>
      </c>
      <c r="BQ69" s="31">
        <f t="shared" si="72"/>
        <v>0.23614973955691476</v>
      </c>
      <c r="BS69" s="13"/>
      <c r="BT69" s="19"/>
      <c r="BU69" s="20"/>
      <c r="BV69" s="19"/>
      <c r="BW69" s="33"/>
      <c r="BX69" s="34"/>
      <c r="BZ69" s="19"/>
      <c r="CA69" s="20"/>
      <c r="CB69" s="19"/>
      <c r="CC69" s="6"/>
      <c r="CD69" s="35"/>
      <c r="CF69" s="21"/>
      <c r="CG69" s="21"/>
      <c r="CH69" s="21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36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31">
        <f t="shared" si="49"/>
        <v>4.1451391833552247</v>
      </c>
      <c r="AL70" s="23">
        <f t="shared" si="50"/>
        <v>15.75</v>
      </c>
      <c r="AM70" s="31">
        <f t="shared" si="51"/>
        <v>1.9341000000000002</v>
      </c>
      <c r="AN70" s="23">
        <f t="shared" si="84"/>
        <v>97.708352651621766</v>
      </c>
      <c r="AO70" s="25">
        <f t="shared" si="52"/>
        <v>6.5005965233527946E-2</v>
      </c>
      <c r="AP70" s="31">
        <f t="shared" si="53"/>
        <v>0.11456267824131003</v>
      </c>
      <c r="AQ70" s="31">
        <f t="shared" si="54"/>
        <v>2.8608211296876744</v>
      </c>
      <c r="AR70" s="31">
        <f t="shared" si="55"/>
        <v>1.087469457177191</v>
      </c>
      <c r="AS70" s="31">
        <f t="shared" si="56"/>
        <v>1.9741452934324326</v>
      </c>
      <c r="AT70" s="31">
        <f t="shared" si="74"/>
        <v>0.95044830557286497</v>
      </c>
      <c r="AU70" s="31">
        <f t="shared" si="75"/>
        <v>0.40623660041564974</v>
      </c>
      <c r="AV70" s="31">
        <f t="shared" si="57"/>
        <v>0.67834245299425733</v>
      </c>
      <c r="AW70" s="31">
        <f t="shared" si="58"/>
        <v>1.2958028404381752</v>
      </c>
      <c r="AX70" s="31">
        <f t="shared" si="59"/>
        <v>16.462599999999998</v>
      </c>
      <c r="AY70" s="31">
        <f t="shared" si="60"/>
        <v>1.0133790490358798</v>
      </c>
      <c r="AZ70" s="31">
        <f t="shared" si="61"/>
        <v>-9.588822741557064E-2</v>
      </c>
      <c r="BA70" s="31">
        <f t="shared" si="85"/>
        <v>1.5073004161909327</v>
      </c>
      <c r="BB70" s="31">
        <f t="shared" si="86"/>
        <v>-5.2722370861856813E-2</v>
      </c>
      <c r="BC70" s="31">
        <f t="shared" si="87"/>
        <v>0.8308852349299366</v>
      </c>
      <c r="BD70" s="31">
        <f t="shared" si="62"/>
        <v>28.556860583627802</v>
      </c>
      <c r="BE70" s="31">
        <f t="shared" si="88"/>
        <v>21.591271150069307</v>
      </c>
      <c r="BF70" s="25">
        <f t="shared" si="76"/>
        <v>0.99021497397717462</v>
      </c>
      <c r="BG70" s="32">
        <f t="shared" si="63"/>
        <v>7724393986.8042011</v>
      </c>
      <c r="BH70" s="32">
        <f t="shared" si="64"/>
        <v>6266851752.5717411</v>
      </c>
      <c r="BI70" s="31">
        <f t="shared" si="65"/>
        <v>34.299538930080125</v>
      </c>
      <c r="BJ70" s="25">
        <f t="shared" si="66"/>
        <v>0.22469383330156431</v>
      </c>
      <c r="BK70" s="25">
        <f t="shared" si="67"/>
        <v>0.98679021486918594</v>
      </c>
      <c r="BL70" s="31">
        <f t="shared" si="68"/>
        <v>7.6050884572500195</v>
      </c>
      <c r="BM70" s="31">
        <f t="shared" si="69"/>
        <v>8.8575115427499789</v>
      </c>
      <c r="BN70" s="31">
        <f t="shared" si="77"/>
        <v>0.41428959507717394</v>
      </c>
      <c r="BO70" s="31">
        <f t="shared" si="70"/>
        <v>0.41401401991542819</v>
      </c>
      <c r="BP70" s="31">
        <f t="shared" si="71"/>
        <v>0.50751747304796002</v>
      </c>
      <c r="BQ70" s="31">
        <f t="shared" si="72"/>
        <v>0.22231617617661453</v>
      </c>
      <c r="BS70" s="13"/>
      <c r="BT70" s="19"/>
      <c r="BU70" s="20"/>
      <c r="BV70" s="19"/>
      <c r="BW70" s="33"/>
      <c r="BX70" s="34"/>
      <c r="BZ70" s="19"/>
      <c r="CA70" s="20"/>
      <c r="CB70" s="19"/>
      <c r="CC70" s="6"/>
      <c r="CD70" s="35"/>
      <c r="CF70" s="21"/>
      <c r="CG70" s="21"/>
      <c r="CH70" s="21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36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31">
        <f t="shared" si="49"/>
        <v>4.9625664404002903</v>
      </c>
      <c r="AL71" s="23">
        <f t="shared" si="50"/>
        <v>14.35</v>
      </c>
      <c r="AM71" s="31">
        <f t="shared" si="51"/>
        <v>2.2103999999999999</v>
      </c>
      <c r="AN71" s="23">
        <f t="shared" si="84"/>
        <v>97.691119431955826</v>
      </c>
      <c r="AO71" s="25">
        <f t="shared" si="52"/>
        <v>6.4994499866974684E-2</v>
      </c>
      <c r="AP71" s="31">
        <f t="shared" si="53"/>
        <v>0.10586025505334089</v>
      </c>
      <c r="AQ71" s="31">
        <f t="shared" si="54"/>
        <v>3.07464905088159</v>
      </c>
      <c r="AR71" s="31">
        <f t="shared" si="55"/>
        <v>0.82478058998620984</v>
      </c>
      <c r="AS71" s="31">
        <f t="shared" si="56"/>
        <v>1.9497148204338999</v>
      </c>
      <c r="AT71" s="31">
        <f t="shared" si="74"/>
        <v>0.47094971688212584</v>
      </c>
      <c r="AU71" s="31">
        <f t="shared" si="75"/>
        <v>0.39970437661460673</v>
      </c>
      <c r="AV71" s="31">
        <f t="shared" si="57"/>
        <v>0.43532704674836631</v>
      </c>
      <c r="AW71" s="31">
        <f t="shared" si="58"/>
        <v>1.5143877736855336</v>
      </c>
      <c r="AX71" s="31">
        <f t="shared" si="59"/>
        <v>17.833200000000001</v>
      </c>
      <c r="AY71" s="31">
        <f t="shared" si="60"/>
        <v>1.012857804834516</v>
      </c>
      <c r="AZ71" s="31">
        <f t="shared" si="61"/>
        <v>-8.9029975242969572E-2</v>
      </c>
      <c r="BA71" s="31">
        <f t="shared" si="85"/>
        <v>1.5118723748681744</v>
      </c>
      <c r="BB71" s="31">
        <f t="shared" si="86"/>
        <v>-4.8961841416572019E-2</v>
      </c>
      <c r="BC71" s="31">
        <f t="shared" si="87"/>
        <v>0.83141378239695896</v>
      </c>
      <c r="BD71" s="31">
        <f t="shared" si="62"/>
        <v>28.778369335662219</v>
      </c>
      <c r="BE71" s="31">
        <f t="shared" si="88"/>
        <v>21.75874948730749</v>
      </c>
      <c r="BF71" s="25">
        <f t="shared" si="76"/>
        <v>1</v>
      </c>
      <c r="BG71" s="32">
        <f t="shared" si="63"/>
        <v>7850221478.4973993</v>
      </c>
      <c r="BH71" s="32">
        <f t="shared" si="64"/>
        <v>5918004820.7020445</v>
      </c>
      <c r="BI71" s="31">
        <f t="shared" si="65"/>
        <v>33.752806772487439</v>
      </c>
      <c r="BJ71" s="25">
        <f t="shared" si="66"/>
        <v>0.24762895412377331</v>
      </c>
      <c r="BK71" s="25">
        <f t="shared" si="67"/>
        <v>1</v>
      </c>
      <c r="BL71" s="31">
        <f t="shared" si="68"/>
        <v>8.3581722398128768</v>
      </c>
      <c r="BM71" s="31">
        <f t="shared" si="69"/>
        <v>9.4750277601871247</v>
      </c>
      <c r="BN71" s="31">
        <f t="shared" si="77"/>
        <v>0.40911173403225926</v>
      </c>
      <c r="BO71" s="31">
        <f t="shared" si="70"/>
        <v>0.40923577297500485</v>
      </c>
      <c r="BP71" s="31">
        <f t="shared" si="71"/>
        <v>0.681042363571841</v>
      </c>
      <c r="BQ71" s="31">
        <f t="shared" si="72"/>
        <v>0.21970046137234225</v>
      </c>
      <c r="BS71" s="13"/>
      <c r="BT71" s="19"/>
      <c r="BU71" s="20"/>
      <c r="BV71" s="19"/>
      <c r="BW71" s="33"/>
      <c r="BX71" s="34"/>
      <c r="BZ71" s="19"/>
      <c r="CA71" s="20"/>
      <c r="CB71" s="19"/>
      <c r="CC71" s="6"/>
      <c r="CD71" s="35"/>
      <c r="CF71" s="21"/>
      <c r="CG71" s="21"/>
      <c r="CH71" s="21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36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31">
        <f t="shared" si="49"/>
        <v>4.4438292850154584</v>
      </c>
      <c r="AL72" s="23">
        <f t="shared" si="50"/>
        <v>15.95</v>
      </c>
      <c r="AM72" s="31">
        <f t="shared" si="51"/>
        <v>1.5657000000000001</v>
      </c>
      <c r="AN72" s="23">
        <f t="shared" si="84"/>
        <v>97.710801115221003</v>
      </c>
      <c r="AO72" s="25">
        <f t="shared" si="52"/>
        <v>6.5007594211351105E-2</v>
      </c>
      <c r="AP72" s="31">
        <f t="shared" si="53"/>
        <v>0.11585411912158015</v>
      </c>
      <c r="AQ72" s="31">
        <f t="shared" si="54"/>
        <v>3.5653401758108458</v>
      </c>
      <c r="AR72" s="31">
        <f t="shared" si="55"/>
        <v>0.86624054616653301</v>
      </c>
      <c r="AS72" s="31">
        <f t="shared" si="56"/>
        <v>2.2157903609886893</v>
      </c>
      <c r="AT72" s="31">
        <f t="shared" si="74"/>
        <v>0.4331202730832665</v>
      </c>
      <c r="AU72" s="31">
        <f t="shared" si="75"/>
        <v>0.38862207916338221</v>
      </c>
      <c r="AV72" s="31">
        <f t="shared" si="57"/>
        <v>0.41087117612332436</v>
      </c>
      <c r="AW72" s="31">
        <f t="shared" si="58"/>
        <v>1.804919184865365</v>
      </c>
      <c r="AX72" s="31">
        <f t="shared" si="59"/>
        <v>16.632000000000001</v>
      </c>
      <c r="AY72" s="31">
        <f t="shared" si="60"/>
        <v>1.0123327505880855</v>
      </c>
      <c r="AZ72" s="31">
        <f t="shared" si="61"/>
        <v>-8.2145341567279873E-2</v>
      </c>
      <c r="BA72" s="31">
        <f t="shared" si="85"/>
        <v>1.5164550564681711</v>
      </c>
      <c r="BB72" s="31">
        <f t="shared" si="86"/>
        <v>-4.5184530398466878E-2</v>
      </c>
      <c r="BC72" s="31">
        <f t="shared" si="87"/>
        <v>0.83190503114373493</v>
      </c>
      <c r="BD72" s="31">
        <f t="shared" si="62"/>
        <v>28.999736122674282</v>
      </c>
      <c r="BE72" s="31">
        <f t="shared" si="88"/>
        <v>21.926120487631572</v>
      </c>
      <c r="BF72" s="25">
        <f t="shared" si="76"/>
        <v>0.98512639352613551</v>
      </c>
      <c r="BG72" s="32">
        <f t="shared" si="63"/>
        <v>8117293828.9158564</v>
      </c>
      <c r="BH72" s="32">
        <f t="shared" si="64"/>
        <v>5977974714.0546045</v>
      </c>
      <c r="BI72" s="31">
        <f t="shared" si="65"/>
        <v>34.55455083309208</v>
      </c>
      <c r="BJ72" s="25">
        <f t="shared" si="66"/>
        <v>0.25026107281665799</v>
      </c>
      <c r="BK72" s="25">
        <f t="shared" si="67"/>
        <v>0.97992063126028295</v>
      </c>
      <c r="BL72" s="31">
        <f t="shared" si="68"/>
        <v>8.4740194291502888</v>
      </c>
      <c r="BM72" s="31">
        <f t="shared" si="69"/>
        <v>8.1579805708497126</v>
      </c>
      <c r="BN72" s="31">
        <f t="shared" si="77"/>
        <v>0.37768428568748669</v>
      </c>
      <c r="BO72" s="31">
        <f t="shared" si="70"/>
        <v>0.38561534636147765</v>
      </c>
      <c r="BP72" s="31">
        <f t="shared" si="71"/>
        <v>0.57188644450283443</v>
      </c>
      <c r="BQ72" s="31">
        <f t="shared" si="72"/>
        <v>0.2154677260202135</v>
      </c>
      <c r="BS72" s="13"/>
      <c r="BT72" s="19"/>
      <c r="BU72" s="20"/>
      <c r="BV72" s="19"/>
      <c r="BW72" s="33"/>
      <c r="BX72" s="34"/>
      <c r="BZ72" s="19"/>
      <c r="CA72" s="20"/>
      <c r="CB72" s="19"/>
      <c r="CC72" s="6"/>
      <c r="CD72" s="35"/>
      <c r="CF72" s="21"/>
      <c r="CG72" s="21"/>
      <c r="CH72" s="21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36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31">
        <f t="shared" si="49"/>
        <v>5.3992000916520659</v>
      </c>
      <c r="AL73" s="23">
        <f t="shared" si="50"/>
        <v>17.8</v>
      </c>
      <c r="AM73" s="31">
        <f t="shared" si="51"/>
        <v>1.8420000000000001</v>
      </c>
      <c r="AN73" s="23">
        <f t="shared" si="84"/>
        <v>97.733292156073759</v>
      </c>
      <c r="AO73" s="25">
        <f t="shared" si="52"/>
        <v>6.5022557638530695E-2</v>
      </c>
      <c r="AP73" s="31">
        <f t="shared" si="53"/>
        <v>0.12839737167633511</v>
      </c>
      <c r="AQ73" s="31">
        <f t="shared" si="54"/>
        <v>4.0756492057609837</v>
      </c>
      <c r="AR73" s="31">
        <f t="shared" si="55"/>
        <v>0.95470988059941519</v>
      </c>
      <c r="AS73" s="31">
        <f t="shared" si="56"/>
        <v>2.5151795431801993</v>
      </c>
      <c r="AT73" s="31">
        <f t="shared" si="74"/>
        <v>0.6262896816732163</v>
      </c>
      <c r="AU73" s="31">
        <f t="shared" si="75"/>
        <v>0.22823635552261506</v>
      </c>
      <c r="AV73" s="31">
        <f t="shared" si="57"/>
        <v>0.42726301859791571</v>
      </c>
      <c r="AW73" s="31">
        <f t="shared" si="58"/>
        <v>2.0879165245822837</v>
      </c>
      <c r="AX73" s="31">
        <f t="shared" si="59"/>
        <v>18.1797</v>
      </c>
      <c r="AY73" s="31">
        <f t="shared" si="60"/>
        <v>1.0118040418814931</v>
      </c>
      <c r="AZ73" s="31">
        <f t="shared" si="61"/>
        <v>-7.5236366454042039E-2</v>
      </c>
      <c r="BA73" s="31">
        <f t="shared" si="85"/>
        <v>1.5210475753218187</v>
      </c>
      <c r="BB73" s="31">
        <f t="shared" si="86"/>
        <v>-4.1391711434623911E-2</v>
      </c>
      <c r="BC73" s="31">
        <f t="shared" si="87"/>
        <v>0.83235837673938662</v>
      </c>
      <c r="BD73" s="31">
        <f t="shared" si="62"/>
        <v>29.220872135042878</v>
      </c>
      <c r="BE73" s="31">
        <f t="shared" si="88"/>
        <v>22.09331700386322</v>
      </c>
      <c r="BF73" s="25">
        <f t="shared" si="76"/>
        <v>1</v>
      </c>
      <c r="BG73" s="32">
        <f t="shared" si="63"/>
        <v>8368965764.9450665</v>
      </c>
      <c r="BH73" s="32">
        <f t="shared" si="64"/>
        <v>6099280672.3653536</v>
      </c>
      <c r="BI73" s="31">
        <f t="shared" si="65"/>
        <v>35.468906141066498</v>
      </c>
      <c r="BJ73" s="25">
        <f t="shared" si="66"/>
        <v>0.24848849709179099</v>
      </c>
      <c r="BK73" s="25">
        <f t="shared" si="67"/>
        <v>1</v>
      </c>
      <c r="BL73" s="31">
        <f t="shared" si="68"/>
        <v>8.81361518048341</v>
      </c>
      <c r="BM73" s="31">
        <f t="shared" si="69"/>
        <v>9.3660848195165904</v>
      </c>
      <c r="BN73" s="31">
        <f t="shared" si="77"/>
        <v>0.39669990764576835</v>
      </c>
      <c r="BO73" s="31">
        <f t="shared" si="70"/>
        <v>0.49065291487920909</v>
      </c>
      <c r="BP73" s="31">
        <f t="shared" si="71"/>
        <v>0.77352797902375614</v>
      </c>
      <c r="BQ73" s="31">
        <f t="shared" si="72"/>
        <v>0.23414225671272482</v>
      </c>
      <c r="BS73" s="13"/>
      <c r="BT73" s="19"/>
      <c r="BU73" s="20"/>
      <c r="BV73" s="19"/>
      <c r="BW73" s="33"/>
      <c r="BX73" s="34"/>
      <c r="BZ73" s="19"/>
      <c r="CA73" s="20"/>
      <c r="CB73" s="19"/>
      <c r="CC73" s="6"/>
      <c r="CD73" s="35"/>
      <c r="CF73" s="21"/>
      <c r="CG73" s="21"/>
      <c r="CH73" s="21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36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31">
        <f t="shared" si="49"/>
        <v>4.6099471410824098</v>
      </c>
      <c r="AL74" s="23">
        <f t="shared" si="50"/>
        <v>18.099999999999998</v>
      </c>
      <c r="AM74" s="31">
        <f t="shared" si="51"/>
        <v>1.2893999999999999</v>
      </c>
      <c r="AN74" s="23">
        <f t="shared" si="84"/>
        <v>97.736912821034878</v>
      </c>
      <c r="AO74" s="25">
        <f t="shared" si="52"/>
        <v>6.5024966489096669E-2</v>
      </c>
      <c r="AP74" s="31">
        <f t="shared" si="53"/>
        <v>0.1305360763076106</v>
      </c>
      <c r="AQ74" s="31">
        <f t="shared" si="54"/>
        <v>4.0992081541413299</v>
      </c>
      <c r="AR74" s="31">
        <f t="shared" si="55"/>
        <v>0.98818258572263085</v>
      </c>
      <c r="AS74" s="31">
        <f t="shared" si="56"/>
        <v>2.5436953699319802</v>
      </c>
      <c r="AT74" s="31">
        <f t="shared" si="74"/>
        <v>0.49606765803276071</v>
      </c>
      <c r="AU74" s="31">
        <f t="shared" si="75"/>
        <v>0.37712715018100235</v>
      </c>
      <c r="AV74" s="31">
        <f t="shared" si="57"/>
        <v>0.43659740410688153</v>
      </c>
      <c r="AW74" s="31">
        <f t="shared" si="58"/>
        <v>2.1070979658250986</v>
      </c>
      <c r="AX74" s="31">
        <f t="shared" si="59"/>
        <v>17.956400000000002</v>
      </c>
      <c r="AY74" s="31">
        <f t="shared" si="60"/>
        <v>1.0112718353825392</v>
      </c>
      <c r="AZ74" s="31">
        <f t="shared" si="61"/>
        <v>-6.8305097181690172E-2</v>
      </c>
      <c r="BA74" s="31">
        <f t="shared" si="85"/>
        <v>1.5256490564965544</v>
      </c>
      <c r="BB74" s="31">
        <f t="shared" si="86"/>
        <v>-3.7584668490496506E-2</v>
      </c>
      <c r="BC74" s="31">
        <f t="shared" si="87"/>
        <v>0.83277326108457805</v>
      </c>
      <c r="BD74" s="31">
        <f t="shared" si="62"/>
        <v>29.441689378405293</v>
      </c>
      <c r="BE74" s="31">
        <f t="shared" si="88"/>
        <v>22.260272505224673</v>
      </c>
      <c r="BF74" s="25">
        <f t="shared" si="76"/>
        <v>1</v>
      </c>
      <c r="BG74" s="32">
        <f t="shared" si="63"/>
        <v>8380039119.6088724</v>
      </c>
      <c r="BH74" s="32">
        <f t="shared" si="64"/>
        <v>6143048432.568326</v>
      </c>
      <c r="BI74" s="31">
        <f t="shared" si="65"/>
        <v>35.6033491341624</v>
      </c>
      <c r="BJ74" s="25">
        <f t="shared" si="66"/>
        <v>0.2474942752015051</v>
      </c>
      <c r="BK74" s="25">
        <f t="shared" si="67"/>
        <v>1</v>
      </c>
      <c r="BL74" s="31">
        <f t="shared" si="68"/>
        <v>8.8116250887056573</v>
      </c>
      <c r="BM74" s="31">
        <f t="shared" si="69"/>
        <v>9.1447749112943448</v>
      </c>
      <c r="BN74" s="31">
        <f t="shared" si="77"/>
        <v>0.39214300648775063</v>
      </c>
      <c r="BO74" s="31">
        <f t="shared" si="70"/>
        <v>0.48703899853974975</v>
      </c>
      <c r="BP74" s="31">
        <f t="shared" si="71"/>
        <v>0.54590138358877938</v>
      </c>
      <c r="BQ74" s="31">
        <f t="shared" si="72"/>
        <v>0.2240677280056613</v>
      </c>
      <c r="BS74" s="13"/>
      <c r="BT74" s="19"/>
      <c r="BU74" s="20"/>
      <c r="BV74" s="19"/>
      <c r="BW74" s="33"/>
      <c r="BX74" s="34"/>
      <c r="BZ74" s="19"/>
      <c r="CA74" s="20"/>
      <c r="CB74" s="19"/>
      <c r="CC74" s="6"/>
      <c r="CD74" s="35"/>
      <c r="CF74" s="21"/>
      <c r="CG74" s="21"/>
      <c r="CH74" s="21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36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31">
        <f t="shared" si="49"/>
        <v>7.0259232881978111</v>
      </c>
      <c r="AL75" s="23">
        <f t="shared" si="50"/>
        <v>18.5</v>
      </c>
      <c r="AM75" s="31">
        <f t="shared" si="51"/>
        <v>3.8682000000000003</v>
      </c>
      <c r="AN75" s="23">
        <f t="shared" si="84"/>
        <v>97.741728956269384</v>
      </c>
      <c r="AO75" s="25">
        <f t="shared" si="52"/>
        <v>6.5028170693354731E-2</v>
      </c>
      <c r="AP75" s="31">
        <f t="shared" si="53"/>
        <v>0.13343458534758149</v>
      </c>
      <c r="AQ75" s="31">
        <f t="shared" si="54"/>
        <v>3.7579771108740125</v>
      </c>
      <c r="AR75" s="31">
        <f t="shared" si="55"/>
        <v>1.1558393550367974</v>
      </c>
      <c r="AS75" s="31">
        <f t="shared" si="56"/>
        <v>2.4569082329554051</v>
      </c>
      <c r="AT75" s="31">
        <f t="shared" si="74"/>
        <v>0.59872478590906097</v>
      </c>
      <c r="AU75" s="31">
        <f t="shared" si="75"/>
        <v>0.45471523041575551</v>
      </c>
      <c r="AV75" s="31">
        <f t="shared" si="57"/>
        <v>0.52672000816240827</v>
      </c>
      <c r="AW75" s="31">
        <f t="shared" si="58"/>
        <v>1.9301882247929969</v>
      </c>
      <c r="AX75" s="31">
        <f t="shared" si="59"/>
        <v>17.640699999999999</v>
      </c>
      <c r="AY75" s="31">
        <f t="shared" si="60"/>
        <v>1.0107362887954954</v>
      </c>
      <c r="AZ75" s="31">
        <f t="shared" si="61"/>
        <v>-6.1353587634898551E-2</v>
      </c>
      <c r="BA75" s="31">
        <f t="shared" si="85"/>
        <v>1.5302586349500598</v>
      </c>
      <c r="BB75" s="31">
        <f t="shared" si="86"/>
        <v>-3.3764695057265259E-2</v>
      </c>
      <c r="BC75" s="31">
        <f t="shared" si="87"/>
        <v>0.83314917317242854</v>
      </c>
      <c r="BD75" s="31">
        <f t="shared" si="62"/>
        <v>29.662100746890673</v>
      </c>
      <c r="BE75" s="31">
        <f t="shared" si="88"/>
        <v>22.426921132709101</v>
      </c>
      <c r="BF75" s="25">
        <f t="shared" si="76"/>
        <v>1</v>
      </c>
      <c r="BG75" s="32">
        <f t="shared" si="63"/>
        <v>8215088174.481678</v>
      </c>
      <c r="BH75" s="32">
        <f t="shared" si="64"/>
        <v>6347421649.4847012</v>
      </c>
      <c r="BI75" s="31">
        <f t="shared" si="65"/>
        <v>35.699992833453578</v>
      </c>
      <c r="BJ75" s="25">
        <f t="shared" si="66"/>
        <v>0.23839433007955119</v>
      </c>
      <c r="BK75" s="25">
        <f t="shared" si="67"/>
        <v>1</v>
      </c>
      <c r="BL75" s="31">
        <f t="shared" si="68"/>
        <v>8.5106758753759433</v>
      </c>
      <c r="BM75" s="31">
        <f t="shared" si="69"/>
        <v>9.1300241246240557</v>
      </c>
      <c r="BN75" s="31">
        <f t="shared" si="77"/>
        <v>0.39851698492466414</v>
      </c>
      <c r="BO75" s="31">
        <f t="shared" si="70"/>
        <v>0.49705048117931155</v>
      </c>
      <c r="BP75" s="31">
        <f t="shared" si="71"/>
        <v>1.4982205769264259</v>
      </c>
      <c r="BQ75" s="31">
        <f t="shared" si="72"/>
        <v>0.28398702579878804</v>
      </c>
      <c r="BS75" s="13"/>
      <c r="BT75" s="19"/>
      <c r="BU75" s="20"/>
      <c r="BV75" s="19"/>
      <c r="BW75" s="33"/>
      <c r="BX75" s="34"/>
      <c r="BZ75" s="19"/>
      <c r="CA75" s="20"/>
      <c r="CB75" s="19"/>
      <c r="CC75" s="6"/>
      <c r="CD75" s="35"/>
      <c r="CF75" s="21"/>
      <c r="CG75" s="21"/>
      <c r="CH75" s="21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36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31">
        <f t="shared" si="49"/>
        <v>4.9293000490738761</v>
      </c>
      <c r="AL76" s="23">
        <f t="shared" si="50"/>
        <v>12.25</v>
      </c>
      <c r="AM76" s="31">
        <f t="shared" si="51"/>
        <v>2.6709000000000001</v>
      </c>
      <c r="AN76" s="23">
        <f t="shared" si="84"/>
        <v>97.664957311069841</v>
      </c>
      <c r="AO76" s="25">
        <f t="shared" si="52"/>
        <v>6.4977094047772979E-2</v>
      </c>
      <c r="AP76" s="31">
        <f t="shared" si="53"/>
        <v>9.3863103976550288E-2</v>
      </c>
      <c r="AQ76" s="31">
        <f t="shared" si="54"/>
        <v>2.1973933238855259</v>
      </c>
      <c r="AR76" s="31">
        <f t="shared" si="55"/>
        <v>0.90322918741527269</v>
      </c>
      <c r="AS76" s="31">
        <f t="shared" si="56"/>
        <v>1.5503112556503993</v>
      </c>
      <c r="AT76" s="31">
        <f t="shared" si="74"/>
        <v>0.38929177977598256</v>
      </c>
      <c r="AU76" s="31">
        <f t="shared" si="75"/>
        <v>0.19776539914969732</v>
      </c>
      <c r="AV76" s="31">
        <f t="shared" si="57"/>
        <v>0.29352858946283994</v>
      </c>
      <c r="AW76" s="31">
        <f t="shared" si="58"/>
        <v>1.2567826661875594</v>
      </c>
      <c r="AX76" s="31">
        <f t="shared" si="59"/>
        <v>18.703299999999999</v>
      </c>
      <c r="AY76" s="31">
        <f t="shared" si="60"/>
        <v>1.0101975608143732</v>
      </c>
      <c r="AZ76" s="31">
        <f t="shared" si="61"/>
        <v>-5.4383897695971947E-2</v>
      </c>
      <c r="BA76" s="31">
        <f t="shared" si="85"/>
        <v>1.5348754546655758</v>
      </c>
      <c r="BB76" s="31">
        <f t="shared" si="86"/>
        <v>-2.9933093321555061E-2</v>
      </c>
      <c r="BC76" s="31">
        <f t="shared" si="87"/>
        <v>0.83348564978641804</v>
      </c>
      <c r="BD76" s="31">
        <f t="shared" si="62"/>
        <v>29.88202009496608</v>
      </c>
      <c r="BE76" s="31">
        <f t="shared" si="88"/>
        <v>22.593197753401952</v>
      </c>
      <c r="BF76" s="25">
        <f t="shared" si="76"/>
        <v>1</v>
      </c>
      <c r="BG76" s="32">
        <f t="shared" si="63"/>
        <v>7285896933.6551847</v>
      </c>
      <c r="BH76" s="32">
        <f t="shared" si="64"/>
        <v>6029739238.6277018</v>
      </c>
      <c r="BI76" s="31">
        <f t="shared" si="65"/>
        <v>32.643282076351497</v>
      </c>
      <c r="BJ76" s="25">
        <f t="shared" si="66"/>
        <v>0.26415040966839926</v>
      </c>
      <c r="BK76" s="25">
        <f t="shared" si="67"/>
        <v>1</v>
      </c>
      <c r="BL76" s="31">
        <f t="shared" si="68"/>
        <v>8.6227363333893621</v>
      </c>
      <c r="BM76" s="31">
        <f t="shared" si="69"/>
        <v>10.080563666610637</v>
      </c>
      <c r="BN76" s="31">
        <f t="shared" si="77"/>
        <v>0.41500879648458777</v>
      </c>
      <c r="BO76" s="31">
        <f t="shared" si="70"/>
        <v>0.38604674219717411</v>
      </c>
      <c r="BP76" s="31">
        <f t="shared" si="71"/>
        <v>0.68778297096142749</v>
      </c>
      <c r="BQ76" s="31">
        <f t="shared" si="72"/>
        <v>0.21784628699167019</v>
      </c>
      <c r="BS76" s="13"/>
      <c r="BT76" s="19"/>
      <c r="BU76" s="20"/>
      <c r="BV76" s="19"/>
      <c r="BW76" s="33"/>
      <c r="BX76" s="34"/>
      <c r="BZ76" s="19"/>
      <c r="CA76" s="20"/>
      <c r="CB76" s="19"/>
      <c r="CC76" s="6"/>
      <c r="CD76" s="35"/>
      <c r="CF76" s="21"/>
      <c r="CG76" s="21"/>
      <c r="CH76" s="21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36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31">
        <f t="shared" si="49"/>
        <v>4.2801826725533036</v>
      </c>
      <c r="AL77" s="23">
        <f t="shared" si="50"/>
        <v>9.85</v>
      </c>
      <c r="AM77" s="31">
        <f t="shared" si="51"/>
        <v>1.8420000000000001</v>
      </c>
      <c r="AN77" s="23">
        <f t="shared" si="84"/>
        <v>97.634589445133358</v>
      </c>
      <c r="AO77" s="25">
        <f t="shared" si="52"/>
        <v>6.4956890120639738E-2</v>
      </c>
      <c r="AP77" s="31">
        <f t="shared" si="53"/>
        <v>8.1588928640719455E-2</v>
      </c>
      <c r="AQ77" s="31">
        <f t="shared" si="54"/>
        <v>2.1701248415136294</v>
      </c>
      <c r="AR77" s="31">
        <f t="shared" si="55"/>
        <v>0.65198493935640356</v>
      </c>
      <c r="AS77" s="31">
        <f t="shared" si="56"/>
        <v>1.4110548904350164</v>
      </c>
      <c r="AT77" s="31">
        <f t="shared" si="74"/>
        <v>0.3318603341324094</v>
      </c>
      <c r="AU77" s="31">
        <f t="shared" si="75"/>
        <v>0.15841911343049495</v>
      </c>
      <c r="AV77" s="31">
        <f t="shared" si="57"/>
        <v>0.24513972378145216</v>
      </c>
      <c r="AW77" s="31">
        <f t="shared" si="58"/>
        <v>1.1659151666535643</v>
      </c>
      <c r="AX77" s="31">
        <f t="shared" si="59"/>
        <v>19.311599999999999</v>
      </c>
      <c r="AY77" s="31">
        <f t="shared" si="60"/>
        <v>1.0096558110759004</v>
      </c>
      <c r="AZ77" s="31">
        <f t="shared" si="61"/>
        <v>-4.7398092634457288E-2</v>
      </c>
      <c r="BA77" s="31">
        <f t="shared" si="85"/>
        <v>1.539498667770699</v>
      </c>
      <c r="BB77" s="31">
        <f t="shared" si="86"/>
        <v>-2.6091173318994038E-2</v>
      </c>
      <c r="BC77" s="31">
        <f t="shared" si="87"/>
        <v>0.83378227613401346</v>
      </c>
      <c r="BD77" s="31">
        <f t="shared" si="62"/>
        <v>30.101362307754055</v>
      </c>
      <c r="BE77" s="31">
        <f t="shared" si="88"/>
        <v>22.759038013646684</v>
      </c>
      <c r="BF77" s="25">
        <f t="shared" si="76"/>
        <v>1</v>
      </c>
      <c r="BG77" s="32">
        <f t="shared" si="63"/>
        <v>7265966980.3796539</v>
      </c>
      <c r="BH77" s="32">
        <f t="shared" si="64"/>
        <v>5641344395.6383495</v>
      </c>
      <c r="BI77" s="31">
        <f t="shared" si="65"/>
        <v>31.642273838308135</v>
      </c>
      <c r="BJ77" s="25">
        <f t="shared" si="66"/>
        <v>0.27068377833352097</v>
      </c>
      <c r="BK77" s="25">
        <f t="shared" si="67"/>
        <v>1</v>
      </c>
      <c r="BL77" s="31">
        <f t="shared" si="68"/>
        <v>8.5650502376171698</v>
      </c>
      <c r="BM77" s="31">
        <f t="shared" si="69"/>
        <v>10.746549762382829</v>
      </c>
      <c r="BN77" s="31">
        <f t="shared" si="77"/>
        <v>0.42849081987172366</v>
      </c>
      <c r="BO77" s="31">
        <f t="shared" si="70"/>
        <v>0.35773418853237321</v>
      </c>
      <c r="BP77" s="31">
        <f t="shared" si="71"/>
        <v>0.44363165790356596</v>
      </c>
      <c r="BQ77" s="31">
        <f t="shared" si="72"/>
        <v>0.18722701990611346</v>
      </c>
      <c r="BS77" s="13"/>
      <c r="BT77" s="19"/>
      <c r="BU77" s="20"/>
      <c r="BV77" s="19"/>
      <c r="BW77" s="33"/>
      <c r="BX77" s="34"/>
      <c r="BZ77" s="19"/>
      <c r="CA77" s="20"/>
      <c r="CB77" s="19"/>
      <c r="CC77" s="6"/>
      <c r="CD77" s="35"/>
      <c r="CF77" s="21"/>
      <c r="CG77" s="21"/>
      <c r="CH77" s="21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36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31">
        <f t="shared" si="49"/>
        <v>4.523449065595595</v>
      </c>
      <c r="AL78" s="23">
        <f t="shared" si="50"/>
        <v>9.9</v>
      </c>
      <c r="AM78" s="31">
        <f t="shared" si="51"/>
        <v>3.2235</v>
      </c>
      <c r="AN78" s="23">
        <f t="shared" si="84"/>
        <v>97.635227282818448</v>
      </c>
      <c r="AO78" s="25">
        <f t="shared" si="52"/>
        <v>6.495731447795676E-2</v>
      </c>
      <c r="AP78" s="31">
        <f t="shared" si="53"/>
        <v>8.1829916943437234E-2</v>
      </c>
      <c r="AQ78" s="31">
        <f t="shared" si="54"/>
        <v>1.913305694509122</v>
      </c>
      <c r="AR78" s="31">
        <f t="shared" si="55"/>
        <v>0.75776633009775762</v>
      </c>
      <c r="AS78" s="31">
        <f t="shared" si="56"/>
        <v>1.3355360123034399</v>
      </c>
      <c r="AT78" s="31">
        <f t="shared" si="74"/>
        <v>0.39100742633044289</v>
      </c>
      <c r="AU78" s="31">
        <f t="shared" si="75"/>
        <v>0.24107651750814937</v>
      </c>
      <c r="AV78" s="31">
        <f t="shared" si="57"/>
        <v>0.31604197191929612</v>
      </c>
      <c r="AW78" s="31">
        <f t="shared" si="58"/>
        <v>1.0194940403841437</v>
      </c>
      <c r="AX78" s="31">
        <f t="shared" si="59"/>
        <v>17.1248</v>
      </c>
      <c r="AY78" s="31">
        <f t="shared" si="60"/>
        <v>1.0091112001122164</v>
      </c>
      <c r="AZ78" s="31">
        <f t="shared" si="61"/>
        <v>-4.0398242495160511E-2</v>
      </c>
      <c r="BA78" s="31">
        <f t="shared" si="85"/>
        <v>1.5441274336414765</v>
      </c>
      <c r="BB78" s="31">
        <f t="shared" si="86"/>
        <v>-2.224025207314427E-2</v>
      </c>
      <c r="BC78" s="31">
        <f t="shared" si="87"/>
        <v>0.83403868641485257</v>
      </c>
      <c r="BD78" s="31">
        <f t="shared" si="62"/>
        <v>30.320043369683948</v>
      </c>
      <c r="BE78" s="31">
        <f t="shared" si="88"/>
        <v>22.92437839095064</v>
      </c>
      <c r="BF78" s="25">
        <f t="shared" si="76"/>
        <v>0.97014626179696983</v>
      </c>
      <c r="BG78" s="32">
        <f t="shared" si="63"/>
        <v>7068908567.2857656</v>
      </c>
      <c r="BH78" s="32">
        <f t="shared" si="64"/>
        <v>5816250409.7962418</v>
      </c>
      <c r="BI78" s="31">
        <f t="shared" si="65"/>
        <v>31.58796723231654</v>
      </c>
      <c r="BJ78" s="25">
        <f t="shared" si="66"/>
        <v>0.2612953454386705</v>
      </c>
      <c r="BK78" s="25">
        <f t="shared" si="67"/>
        <v>0.9596974534259094</v>
      </c>
      <c r="BL78" s="31">
        <f t="shared" si="68"/>
        <v>7.9211401017589784</v>
      </c>
      <c r="BM78" s="31">
        <f t="shared" si="69"/>
        <v>9.2036598982410212</v>
      </c>
      <c r="BN78" s="31">
        <f t="shared" si="77"/>
        <v>0.41383362851803157</v>
      </c>
      <c r="BO78" s="31">
        <f t="shared" si="70"/>
        <v>0.3072789678198723</v>
      </c>
      <c r="BP78" s="31">
        <f t="shared" si="71"/>
        <v>0.67874154809645038</v>
      </c>
      <c r="BQ78" s="31">
        <f t="shared" si="72"/>
        <v>0.21797979851608984</v>
      </c>
      <c r="BS78" s="13"/>
      <c r="BT78" s="19"/>
      <c r="BU78" s="20"/>
      <c r="BV78" s="19"/>
      <c r="BW78" s="33"/>
      <c r="BX78" s="34"/>
      <c r="BZ78" s="19"/>
      <c r="CA78" s="20"/>
      <c r="CB78" s="19"/>
      <c r="CC78" s="6"/>
      <c r="CD78" s="35"/>
      <c r="CF78" s="21"/>
      <c r="CG78" s="21"/>
      <c r="CH78" s="21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36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31">
        <f t="shared" si="49"/>
        <v>3.9862668232980409</v>
      </c>
      <c r="AL79" s="23">
        <f t="shared" si="50"/>
        <v>10.15</v>
      </c>
      <c r="AM79" s="31">
        <f t="shared" si="51"/>
        <v>1.9341000000000002</v>
      </c>
      <c r="AN79" s="23">
        <f t="shared" si="84"/>
        <v>97.638413144701019</v>
      </c>
      <c r="AO79" s="25">
        <f t="shared" si="52"/>
        <v>6.49594340513725E-2</v>
      </c>
      <c r="AP79" s="31">
        <f t="shared" si="53"/>
        <v>8.304399116686359E-2</v>
      </c>
      <c r="AQ79" s="31">
        <f t="shared" si="54"/>
        <v>2.0900878010879693</v>
      </c>
      <c r="AR79" s="31">
        <f t="shared" si="55"/>
        <v>0.71070739244263414</v>
      </c>
      <c r="AS79" s="31">
        <f t="shared" si="56"/>
        <v>1.4003975967653017</v>
      </c>
      <c r="AT79" s="31">
        <f t="shared" si="74"/>
        <v>0.46480263465748278</v>
      </c>
      <c r="AU79" s="31">
        <f t="shared" si="75"/>
        <v>0.38666624320127435</v>
      </c>
      <c r="AV79" s="31">
        <f t="shared" si="57"/>
        <v>0.42573443892937857</v>
      </c>
      <c r="AW79" s="31">
        <f t="shared" si="58"/>
        <v>0.97466315783592317</v>
      </c>
      <c r="AX79" s="31">
        <f t="shared" si="59"/>
        <v>18.849600000000002</v>
      </c>
      <c r="AY79" s="31">
        <f t="shared" si="60"/>
        <v>1.0085638893033033</v>
      </c>
      <c r="AZ79" s="31">
        <f t="shared" si="61"/>
        <v>-3.3386421484746936E-2</v>
      </c>
      <c r="BA79" s="31">
        <f t="shared" si="85"/>
        <v>1.5487609179935884</v>
      </c>
      <c r="BB79" s="31">
        <f t="shared" si="86"/>
        <v>-1.8381652721372127E-2</v>
      </c>
      <c r="BC79" s="31">
        <f t="shared" si="87"/>
        <v>0.83425456432244349</v>
      </c>
      <c r="BD79" s="31">
        <f t="shared" si="62"/>
        <v>30.537980431343218</v>
      </c>
      <c r="BE79" s="31">
        <f t="shared" si="88"/>
        <v>23.089156244529981</v>
      </c>
      <c r="BF79" s="25">
        <f t="shared" si="76"/>
        <v>1</v>
      </c>
      <c r="BG79" s="32">
        <f t="shared" si="63"/>
        <v>7206422389.5099812</v>
      </c>
      <c r="BH79" s="32">
        <f t="shared" si="64"/>
        <v>5740800067.8381739</v>
      </c>
      <c r="BI79" s="31">
        <f t="shared" si="65"/>
        <v>31.740115854189003</v>
      </c>
      <c r="BJ79" s="25">
        <f t="shared" si="66"/>
        <v>0.24865233991493918</v>
      </c>
      <c r="BK79" s="25">
        <f t="shared" si="67"/>
        <v>1</v>
      </c>
      <c r="BL79" s="31">
        <f t="shared" si="68"/>
        <v>7.8922540763153544</v>
      </c>
      <c r="BM79" s="31">
        <f t="shared" si="69"/>
        <v>10.957345923684649</v>
      </c>
      <c r="BN79" s="31">
        <f t="shared" si="77"/>
        <v>0.44760400015051671</v>
      </c>
      <c r="BO79" s="31">
        <f t="shared" si="70"/>
        <v>0.37125622914428458</v>
      </c>
      <c r="BP79" s="31">
        <f t="shared" si="71"/>
        <v>0.38900601163612969</v>
      </c>
      <c r="BQ79" s="31">
        <f t="shared" si="72"/>
        <v>0.19072035929381434</v>
      </c>
      <c r="BS79" s="13"/>
      <c r="BT79" s="19"/>
      <c r="BU79" s="20"/>
      <c r="BV79" s="19"/>
      <c r="BW79" s="33"/>
      <c r="BX79" s="34"/>
      <c r="BZ79" s="19"/>
      <c r="CA79" s="20"/>
      <c r="CB79" s="19"/>
      <c r="CC79" s="6"/>
      <c r="CD79" s="35"/>
      <c r="CF79" s="21"/>
      <c r="CG79" s="21"/>
      <c r="CH79" s="21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36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31">
        <f t="shared" si="49"/>
        <v>3.5271492405680527</v>
      </c>
      <c r="AL80" s="23">
        <f t="shared" si="50"/>
        <v>12.7</v>
      </c>
      <c r="AM80" s="31">
        <f t="shared" si="51"/>
        <v>2.0262000000000002</v>
      </c>
      <c r="AN80" s="23">
        <f t="shared" si="84"/>
        <v>97.670595359208917</v>
      </c>
      <c r="AO80" s="25">
        <f t="shared" si="52"/>
        <v>6.498084507571858E-2</v>
      </c>
      <c r="AP80" s="31">
        <f t="shared" si="53"/>
        <v>9.6331385110909398E-2</v>
      </c>
      <c r="AQ80" s="31">
        <f t="shared" si="54"/>
        <v>2.1032450848446573</v>
      </c>
      <c r="AR80" s="31">
        <f t="shared" si="55"/>
        <v>1.0087586481243795</v>
      </c>
      <c r="AS80" s="31">
        <f t="shared" si="56"/>
        <v>1.5560018664845185</v>
      </c>
      <c r="AT80" s="31">
        <f t="shared" si="74"/>
        <v>0.63753546561460783</v>
      </c>
      <c r="AU80" s="31">
        <f t="shared" si="75"/>
        <v>0.55105021222930017</v>
      </c>
      <c r="AV80" s="31">
        <f t="shared" si="57"/>
        <v>0.59429283892195395</v>
      </c>
      <c r="AW80" s="31">
        <f t="shared" si="58"/>
        <v>0.9617090275625646</v>
      </c>
      <c r="AX80" s="31">
        <f t="shared" si="59"/>
        <v>13.351800000000001</v>
      </c>
      <c r="AY80" s="31">
        <f t="shared" si="60"/>
        <v>1.0080140408291658</v>
      </c>
      <c r="AZ80" s="31">
        <f t="shared" si="61"/>
        <v>-2.6364707357109361E-2</v>
      </c>
      <c r="BA80" s="31">
        <f t="shared" si="85"/>
        <v>1.5533982919623559</v>
      </c>
      <c r="BB80" s="31">
        <f t="shared" si="86"/>
        <v>-1.4516703629266117E-2</v>
      </c>
      <c r="BC80" s="31">
        <f t="shared" si="87"/>
        <v>0.83442964347845405</v>
      </c>
      <c r="BD80" s="31">
        <f t="shared" si="62"/>
        <v>30.755091874398676</v>
      </c>
      <c r="BE80" s="31">
        <f t="shared" si="88"/>
        <v>23.253309864395352</v>
      </c>
      <c r="BF80" s="25">
        <f t="shared" si="76"/>
        <v>0.74570029389882242</v>
      </c>
      <c r="BG80" s="32">
        <f t="shared" si="63"/>
        <v>7216320979.9814825</v>
      </c>
      <c r="BH80" s="32">
        <f t="shared" si="64"/>
        <v>6169421898.7296944</v>
      </c>
      <c r="BI80" s="31">
        <f t="shared" si="65"/>
        <v>32.81514866716045</v>
      </c>
      <c r="BJ80" s="25">
        <f t="shared" si="66"/>
        <v>0.23207345255744399</v>
      </c>
      <c r="BK80" s="25">
        <f t="shared" si="67"/>
        <v>0.65669539676341027</v>
      </c>
      <c r="BL80" s="31">
        <f t="shared" si="68"/>
        <v>5.0010801112077026</v>
      </c>
      <c r="BM80" s="31">
        <f t="shared" si="69"/>
        <v>8.3507198887922982</v>
      </c>
      <c r="BN80" s="31">
        <f t="shared" si="77"/>
        <v>0.48158707547821789</v>
      </c>
      <c r="BO80" s="31">
        <f t="shared" si="70"/>
        <v>0.32821005673271719</v>
      </c>
      <c r="BP80" s="31">
        <f t="shared" si="71"/>
        <v>0.39865799565789806</v>
      </c>
      <c r="BQ80" s="31">
        <f t="shared" si="72"/>
        <v>0.20607805420605113</v>
      </c>
      <c r="BS80" s="13"/>
      <c r="BT80" s="19"/>
      <c r="BU80" s="20"/>
      <c r="BV80" s="19"/>
      <c r="BW80" s="33"/>
      <c r="BX80" s="34"/>
      <c r="BZ80" s="19"/>
      <c r="CA80" s="20"/>
      <c r="CB80" s="19"/>
      <c r="CC80" s="6"/>
      <c r="CD80" s="35"/>
      <c r="CF80" s="21"/>
      <c r="CG80" s="21"/>
      <c r="CH80" s="21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36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31">
        <f t="shared" si="49"/>
        <v>5.5952860971837239</v>
      </c>
      <c r="AL81" s="23">
        <f t="shared" si="50"/>
        <v>14.4</v>
      </c>
      <c r="AM81" s="31">
        <f t="shared" si="51"/>
        <v>2.7629999999999999</v>
      </c>
      <c r="AN81" s="23">
        <f t="shared" si="84"/>
        <v>97.691737750944185</v>
      </c>
      <c r="AO81" s="25">
        <f t="shared" si="52"/>
        <v>6.4994911238383274E-2</v>
      </c>
      <c r="AP81" s="31">
        <f t="shared" si="53"/>
        <v>0.10616108177153823</v>
      </c>
      <c r="AQ81" s="31">
        <f t="shared" si="54"/>
        <v>2.8955307729089892</v>
      </c>
      <c r="AR81" s="31">
        <f t="shared" si="55"/>
        <v>0.89074786868336131</v>
      </c>
      <c r="AS81" s="31">
        <f t="shared" si="56"/>
        <v>1.8931393207961753</v>
      </c>
      <c r="AT81" s="31">
        <f t="shared" si="74"/>
        <v>0.55493592218973409</v>
      </c>
      <c r="AU81" s="31">
        <f t="shared" si="75"/>
        <v>0.28665754651798997</v>
      </c>
      <c r="AV81" s="31">
        <f t="shared" si="57"/>
        <v>0.420796734353862</v>
      </c>
      <c r="AW81" s="31">
        <f t="shared" si="58"/>
        <v>1.4723425864423132</v>
      </c>
      <c r="AX81" s="31">
        <f t="shared" si="59"/>
        <v>19.296199999999999</v>
      </c>
      <c r="AY81" s="31">
        <f t="shared" si="60"/>
        <v>1.0074618176217736</v>
      </c>
      <c r="AZ81" s="31">
        <f t="shared" si="61"/>
        <v>-1.9335180797684971E-2</v>
      </c>
      <c r="BA81" s="31">
        <f t="shared" si="85"/>
        <v>1.5580387311732935</v>
      </c>
      <c r="BB81" s="31">
        <f t="shared" si="86"/>
        <v>-1.0646737495240798E-2</v>
      </c>
      <c r="BC81" s="31">
        <f t="shared" si="87"/>
        <v>0.83456370779878797</v>
      </c>
      <c r="BD81" s="31">
        <f t="shared" si="62"/>
        <v>30.971297374462551</v>
      </c>
      <c r="BE81" s="31">
        <f t="shared" si="88"/>
        <v>23.416778518883646</v>
      </c>
      <c r="BF81" s="25">
        <f t="shared" si="76"/>
        <v>1</v>
      </c>
      <c r="BG81" s="32">
        <f t="shared" si="63"/>
        <v>7745259436.8026133</v>
      </c>
      <c r="BH81" s="32">
        <f t="shared" si="64"/>
        <v>6012447195.7288094</v>
      </c>
      <c r="BI81" s="31">
        <f t="shared" si="65"/>
        <v>33.727017809650775</v>
      </c>
      <c r="BJ81" s="25">
        <f t="shared" si="66"/>
        <v>0.24918361385005627</v>
      </c>
      <c r="BK81" s="25">
        <f t="shared" si="67"/>
        <v>1</v>
      </c>
      <c r="BL81" s="31">
        <f t="shared" si="68"/>
        <v>8.4042201821939901</v>
      </c>
      <c r="BM81" s="31">
        <f t="shared" si="69"/>
        <v>10.891979817806009</v>
      </c>
      <c r="BN81" s="31">
        <f t="shared" si="77"/>
        <v>0.43463606615347206</v>
      </c>
      <c r="BO81" s="31">
        <f t="shared" si="70"/>
        <v>0.47177217891755541</v>
      </c>
      <c r="BP81" s="31">
        <f t="shared" si="71"/>
        <v>0.82752885929448106</v>
      </c>
      <c r="BQ81" s="31">
        <f t="shared" si="72"/>
        <v>0.2322135125254835</v>
      </c>
      <c r="BS81" s="13"/>
      <c r="BT81" s="19"/>
      <c r="BU81" s="20"/>
      <c r="BV81" s="19"/>
      <c r="BW81" s="33"/>
      <c r="BX81" s="34"/>
      <c r="BZ81" s="19"/>
      <c r="CA81" s="20"/>
      <c r="CB81" s="19"/>
      <c r="CC81" s="6"/>
      <c r="CD81" s="35"/>
      <c r="CF81" s="21"/>
      <c r="CG81" s="21"/>
      <c r="CH81" s="21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36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31">
        <f t="shared" si="49"/>
        <v>5.4388225567730251</v>
      </c>
      <c r="AL82" s="23">
        <f t="shared" si="50"/>
        <v>16.8</v>
      </c>
      <c r="AM82" s="31">
        <f t="shared" si="51"/>
        <v>1.6578000000000002</v>
      </c>
      <c r="AN82" s="23">
        <f t="shared" si="84"/>
        <v>97.721169954278764</v>
      </c>
      <c r="AO82" s="25">
        <f t="shared" si="52"/>
        <v>6.5014492663458934E-2</v>
      </c>
      <c r="AP82" s="31">
        <f t="shared" si="53"/>
        <v>0.12148155157561323</v>
      </c>
      <c r="AQ82" s="31">
        <f t="shared" si="54"/>
        <v>3.9825871656612759</v>
      </c>
      <c r="AR82" s="31">
        <f t="shared" si="55"/>
        <v>0.85421136592944225</v>
      </c>
      <c r="AS82" s="31">
        <f t="shared" si="56"/>
        <v>2.418399265795359</v>
      </c>
      <c r="AT82" s="31">
        <f t="shared" si="74"/>
        <v>0.40404197608462616</v>
      </c>
      <c r="AU82" s="31">
        <f t="shared" si="75"/>
        <v>0.23099005560835401</v>
      </c>
      <c r="AV82" s="31">
        <f t="shared" si="57"/>
        <v>0.31751601584649009</v>
      </c>
      <c r="AW82" s="31">
        <f t="shared" si="58"/>
        <v>2.1008832499488688</v>
      </c>
      <c r="AX82" s="31">
        <f t="shared" si="59"/>
        <v>19.450200000000002</v>
      </c>
      <c r="AY82" s="31">
        <f t="shared" si="60"/>
        <v>1.0069073833167805</v>
      </c>
      <c r="AZ82" s="31">
        <f t="shared" si="61"/>
        <v>-1.2299924806902758E-2</v>
      </c>
      <c r="BA82" s="31">
        <f t="shared" si="85"/>
        <v>1.5626814148048911</v>
      </c>
      <c r="BB82" s="31">
        <f t="shared" si="86"/>
        <v>-6.7730904469931715E-3</v>
      </c>
      <c r="BC82" s="31">
        <f t="shared" si="87"/>
        <v>0.83465659179077101</v>
      </c>
      <c r="BD82" s="31">
        <f t="shared" si="62"/>
        <v>31.186517961782723</v>
      </c>
      <c r="BE82" s="31">
        <f t="shared" si="88"/>
        <v>23.579502500544681</v>
      </c>
      <c r="BF82" s="25">
        <f t="shared" si="76"/>
        <v>1</v>
      </c>
      <c r="BG82" s="32">
        <f t="shared" si="63"/>
        <v>8324782052.1873417</v>
      </c>
      <c r="BH82" s="32">
        <f t="shared" si="64"/>
        <v>5960794168.4274569</v>
      </c>
      <c r="BI82" s="31">
        <f t="shared" si="65"/>
        <v>35.021090104837185</v>
      </c>
      <c r="BJ82" s="25">
        <f t="shared" si="66"/>
        <v>0.26111201669080897</v>
      </c>
      <c r="BK82" s="25">
        <f t="shared" si="67"/>
        <v>1</v>
      </c>
      <c r="BL82" s="31">
        <f t="shared" si="68"/>
        <v>9.144427463984572</v>
      </c>
      <c r="BM82" s="31">
        <f t="shared" si="69"/>
        <v>10.30577253601543</v>
      </c>
      <c r="BN82" s="31">
        <f t="shared" si="77"/>
        <v>0.40798782802911437</v>
      </c>
      <c r="BO82" s="31">
        <f t="shared" si="70"/>
        <v>0.51080018504708269</v>
      </c>
      <c r="BP82" s="31">
        <f t="shared" si="71"/>
        <v>0.7028273446300346</v>
      </c>
      <c r="BQ82" s="31">
        <f t="shared" si="72"/>
        <v>0.22314159305781611</v>
      </c>
      <c r="BS82" s="13"/>
      <c r="BT82" s="19"/>
      <c r="BU82" s="20"/>
      <c r="BV82" s="19"/>
      <c r="BW82" s="33"/>
      <c r="BX82" s="34"/>
      <c r="BZ82" s="19"/>
      <c r="CA82" s="20"/>
      <c r="CB82" s="19"/>
      <c r="CC82" s="6"/>
      <c r="CD82" s="35"/>
      <c r="CF82" s="21"/>
      <c r="CG82" s="21"/>
      <c r="CH82" s="21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36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31">
        <f t="shared" si="49"/>
        <v>6.9835048116140523</v>
      </c>
      <c r="AL83" s="23">
        <f t="shared" si="50"/>
        <v>18.5</v>
      </c>
      <c r="AM83" s="31">
        <f t="shared" si="51"/>
        <v>2.5787999999999998</v>
      </c>
      <c r="AN83" s="23">
        <f t="shared" si="84"/>
        <v>97.741728956269384</v>
      </c>
      <c r="AO83" s="25">
        <f t="shared" si="52"/>
        <v>6.5028170693354731E-2</v>
      </c>
      <c r="AP83" s="31">
        <f t="shared" si="53"/>
        <v>0.13343458534758149</v>
      </c>
      <c r="AQ83" s="31">
        <f t="shared" si="54"/>
        <v>5.0020014811114493</v>
      </c>
      <c r="AR83" s="31">
        <f t="shared" si="55"/>
        <v>0.81900297596514993</v>
      </c>
      <c r="AS83" s="31">
        <f t="shared" si="56"/>
        <v>2.9105022285382995</v>
      </c>
      <c r="AT83" s="31">
        <f t="shared" si="74"/>
        <v>0.44635662190100667</v>
      </c>
      <c r="AU83" s="31">
        <f t="shared" si="75"/>
        <v>0.33013209775335561</v>
      </c>
      <c r="AV83" s="31">
        <f t="shared" si="57"/>
        <v>0.38824435982718114</v>
      </c>
      <c r="AW83" s="31">
        <f t="shared" si="58"/>
        <v>2.5222578687111183</v>
      </c>
      <c r="AX83" s="31">
        <f t="shared" si="59"/>
        <v>17.109400000000001</v>
      </c>
      <c r="AY83" s="31">
        <f t="shared" si="60"/>
        <v>1.0063509022050374</v>
      </c>
      <c r="AZ83" s="31">
        <f t="shared" si="61"/>
        <v>-5.2610240829462336E-3</v>
      </c>
      <c r="BA83" s="31">
        <f t="shared" si="85"/>
        <v>1.567325524645288</v>
      </c>
      <c r="BB83" s="31">
        <f t="shared" si="86"/>
        <v>-2.897101131502829E-3</v>
      </c>
      <c r="BC83" s="31">
        <f t="shared" si="87"/>
        <v>0.83470818078089537</v>
      </c>
      <c r="BD83" s="31">
        <f t="shared" si="62"/>
        <v>31.400676079641915</v>
      </c>
      <c r="BE83" s="31">
        <f t="shared" si="88"/>
        <v>23.741423170295658</v>
      </c>
      <c r="BF83" s="25">
        <f t="shared" si="76"/>
        <v>0.9359169347438614</v>
      </c>
      <c r="BG83" s="32">
        <f t="shared" si="63"/>
        <v>8774579146.6419964</v>
      </c>
      <c r="BH83" s="32">
        <f t="shared" si="64"/>
        <v>5909474672.0811825</v>
      </c>
      <c r="BI83" s="31">
        <f t="shared" si="65"/>
        <v>35.997957936599875</v>
      </c>
      <c r="BJ83" s="25">
        <f t="shared" si="66"/>
        <v>0.25276703918464793</v>
      </c>
      <c r="BK83" s="25">
        <f t="shared" si="67"/>
        <v>0.91348786190421294</v>
      </c>
      <c r="BL83" s="31">
        <f t="shared" si="68"/>
        <v>8.3119148869795634</v>
      </c>
      <c r="BM83" s="31">
        <f t="shared" si="69"/>
        <v>8.7974851130204375</v>
      </c>
      <c r="BN83" s="31">
        <f t="shared" si="77"/>
        <v>0.39592642272819251</v>
      </c>
      <c r="BO83" s="31">
        <f t="shared" si="70"/>
        <v>0.47894662148822043</v>
      </c>
      <c r="BP83" s="31">
        <f t="shared" si="71"/>
        <v>1.3051917564923343</v>
      </c>
      <c r="BQ83" s="31">
        <f t="shared" si="72"/>
        <v>0.2554789358795041</v>
      </c>
      <c r="BS83" s="13"/>
      <c r="BT83" s="19"/>
      <c r="BU83" s="20"/>
      <c r="BV83" s="19"/>
      <c r="BW83" s="33"/>
      <c r="BX83" s="34"/>
      <c r="BZ83" s="19"/>
      <c r="CA83" s="20"/>
      <c r="CB83" s="19"/>
      <c r="CC83" s="6"/>
      <c r="CD83" s="35"/>
      <c r="CF83" s="21"/>
      <c r="CG83" s="21"/>
      <c r="CH83" s="21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36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31">
        <f t="shared" si="49"/>
        <v>5.4510238544243244</v>
      </c>
      <c r="AL84" s="23">
        <f t="shared" si="50"/>
        <v>18.850000000000001</v>
      </c>
      <c r="AM84" s="31">
        <f t="shared" si="51"/>
        <v>1.5657000000000001</v>
      </c>
      <c r="AN84" s="23">
        <f t="shared" si="84"/>
        <v>97.74593240810843</v>
      </c>
      <c r="AO84" s="25">
        <f t="shared" si="52"/>
        <v>6.5030967275598664E-2</v>
      </c>
      <c r="AP84" s="31">
        <f t="shared" si="53"/>
        <v>0.13601532971129834</v>
      </c>
      <c r="AQ84" s="31">
        <f t="shared" si="54"/>
        <v>4.3662793205014685</v>
      </c>
      <c r="AR84" s="31">
        <f t="shared" si="55"/>
        <v>1.0157006922779299</v>
      </c>
      <c r="AS84" s="31">
        <f t="shared" si="56"/>
        <v>2.6909900063896992</v>
      </c>
      <c r="AT84" s="31">
        <f t="shared" si="74"/>
        <v>0.4987090399084636</v>
      </c>
      <c r="AU84" s="31">
        <f t="shared" si="75"/>
        <v>0.34493606631961604</v>
      </c>
      <c r="AV84" s="31">
        <f t="shared" si="57"/>
        <v>0.42182255311403982</v>
      </c>
      <c r="AW84" s="31">
        <f t="shared" si="58"/>
        <v>2.2691674532756592</v>
      </c>
      <c r="AX84" s="31">
        <f t="shared" si="59"/>
        <v>19.280799999999999</v>
      </c>
      <c r="AY84" s="31">
        <f t="shared" si="60"/>
        <v>1.0057925391839071</v>
      </c>
      <c r="AZ84" s="31">
        <f t="shared" si="61"/>
        <v>1.7794355959882655E-3</v>
      </c>
      <c r="BA84" s="31">
        <f t="shared" si="85"/>
        <v>1.5719702441444845</v>
      </c>
      <c r="BB84" s="31">
        <f t="shared" si="86"/>
        <v>9.7989019971711261E-4</v>
      </c>
      <c r="BC84" s="31">
        <f t="shared" si="87"/>
        <v>0.83471841107269773</v>
      </c>
      <c r="BD84" s="31">
        <f t="shared" si="62"/>
        <v>31.61369564035579</v>
      </c>
      <c r="BE84" s="31">
        <f t="shared" si="88"/>
        <v>23.902482999760206</v>
      </c>
      <c r="BF84" s="25">
        <f t="shared" si="76"/>
        <v>1</v>
      </c>
      <c r="BG84" s="32">
        <f t="shared" si="63"/>
        <v>8502572636.9173031</v>
      </c>
      <c r="BH84" s="32">
        <f t="shared" si="64"/>
        <v>6178231896.111517</v>
      </c>
      <c r="BI84" s="31">
        <f t="shared" si="65"/>
        <v>35.989992312720148</v>
      </c>
      <c r="BJ84" s="25">
        <f t="shared" si="66"/>
        <v>0.24907298508674566</v>
      </c>
      <c r="BK84" s="25">
        <f t="shared" si="67"/>
        <v>1</v>
      </c>
      <c r="BL84" s="31">
        <f t="shared" si="68"/>
        <v>8.9641348185782359</v>
      </c>
      <c r="BM84" s="31">
        <f t="shared" si="69"/>
        <v>10.316665181421763</v>
      </c>
      <c r="BN84" s="31">
        <f t="shared" si="77"/>
        <v>0.41200739542419185</v>
      </c>
      <c r="BO84" s="31">
        <f t="shared" si="70"/>
        <v>0.57251564339823824</v>
      </c>
      <c r="BP84" s="31">
        <f t="shared" si="71"/>
        <v>0.71209854164307773</v>
      </c>
      <c r="BQ84" s="31">
        <f t="shared" si="72"/>
        <v>0.23566475204445467</v>
      </c>
      <c r="BS84" s="13"/>
      <c r="BT84" s="19"/>
      <c r="BU84" s="20"/>
      <c r="BV84" s="19"/>
      <c r="BW84" s="33"/>
      <c r="BX84" s="34"/>
      <c r="BZ84" s="19"/>
      <c r="CA84" s="20"/>
      <c r="CB84" s="19"/>
      <c r="CC84" s="6"/>
      <c r="CD84" s="35"/>
      <c r="CF84" s="21"/>
      <c r="CG84" s="21"/>
      <c r="CH84" s="21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36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31">
        <f t="shared" si="49"/>
        <v>5.7515999193270781</v>
      </c>
      <c r="AL85" s="23">
        <f t="shared" si="50"/>
        <v>16.899999999999999</v>
      </c>
      <c r="AM85" s="31">
        <f t="shared" si="51"/>
        <v>2.6709000000000001</v>
      </c>
      <c r="AN85" s="23">
        <f t="shared" si="84"/>
        <v>97.722385880791762</v>
      </c>
      <c r="AO85" s="25">
        <f t="shared" si="52"/>
        <v>6.5015301626812474E-2</v>
      </c>
      <c r="AP85" s="31">
        <f t="shared" si="53"/>
        <v>0.12215859476101421</v>
      </c>
      <c r="AQ85" s="31">
        <f t="shared" si="54"/>
        <v>3.1116099111162523</v>
      </c>
      <c r="AR85" s="31">
        <f t="shared" si="55"/>
        <v>1.1558393550367974</v>
      </c>
      <c r="AS85" s="31">
        <f t="shared" si="56"/>
        <v>2.1337246330765249</v>
      </c>
      <c r="AT85" s="31">
        <f t="shared" si="74"/>
        <v>0.50856931621619084</v>
      </c>
      <c r="AU85" s="31">
        <f t="shared" si="75"/>
        <v>0.42317894791181032</v>
      </c>
      <c r="AV85" s="31">
        <f t="shared" si="57"/>
        <v>0.46587413206400058</v>
      </c>
      <c r="AW85" s="31">
        <f t="shared" si="58"/>
        <v>1.6678505010125244</v>
      </c>
      <c r="AX85" s="31">
        <f t="shared" si="59"/>
        <v>18.903500000000001</v>
      </c>
      <c r="AY85" s="31">
        <f t="shared" si="60"/>
        <v>1.0052324597084035</v>
      </c>
      <c r="AZ85" s="31">
        <f t="shared" si="61"/>
        <v>8.8193679897523095E-3</v>
      </c>
      <c r="BA85" s="31">
        <f t="shared" si="85"/>
        <v>1.5766147574637199</v>
      </c>
      <c r="BB85" s="31">
        <f t="shared" si="86"/>
        <v>4.8565426083950532E-3</v>
      </c>
      <c r="BC85" s="31">
        <f t="shared" si="87"/>
        <v>0.83468727003447973</v>
      </c>
      <c r="BD85" s="31">
        <f t="shared" si="62"/>
        <v>31.825502078766</v>
      </c>
      <c r="BE85" s="31">
        <f t="shared" si="88"/>
        <v>24.062625611713397</v>
      </c>
      <c r="BF85" s="25">
        <f t="shared" si="76"/>
        <v>1</v>
      </c>
      <c r="BG85" s="32">
        <f t="shared" si="63"/>
        <v>7871341244.5599384</v>
      </c>
      <c r="BH85" s="32">
        <f t="shared" si="64"/>
        <v>6347421649.4847012</v>
      </c>
      <c r="BI85" s="31">
        <f t="shared" si="65"/>
        <v>34.857297234750426</v>
      </c>
      <c r="BJ85" s="25">
        <f t="shared" si="66"/>
        <v>0.24444303799066019</v>
      </c>
      <c r="BK85" s="25">
        <f t="shared" si="67"/>
        <v>1</v>
      </c>
      <c r="BL85" s="31">
        <f t="shared" si="68"/>
        <v>8.5206236322058331</v>
      </c>
      <c r="BM85" s="31">
        <f t="shared" si="69"/>
        <v>10.382876367794168</v>
      </c>
      <c r="BN85" s="31">
        <f t="shared" si="77"/>
        <v>0.42292775428896812</v>
      </c>
      <c r="BO85" s="31">
        <f t="shared" si="70"/>
        <v>0.51748989536016821</v>
      </c>
      <c r="BP85" s="31">
        <f t="shared" si="71"/>
        <v>0.8986384491179259</v>
      </c>
      <c r="BQ85" s="31">
        <f t="shared" si="72"/>
        <v>0.24621468188694484</v>
      </c>
      <c r="BS85" s="13"/>
      <c r="BT85" s="19"/>
      <c r="BU85" s="20"/>
      <c r="BV85" s="19"/>
      <c r="BW85" s="33"/>
      <c r="BX85" s="34"/>
      <c r="BZ85" s="19"/>
      <c r="CA85" s="20"/>
      <c r="CB85" s="19"/>
      <c r="CC85" s="6"/>
      <c r="CD85" s="35"/>
      <c r="CF85" s="21"/>
      <c r="CG85" s="21"/>
      <c r="CH85" s="21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36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31">
        <f t="shared" si="49"/>
        <v>4.7610693053270268</v>
      </c>
      <c r="AL86" s="23">
        <f t="shared" si="50"/>
        <v>14.899999999999999</v>
      </c>
      <c r="AM86" s="31">
        <f t="shared" si="51"/>
        <v>2.5787999999999998</v>
      </c>
      <c r="AN86" s="23">
        <f t="shared" si="84"/>
        <v>97.697909308802892</v>
      </c>
      <c r="AO86" s="25">
        <f t="shared" si="52"/>
        <v>6.4999017213611718E-2</v>
      </c>
      <c r="AP86" s="31">
        <f t="shared" si="53"/>
        <v>0.10920953841272524</v>
      </c>
      <c r="AQ86" s="31">
        <f t="shared" si="54"/>
        <v>2.5959699942202965</v>
      </c>
      <c r="AR86" s="31">
        <f t="shared" si="55"/>
        <v>1.0800971266534045</v>
      </c>
      <c r="AS86" s="31">
        <f t="shared" si="56"/>
        <v>1.8380335604368505</v>
      </c>
      <c r="AT86" s="31">
        <f t="shared" si="74"/>
        <v>0.71394420071790032</v>
      </c>
      <c r="AU86" s="31">
        <f t="shared" si="75"/>
        <v>0.55813354875736376</v>
      </c>
      <c r="AV86" s="31">
        <f t="shared" si="57"/>
        <v>0.63603887473763199</v>
      </c>
      <c r="AW86" s="31">
        <f t="shared" si="58"/>
        <v>1.2019946856992185</v>
      </c>
      <c r="AX86" s="31">
        <f t="shared" si="59"/>
        <v>17.8794</v>
      </c>
      <c r="AY86" s="31">
        <f t="shared" si="60"/>
        <v>1.0046708297421625</v>
      </c>
      <c r="AZ86" s="31">
        <f t="shared" si="61"/>
        <v>1.5856687014443618E-2</v>
      </c>
      <c r="BA86" s="31">
        <f t="shared" si="85"/>
        <v>1.5812582485236444</v>
      </c>
      <c r="BB86" s="31">
        <f t="shared" si="86"/>
        <v>8.7315153885721853E-3</v>
      </c>
      <c r="BC86" s="31">
        <f t="shared" si="87"/>
        <v>0.83461479611670597</v>
      </c>
      <c r="BD86" s="31">
        <f t="shared" si="62"/>
        <v>32.036022403130005</v>
      </c>
      <c r="BE86" s="31">
        <f t="shared" si="88"/>
        <v>24.221795818558533</v>
      </c>
      <c r="BF86" s="25">
        <f t="shared" si="76"/>
        <v>0.95864072895078378</v>
      </c>
      <c r="BG86" s="32">
        <f t="shared" si="63"/>
        <v>7558984325.9024658</v>
      </c>
      <c r="BH86" s="32">
        <f t="shared" si="64"/>
        <v>6257947129.9815989</v>
      </c>
      <c r="BI86" s="31">
        <f t="shared" si="65"/>
        <v>33.87220746409978</v>
      </c>
      <c r="BJ86" s="25">
        <f t="shared" si="66"/>
        <v>0.22834713642338778</v>
      </c>
      <c r="BK86" s="25">
        <f t="shared" si="67"/>
        <v>0.94416498408355831</v>
      </c>
      <c r="BL86" s="31">
        <f t="shared" si="68"/>
        <v>7.3027588598080282</v>
      </c>
      <c r="BM86" s="31">
        <f t="shared" si="69"/>
        <v>10.576641140191972</v>
      </c>
      <c r="BN86" s="31">
        <f t="shared" si="77"/>
        <v>0.45549703446132528</v>
      </c>
      <c r="BO86" s="31">
        <f t="shared" si="70"/>
        <v>0.47126859952598132</v>
      </c>
      <c r="BP86" s="31">
        <f t="shared" si="71"/>
        <v>0.62948669087527043</v>
      </c>
      <c r="BQ86" s="31">
        <f t="shared" si="72"/>
        <v>0.23119917392709399</v>
      </c>
      <c r="BS86" s="13"/>
      <c r="BT86" s="19"/>
      <c r="BU86" s="20"/>
      <c r="BV86" s="19"/>
      <c r="BW86" s="33"/>
      <c r="BX86" s="34"/>
      <c r="BZ86" s="19"/>
      <c r="CA86" s="20"/>
      <c r="CB86" s="19"/>
      <c r="CC86" s="6"/>
      <c r="CD86" s="35"/>
      <c r="CF86" s="21"/>
      <c r="CG86" s="21"/>
      <c r="CH86" s="21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36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31">
        <f t="shared" si="49"/>
        <v>4.5060141303168608</v>
      </c>
      <c r="AL87" s="23">
        <f t="shared" si="50"/>
        <v>14.3</v>
      </c>
      <c r="AM87" s="31">
        <f t="shared" si="51"/>
        <v>1.4736000000000002</v>
      </c>
      <c r="AN87" s="23">
        <f t="shared" si="84"/>
        <v>97.69050090104119</v>
      </c>
      <c r="AO87" s="25">
        <f t="shared" si="52"/>
        <v>6.4994088354570254E-2</v>
      </c>
      <c r="AP87" s="31">
        <f t="shared" si="53"/>
        <v>0.10556015338872275</v>
      </c>
      <c r="AQ87" s="31">
        <f t="shared" si="54"/>
        <v>3.0380717152215446</v>
      </c>
      <c r="AR87" s="31">
        <f t="shared" si="55"/>
        <v>0.83059412841761049</v>
      </c>
      <c r="AS87" s="31">
        <f t="shared" si="56"/>
        <v>1.9343329218195775</v>
      </c>
      <c r="AT87" s="31">
        <f t="shared" si="74"/>
        <v>0.65450817319307708</v>
      </c>
      <c r="AU87" s="31">
        <f t="shared" si="75"/>
        <v>0.4800153310050041</v>
      </c>
      <c r="AV87" s="31">
        <f t="shared" si="57"/>
        <v>0.56726175209904062</v>
      </c>
      <c r="AW87" s="31">
        <f t="shared" si="58"/>
        <v>1.3670711697205369</v>
      </c>
      <c r="AX87" s="31">
        <f t="shared" si="59"/>
        <v>19.642700000000001</v>
      </c>
      <c r="AY87" s="31">
        <f t="shared" si="60"/>
        <v>1.0041078157082641</v>
      </c>
      <c r="AZ87" s="31">
        <f t="shared" si="61"/>
        <v>2.2889307360557033E-2</v>
      </c>
      <c r="BA87" s="31">
        <f t="shared" si="85"/>
        <v>1.5858999000528953</v>
      </c>
      <c r="BB87" s="31">
        <f t="shared" si="86"/>
        <v>1.2603468985234836E-2</v>
      </c>
      <c r="BC87" s="31">
        <f t="shared" si="87"/>
        <v>0.83450107879904734</v>
      </c>
      <c r="BD87" s="31">
        <f t="shared" si="62"/>
        <v>32.245185243315909</v>
      </c>
      <c r="BE87" s="31">
        <f t="shared" si="88"/>
        <v>24.379939658766293</v>
      </c>
      <c r="BF87" s="25">
        <f t="shared" si="76"/>
        <v>1</v>
      </c>
      <c r="BG87" s="32">
        <f t="shared" si="63"/>
        <v>7829144241.1463451</v>
      </c>
      <c r="BH87" s="32">
        <f t="shared" si="64"/>
        <v>5926544200.7514658</v>
      </c>
      <c r="BI87" s="31">
        <f t="shared" si="65"/>
        <v>33.722070215312485</v>
      </c>
      <c r="BJ87" s="25">
        <f t="shared" si="66"/>
        <v>0.2345565064067906</v>
      </c>
      <c r="BK87" s="25">
        <f t="shared" si="67"/>
        <v>1</v>
      </c>
      <c r="BL87" s="31">
        <f t="shared" si="68"/>
        <v>7.9097309785081853</v>
      </c>
      <c r="BM87" s="31">
        <f t="shared" si="69"/>
        <v>11.732969021491815</v>
      </c>
      <c r="BN87" s="31">
        <f t="shared" si="77"/>
        <v>0.45993606513100016</v>
      </c>
      <c r="BO87" s="31">
        <f t="shared" si="70"/>
        <v>0.50532187592243372</v>
      </c>
      <c r="BP87" s="31">
        <f t="shared" si="71"/>
        <v>0.40992998063794567</v>
      </c>
      <c r="BQ87" s="31">
        <f t="shared" si="72"/>
        <v>0.20311783986705323</v>
      </c>
      <c r="BS87" s="13"/>
      <c r="BT87" s="19"/>
      <c r="BU87" s="20"/>
      <c r="BV87" s="19"/>
      <c r="BW87" s="33"/>
      <c r="BX87" s="34"/>
      <c r="BZ87" s="19"/>
      <c r="CA87" s="20"/>
      <c r="CB87" s="19"/>
      <c r="CC87" s="6"/>
      <c r="CD87" s="35"/>
      <c r="CF87" s="21"/>
      <c r="CG87" s="21"/>
      <c r="CH87" s="21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36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31">
        <f t="shared" si="49"/>
        <v>4.9294438352272438</v>
      </c>
      <c r="AL88" s="23">
        <f t="shared" si="50"/>
        <v>17.7</v>
      </c>
      <c r="AM88" s="31">
        <f t="shared" si="51"/>
        <v>1.3815</v>
      </c>
      <c r="AN88" s="23">
        <f t="shared" si="84"/>
        <v>97.732083632183262</v>
      </c>
      <c r="AO88" s="25">
        <f t="shared" si="52"/>
        <v>6.5021753600187221E-2</v>
      </c>
      <c r="AP88" s="31">
        <f t="shared" si="53"/>
        <v>0.12769110400220443</v>
      </c>
      <c r="AQ88" s="31">
        <f t="shared" si="54"/>
        <v>3.891379531185216</v>
      </c>
      <c r="AR88" s="31">
        <f t="shared" si="55"/>
        <v>0.99499981011308136</v>
      </c>
      <c r="AS88" s="31">
        <f t="shared" si="56"/>
        <v>2.4431896706491485</v>
      </c>
      <c r="AT88" s="31">
        <f t="shared" si="74"/>
        <v>0.68455986935779989</v>
      </c>
      <c r="AU88" s="31">
        <f t="shared" si="75"/>
        <v>0.37746381452496591</v>
      </c>
      <c r="AV88" s="31">
        <f t="shared" si="57"/>
        <v>0.53101184194138296</v>
      </c>
      <c r="AW88" s="31">
        <f t="shared" si="58"/>
        <v>1.9121778287077655</v>
      </c>
      <c r="AX88" s="31">
        <f t="shared" si="59"/>
        <v>19.342400000000001</v>
      </c>
      <c r="AY88" s="31">
        <f t="shared" si="60"/>
        <v>1.0035435844399174</v>
      </c>
      <c r="AZ88" s="31">
        <f t="shared" si="61"/>
        <v>2.9915145110907808E-2</v>
      </c>
      <c r="BA88" s="31">
        <f t="shared" si="85"/>
        <v>1.5905388926387061</v>
      </c>
      <c r="BB88" s="31">
        <f t="shared" si="86"/>
        <v>1.6471065910776326E-2</v>
      </c>
      <c r="BC88" s="31">
        <f t="shared" si="87"/>
        <v>0.83434625846716826</v>
      </c>
      <c r="BD88" s="31">
        <f t="shared" si="62"/>
        <v>32.452920896217179</v>
      </c>
      <c r="BE88" s="31">
        <f t="shared" si="88"/>
        <v>24.537004431211884</v>
      </c>
      <c r="BF88" s="25">
        <f t="shared" si="76"/>
        <v>1</v>
      </c>
      <c r="BG88" s="32">
        <f t="shared" si="63"/>
        <v>8280773520.7485352</v>
      </c>
      <c r="BH88" s="32">
        <f t="shared" si="64"/>
        <v>6151830173.6819334</v>
      </c>
      <c r="BI88" s="31">
        <f t="shared" si="65"/>
        <v>35.381527956896299</v>
      </c>
      <c r="BJ88" s="25">
        <f t="shared" si="66"/>
        <v>0.23798121691545668</v>
      </c>
      <c r="BK88" s="25">
        <f t="shared" si="67"/>
        <v>1</v>
      </c>
      <c r="BL88" s="31">
        <f t="shared" si="68"/>
        <v>8.4201390795104327</v>
      </c>
      <c r="BM88" s="31">
        <f t="shared" si="69"/>
        <v>10.922260920489569</v>
      </c>
      <c r="BN88" s="31">
        <f t="shared" si="77"/>
        <v>0.4348033805927376</v>
      </c>
      <c r="BO88" s="31">
        <f t="shared" si="70"/>
        <v>0.56902762649607819</v>
      </c>
      <c r="BP88" s="31">
        <f t="shared" si="71"/>
        <v>0.53149153901400015</v>
      </c>
      <c r="BQ88" s="31">
        <f t="shared" si="72"/>
        <v>0.2232542254859356</v>
      </c>
      <c r="BS88" s="13"/>
      <c r="BT88" s="19"/>
      <c r="BU88" s="20"/>
      <c r="BV88" s="19"/>
      <c r="BW88" s="33"/>
      <c r="BX88" s="34"/>
      <c r="BZ88" s="19"/>
      <c r="CA88" s="20"/>
      <c r="CB88" s="19"/>
      <c r="CC88" s="6"/>
      <c r="CD88" s="35"/>
      <c r="CF88" s="21"/>
      <c r="CG88" s="21"/>
      <c r="CH88" s="21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36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31">
        <f t="shared" si="49"/>
        <v>4.5500899133275832</v>
      </c>
      <c r="AL89" s="23">
        <f t="shared" si="50"/>
        <v>18</v>
      </c>
      <c r="AM89" s="31">
        <f t="shared" si="51"/>
        <v>1.2893999999999999</v>
      </c>
      <c r="AN89" s="23">
        <f t="shared" si="84"/>
        <v>97.735706749669376</v>
      </c>
      <c r="AO89" s="25">
        <f t="shared" si="52"/>
        <v>6.5024164082433084E-2</v>
      </c>
      <c r="AP89" s="31">
        <f t="shared" si="53"/>
        <v>0.12981984539434818</v>
      </c>
      <c r="AQ89" s="31">
        <f t="shared" si="54"/>
        <v>3.7361349407572058</v>
      </c>
      <c r="AR89" s="31">
        <f t="shared" si="55"/>
        <v>1.087469457177191</v>
      </c>
      <c r="AS89" s="31">
        <f t="shared" si="56"/>
        <v>2.4118021989671985</v>
      </c>
      <c r="AT89" s="31">
        <f t="shared" si="74"/>
        <v>0.60898289601922695</v>
      </c>
      <c r="AU89" s="31">
        <f t="shared" si="75"/>
        <v>0.42591938324632145</v>
      </c>
      <c r="AV89" s="31">
        <f t="shared" si="57"/>
        <v>0.51745113963277423</v>
      </c>
      <c r="AW89" s="31">
        <f t="shared" si="58"/>
        <v>1.8943510593344244</v>
      </c>
      <c r="AX89" s="31">
        <f t="shared" si="59"/>
        <v>17.486700000000003</v>
      </c>
      <c r="AY89" s="31">
        <f t="shared" si="60"/>
        <v>1.0029783031310244</v>
      </c>
      <c r="AZ89" s="31">
        <f t="shared" si="61"/>
        <v>3.693211835814051E-2</v>
      </c>
      <c r="BA89" s="31">
        <f t="shared" si="85"/>
        <v>1.5951744037811688</v>
      </c>
      <c r="BB89" s="31">
        <f t="shared" si="86"/>
        <v>2.0332971657559519E-2</v>
      </c>
      <c r="BC89" s="31">
        <f t="shared" si="87"/>
        <v>0.83415052621948815</v>
      </c>
      <c r="BD89" s="31">
        <f t="shared" si="62"/>
        <v>32.659161368308737</v>
      </c>
      <c r="BE89" s="31">
        <f t="shared" si="88"/>
        <v>24.692938727350871</v>
      </c>
      <c r="BF89" s="25">
        <f t="shared" si="76"/>
        <v>0.91969612247267718</v>
      </c>
      <c r="BG89" s="32">
        <f t="shared" si="63"/>
        <v>8204178726.5325499</v>
      </c>
      <c r="BH89" s="32">
        <f t="shared" si="64"/>
        <v>6266851752.5717411</v>
      </c>
      <c r="BI89" s="31">
        <f t="shared" si="65"/>
        <v>35.475731219524164</v>
      </c>
      <c r="BJ89" s="25">
        <f t="shared" si="66"/>
        <v>0.23929229256505552</v>
      </c>
      <c r="BK89" s="25">
        <f t="shared" si="67"/>
        <v>0.89158976533811429</v>
      </c>
      <c r="BL89" s="31">
        <f t="shared" si="68"/>
        <v>7.5687670857428833</v>
      </c>
      <c r="BM89" s="31">
        <f t="shared" si="69"/>
        <v>9.9179329142571184</v>
      </c>
      <c r="BN89" s="31">
        <f t="shared" si="77"/>
        <v>0.4367209561539902</v>
      </c>
      <c r="BO89" s="31">
        <f t="shared" si="70"/>
        <v>0.52531816316463353</v>
      </c>
      <c r="BP89" s="31">
        <f t="shared" si="71"/>
        <v>0.49094597926599398</v>
      </c>
      <c r="BQ89" s="31">
        <f t="shared" si="72"/>
        <v>0.2233503429138636</v>
      </c>
      <c r="BS89" s="13"/>
      <c r="BT89" s="19"/>
      <c r="BU89" s="20"/>
      <c r="BV89" s="19"/>
      <c r="BW89" s="33"/>
      <c r="BX89" s="34"/>
      <c r="BZ89" s="19"/>
      <c r="CA89" s="20"/>
      <c r="CB89" s="19"/>
      <c r="CC89" s="6"/>
      <c r="CD89" s="35"/>
      <c r="CF89" s="21"/>
      <c r="CG89" s="21"/>
      <c r="CH89" s="21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36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31">
        <f t="shared" si="49"/>
        <v>3.825760375855515</v>
      </c>
      <c r="AL90" s="23">
        <f t="shared" si="50"/>
        <v>15.15</v>
      </c>
      <c r="AM90" s="31">
        <f t="shared" si="51"/>
        <v>2.0262000000000002</v>
      </c>
      <c r="AN90" s="23">
        <f t="shared" si="84"/>
        <v>97.700987178486997</v>
      </c>
      <c r="AO90" s="25">
        <f t="shared" si="52"/>
        <v>6.5001064939156653E-2</v>
      </c>
      <c r="AP90" s="31">
        <f t="shared" si="53"/>
        <v>0.11076145351829889</v>
      </c>
      <c r="AQ90" s="31">
        <f t="shared" si="54"/>
        <v>3.0018745443431598</v>
      </c>
      <c r="AR90" s="31">
        <f t="shared" si="55"/>
        <v>0.94813654445332363</v>
      </c>
      <c r="AS90" s="31">
        <f t="shared" si="56"/>
        <v>1.9750055443982417</v>
      </c>
      <c r="AT90" s="31">
        <f t="shared" si="74"/>
        <v>0.53285273798276789</v>
      </c>
      <c r="AU90" s="31">
        <f t="shared" si="75"/>
        <v>0.42626618529672866</v>
      </c>
      <c r="AV90" s="31">
        <f t="shared" si="57"/>
        <v>0.47955946163974827</v>
      </c>
      <c r="AW90" s="31">
        <f t="shared" si="58"/>
        <v>1.4954460827584934</v>
      </c>
      <c r="AX90" s="31">
        <f t="shared" si="59"/>
        <v>5.5209000000000001</v>
      </c>
      <c r="AY90" s="31">
        <f t="shared" si="60"/>
        <v>1.0024121392866365</v>
      </c>
      <c r="AZ90" s="31">
        <f t="shared" si="61"/>
        <v>4.3938147821643299E-2</v>
      </c>
      <c r="BA90" s="31">
        <f t="shared" si="85"/>
        <v>1.5998056069527884</v>
      </c>
      <c r="BB90" s="31">
        <f t="shared" si="86"/>
        <v>2.4187855604865808E-2</v>
      </c>
      <c r="BC90" s="31">
        <f t="shared" si="87"/>
        <v>0.83391412360427475</v>
      </c>
      <c r="BD90" s="31">
        <f t="shared" si="62"/>
        <v>32.863840415273025</v>
      </c>
      <c r="BE90" s="31">
        <f t="shared" si="88"/>
        <v>24.847692461179626</v>
      </c>
      <c r="BF90" s="25">
        <f t="shared" si="76"/>
        <v>0.3</v>
      </c>
      <c r="BG90" s="32">
        <f t="shared" si="63"/>
        <v>7808109475.3752623</v>
      </c>
      <c r="BH90" s="32">
        <f t="shared" si="64"/>
        <v>6090555262.4064932</v>
      </c>
      <c r="BI90" s="31">
        <f t="shared" si="65"/>
        <v>34.072576604671973</v>
      </c>
      <c r="BJ90" s="25">
        <f t="shared" si="66"/>
        <v>0.24304967535825853</v>
      </c>
      <c r="BK90" s="25">
        <f t="shared" si="67"/>
        <v>5.5000000000000049E-2</v>
      </c>
      <c r="BL90" s="31">
        <f t="shared" si="68"/>
        <v>0.45547307753117083</v>
      </c>
      <c r="BM90" s="31">
        <f t="shared" si="69"/>
        <v>5.0654269224688289</v>
      </c>
      <c r="BN90" s="31">
        <f t="shared" si="77"/>
        <v>0.70647516352424389</v>
      </c>
      <c r="BO90" s="31">
        <f t="shared" si="70"/>
        <v>0.22891005183833535</v>
      </c>
      <c r="BP90" s="31">
        <f t="shared" si="71"/>
        <v>0.61483183397278407</v>
      </c>
      <c r="BQ90" s="31">
        <f t="shared" si="72"/>
        <v>0.22054227210256006</v>
      </c>
      <c r="BS90" s="13"/>
      <c r="BT90" s="19"/>
      <c r="BU90" s="20"/>
      <c r="BV90" s="19"/>
      <c r="BW90" s="33"/>
      <c r="BX90" s="34"/>
      <c r="BZ90" s="19"/>
      <c r="CA90" s="20"/>
      <c r="CB90" s="19"/>
      <c r="CC90" s="6"/>
      <c r="CD90" s="35"/>
      <c r="CF90" s="21"/>
      <c r="CG90" s="21"/>
      <c r="CH90" s="21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36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31">
        <f t="shared" si="49"/>
        <v>3.8436217479558117</v>
      </c>
      <c r="AL91" s="23">
        <f t="shared" si="50"/>
        <v>16.350000000000001</v>
      </c>
      <c r="AM91" s="31">
        <f t="shared" si="51"/>
        <v>1.4736000000000002</v>
      </c>
      <c r="AN91" s="23">
        <f t="shared" si="84"/>
        <v>97.715688042257383</v>
      </c>
      <c r="AO91" s="25">
        <f t="shared" si="52"/>
        <v>6.501084551382838E-2</v>
      </c>
      <c r="AP91" s="31">
        <f t="shared" si="53"/>
        <v>0.11847411373263862</v>
      </c>
      <c r="AQ91" s="31">
        <f t="shared" si="54"/>
        <v>2.8955307729089892</v>
      </c>
      <c r="AR91" s="31">
        <f t="shared" si="55"/>
        <v>1.1636645634990301</v>
      </c>
      <c r="AS91" s="31">
        <f t="shared" si="56"/>
        <v>2.0295976682040098</v>
      </c>
      <c r="AT91" s="31">
        <f t="shared" si="74"/>
        <v>0.78314625123484727</v>
      </c>
      <c r="AU91" s="31">
        <f t="shared" si="75"/>
        <v>0.85418157800815175</v>
      </c>
      <c r="AV91" s="31">
        <f t="shared" si="57"/>
        <v>0.81866391462149957</v>
      </c>
      <c r="AW91" s="31">
        <f t="shared" si="58"/>
        <v>1.2109337535825102</v>
      </c>
      <c r="AX91" s="31">
        <f t="shared" si="59"/>
        <v>14.783999999999999</v>
      </c>
      <c r="AY91" s="31">
        <f t="shared" si="60"/>
        <v>1.0018452606733199</v>
      </c>
      <c r="AZ91" s="31">
        <f t="shared" si="61"/>
        <v>5.0931157463683645E-2</v>
      </c>
      <c r="BA91" s="31">
        <f t="shared" si="85"/>
        <v>1.6044316706649837</v>
      </c>
      <c r="BB91" s="31">
        <f t="shared" si="86"/>
        <v>2.8034391918530101E-2</v>
      </c>
      <c r="BC91" s="31">
        <f t="shared" si="87"/>
        <v>0.83363734228755859</v>
      </c>
      <c r="BD91" s="31">
        <f t="shared" si="62"/>
        <v>33.066893578631834</v>
      </c>
      <c r="BE91" s="31">
        <f t="shared" si="88"/>
        <v>25.001216896931957</v>
      </c>
      <c r="BF91" s="25">
        <f t="shared" si="76"/>
        <v>0.76796261874581562</v>
      </c>
      <c r="BG91" s="32">
        <f t="shared" si="63"/>
        <v>7745259436.8026133</v>
      </c>
      <c r="BH91" s="32">
        <f t="shared" si="64"/>
        <v>6356421572.427165</v>
      </c>
      <c r="BI91" s="31">
        <f t="shared" si="65"/>
        <v>34.570270994126801</v>
      </c>
      <c r="BJ91" s="25">
        <f t="shared" si="66"/>
        <v>0.2133279323347827</v>
      </c>
      <c r="BK91" s="25">
        <f t="shared" si="67"/>
        <v>0.68674953530685123</v>
      </c>
      <c r="BL91" s="31">
        <f t="shared" si="68"/>
        <v>5.0646435162635859</v>
      </c>
      <c r="BM91" s="31">
        <f t="shared" si="69"/>
        <v>9.7193564837364121</v>
      </c>
      <c r="BN91" s="31">
        <f t="shared" si="77"/>
        <v>0.50621648352793813</v>
      </c>
      <c r="BO91" s="31">
        <f t="shared" si="70"/>
        <v>0.46980879534859649</v>
      </c>
      <c r="BP91" s="31">
        <f t="shared" si="71"/>
        <v>0.36063240841894512</v>
      </c>
      <c r="BQ91" s="31">
        <f t="shared" si="72"/>
        <v>0.21605695310918738</v>
      </c>
      <c r="BS91" s="13"/>
      <c r="BT91" s="19"/>
      <c r="BU91" s="20"/>
      <c r="BV91" s="19"/>
      <c r="BW91" s="33"/>
      <c r="BX91" s="34"/>
      <c r="BZ91" s="19"/>
      <c r="CA91" s="20"/>
      <c r="CB91" s="19"/>
      <c r="CC91" s="6"/>
      <c r="CD91" s="35"/>
      <c r="CF91" s="21"/>
      <c r="CG91" s="21"/>
      <c r="CH91" s="21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36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31">
        <f t="shared" si="49"/>
        <v>4.9511636517951798</v>
      </c>
      <c r="AL92" s="23">
        <f t="shared" si="50"/>
        <v>19.399999999999999</v>
      </c>
      <c r="AM92" s="31">
        <f t="shared" si="51"/>
        <v>1.2893999999999999</v>
      </c>
      <c r="AN92" s="23">
        <f t="shared" si="84"/>
        <v>97.752517806545328</v>
      </c>
      <c r="AO92" s="25">
        <f t="shared" si="52"/>
        <v>6.5035348581497496E-2</v>
      </c>
      <c r="AP92" s="31">
        <f t="shared" si="53"/>
        <v>0.14015615439449611</v>
      </c>
      <c r="AQ92" s="31">
        <f t="shared" si="54"/>
        <v>4.1466816501200547</v>
      </c>
      <c r="AR92" s="31">
        <f t="shared" si="55"/>
        <v>1.1636645634990301</v>
      </c>
      <c r="AS92" s="31">
        <f t="shared" si="56"/>
        <v>2.6551731068095425</v>
      </c>
      <c r="AT92" s="31">
        <f t="shared" si="74"/>
        <v>0.8331838274653055</v>
      </c>
      <c r="AU92" s="31">
        <f t="shared" si="75"/>
        <v>0.74640269702160988</v>
      </c>
      <c r="AV92" s="31">
        <f t="shared" si="57"/>
        <v>0.78979326224345769</v>
      </c>
      <c r="AW92" s="31">
        <f t="shared" si="58"/>
        <v>1.865379844566085</v>
      </c>
      <c r="AX92" s="31">
        <f t="shared" si="59"/>
        <v>19.619600000000002</v>
      </c>
      <c r="AY92" s="31">
        <f t="shared" si="60"/>
        <v>1.0012778352694418</v>
      </c>
      <c r="AZ92" s="31">
        <f t="shared" si="61"/>
        <v>5.7909075104583277E-2</v>
      </c>
      <c r="BA92" s="31">
        <f t="shared" si="85"/>
        <v>1.6090517575432068</v>
      </c>
      <c r="BB92" s="31">
        <f t="shared" si="86"/>
        <v>3.1871260441583137E-2</v>
      </c>
      <c r="BC92" s="31">
        <f t="shared" si="87"/>
        <v>0.83332052365248366</v>
      </c>
      <c r="BD92" s="31">
        <f t="shared" si="62"/>
        <v>33.268258219326881</v>
      </c>
      <c r="BE92" s="31">
        <f t="shared" si="88"/>
        <v>25.153464674468669</v>
      </c>
      <c r="BF92" s="25">
        <f t="shared" si="76"/>
        <v>1</v>
      </c>
      <c r="BG92" s="32">
        <f t="shared" si="63"/>
        <v>8402218791.5190344</v>
      </c>
      <c r="BH92" s="32">
        <f t="shared" si="64"/>
        <v>6356421572.427165</v>
      </c>
      <c r="BI92" s="31">
        <f t="shared" si="65"/>
        <v>36.180806852214104</v>
      </c>
      <c r="BJ92" s="25">
        <f t="shared" si="66"/>
        <v>0.21558156109333404</v>
      </c>
      <c r="BK92" s="25">
        <f t="shared" si="67"/>
        <v>1</v>
      </c>
      <c r="BL92" s="31">
        <f t="shared" si="68"/>
        <v>7.7999148228167137</v>
      </c>
      <c r="BM92" s="31">
        <f t="shared" si="69"/>
        <v>11.819685177183288</v>
      </c>
      <c r="BN92" s="31">
        <f t="shared" si="77"/>
        <v>0.4638808939239909</v>
      </c>
      <c r="BO92" s="31">
        <f t="shared" si="70"/>
        <v>0.67589346119975624</v>
      </c>
      <c r="BP92" s="31">
        <f t="shared" si="71"/>
        <v>0.48120704869378156</v>
      </c>
      <c r="BQ92" s="31">
        <f t="shared" si="72"/>
        <v>0.23370273965272778</v>
      </c>
      <c r="BS92" s="13"/>
      <c r="BT92" s="19"/>
      <c r="BU92" s="20"/>
      <c r="BV92" s="19"/>
      <c r="BW92" s="33"/>
      <c r="BX92" s="34"/>
      <c r="BZ92" s="19"/>
      <c r="CA92" s="20"/>
      <c r="CB92" s="19"/>
      <c r="CC92" s="6"/>
      <c r="CD92" s="35"/>
      <c r="CF92" s="21"/>
      <c r="CG92" s="21"/>
      <c r="CH92" s="21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36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31">
        <f t="shared" si="49"/>
        <v>5.6547217964536669</v>
      </c>
      <c r="AL93" s="23">
        <f t="shared" si="50"/>
        <v>21.8</v>
      </c>
      <c r="AM93" s="31">
        <f t="shared" si="51"/>
        <v>1.3815</v>
      </c>
      <c r="AN93" s="23">
        <f t="shared" si="84"/>
        <v>97.780970818043585</v>
      </c>
      <c r="AO93" s="25">
        <f t="shared" si="52"/>
        <v>6.5054278544249403E-2</v>
      </c>
      <c r="AP93" s="31">
        <f t="shared" si="53"/>
        <v>0.15949693590345146</v>
      </c>
      <c r="AQ93" s="31">
        <f t="shared" si="54"/>
        <v>5.3787812129973753</v>
      </c>
      <c r="AR93" s="31">
        <f t="shared" si="55"/>
        <v>1.1794549173707165</v>
      </c>
      <c r="AS93" s="31">
        <f t="shared" si="56"/>
        <v>3.2791180651840461</v>
      </c>
      <c r="AT93" s="31">
        <f t="shared" si="74"/>
        <v>0.82208007740738953</v>
      </c>
      <c r="AU93" s="31">
        <f t="shared" si="75"/>
        <v>0.54863568372573224</v>
      </c>
      <c r="AV93" s="31">
        <f t="shared" si="57"/>
        <v>0.68535788056656088</v>
      </c>
      <c r="AW93" s="31">
        <f t="shared" si="58"/>
        <v>2.5937601846174854</v>
      </c>
      <c r="AX93" s="31">
        <f t="shared" si="59"/>
        <v>19.642700000000001</v>
      </c>
      <c r="AY93" s="31">
        <f t="shared" si="60"/>
        <v>1.0007100312153954</v>
      </c>
      <c r="AZ93" s="31">
        <f t="shared" si="61"/>
        <v>6.4869833036749036E-2</v>
      </c>
      <c r="BA93" s="31">
        <f t="shared" si="85"/>
        <v>1.6136650234123835</v>
      </c>
      <c r="BB93" s="31">
        <f t="shared" si="86"/>
        <v>3.5697147574247017E-2</v>
      </c>
      <c r="BC93" s="31">
        <f t="shared" si="87"/>
        <v>0.83296405833083564</v>
      </c>
      <c r="BD93" s="31">
        <f t="shared" si="62"/>
        <v>33.467873548199854</v>
      </c>
      <c r="BE93" s="31">
        <f t="shared" si="88"/>
        <v>25.304389832322943</v>
      </c>
      <c r="BF93" s="25">
        <f t="shared" si="76"/>
        <v>1</v>
      </c>
      <c r="BG93" s="32">
        <f t="shared" si="63"/>
        <v>8924612944.2527657</v>
      </c>
      <c r="BH93" s="32">
        <f t="shared" si="64"/>
        <v>6374450126.8715935</v>
      </c>
      <c r="BI93" s="31">
        <f t="shared" si="65"/>
        <v>37.505653118861368</v>
      </c>
      <c r="BJ93" s="25">
        <f t="shared" si="66"/>
        <v>0.22409911795372484</v>
      </c>
      <c r="BK93" s="25">
        <f t="shared" si="67"/>
        <v>1</v>
      </c>
      <c r="BL93" s="31">
        <f t="shared" si="68"/>
        <v>8.4049837822152007</v>
      </c>
      <c r="BM93" s="31">
        <f t="shared" si="69"/>
        <v>11.237716217784801</v>
      </c>
      <c r="BN93" s="31">
        <f t="shared" si="77"/>
        <v>0.44052199991316349</v>
      </c>
      <c r="BO93" s="31">
        <f t="shared" si="70"/>
        <v>0.73129157174199322</v>
      </c>
      <c r="BP93" s="31">
        <f t="shared" si="71"/>
        <v>0.71127240251324542</v>
      </c>
      <c r="BQ93" s="31">
        <f t="shared" si="72"/>
        <v>0.25510785962272026</v>
      </c>
      <c r="BS93" s="13"/>
      <c r="BT93" s="19"/>
      <c r="BU93" s="20"/>
      <c r="BV93" s="19"/>
      <c r="BW93" s="33"/>
      <c r="BX93" s="34"/>
      <c r="BZ93" s="19"/>
      <c r="CA93" s="20"/>
      <c r="CB93" s="19"/>
      <c r="CC93" s="6"/>
      <c r="CD93" s="35"/>
      <c r="CF93" s="21"/>
      <c r="CG93" s="21"/>
      <c r="CH93" s="21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36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31">
        <f t="shared" si="49"/>
        <v>5.8609418488666636</v>
      </c>
      <c r="AL94" s="23">
        <f t="shared" si="50"/>
        <v>22.85</v>
      </c>
      <c r="AM94" s="31">
        <f t="shared" si="51"/>
        <v>1.3815</v>
      </c>
      <c r="AN94" s="23">
        <f t="shared" si="84"/>
        <v>97.793276003736665</v>
      </c>
      <c r="AO94" s="25">
        <f t="shared" si="52"/>
        <v>6.5062465259628874E-2</v>
      </c>
      <c r="AP94" s="31">
        <f t="shared" si="53"/>
        <v>0.16864154272010248</v>
      </c>
      <c r="AQ94" s="31">
        <f t="shared" si="54"/>
        <v>5.6226812384961216</v>
      </c>
      <c r="AR94" s="31">
        <f t="shared" si="55"/>
        <v>1.2867648881638445</v>
      </c>
      <c r="AS94" s="31">
        <f t="shared" si="56"/>
        <v>3.454723063329983</v>
      </c>
      <c r="AT94" s="31">
        <f t="shared" si="74"/>
        <v>0.66011038762805219</v>
      </c>
      <c r="AU94" s="31">
        <f t="shared" si="75"/>
        <v>0.37671964297924015</v>
      </c>
      <c r="AV94" s="31">
        <f t="shared" si="57"/>
        <v>0.5184150153036462</v>
      </c>
      <c r="AW94" s="31">
        <f t="shared" si="58"/>
        <v>2.936308048026337</v>
      </c>
      <c r="AX94" s="31">
        <f t="shared" si="59"/>
        <v>19.942999999999998</v>
      </c>
      <c r="AY94" s="31">
        <f t="shared" si="60"/>
        <v>1.000142016763776</v>
      </c>
      <c r="AZ94" s="31">
        <f t="shared" si="61"/>
        <v>7.1811368637380357E-2</v>
      </c>
      <c r="BA94" s="31">
        <f t="shared" si="85"/>
        <v>1.6182706163944025</v>
      </c>
      <c r="BB94" s="31">
        <f t="shared" si="86"/>
        <v>3.9510747141662403E-2</v>
      </c>
      <c r="BC94" s="31">
        <f t="shared" si="87"/>
        <v>0.83256838566761271</v>
      </c>
      <c r="BD94" s="31">
        <f t="shared" si="62"/>
        <v>33.665680653330071</v>
      </c>
      <c r="BE94" s="31">
        <f t="shared" si="88"/>
        <v>25.453947828369799</v>
      </c>
      <c r="BF94" s="25">
        <f t="shared" si="76"/>
        <v>1</v>
      </c>
      <c r="BG94" s="32">
        <f t="shared" si="63"/>
        <v>9017892663.8373318</v>
      </c>
      <c r="BH94" s="32">
        <f t="shared" si="64"/>
        <v>6492572287.7888021</v>
      </c>
      <c r="BI94" s="31">
        <f t="shared" si="65"/>
        <v>38.023904828911462</v>
      </c>
      <c r="BJ94" s="25">
        <f t="shared" si="66"/>
        <v>0.23919854018938286</v>
      </c>
      <c r="BK94" s="25">
        <f t="shared" si="67"/>
        <v>1</v>
      </c>
      <c r="BL94" s="31">
        <f t="shared" si="68"/>
        <v>9.0952625273756471</v>
      </c>
      <c r="BM94" s="31">
        <f t="shared" si="69"/>
        <v>10.847737472624351</v>
      </c>
      <c r="BN94" s="31">
        <f t="shared" si="77"/>
        <v>0.41883156264958887</v>
      </c>
      <c r="BO94" s="31">
        <f t="shared" si="70"/>
        <v>0.7463867064216626</v>
      </c>
      <c r="BP94" s="31">
        <f t="shared" si="71"/>
        <v>0.80245215222261723</v>
      </c>
      <c r="BQ94" s="31">
        <f t="shared" si="72"/>
        <v>0.26426449853683165</v>
      </c>
      <c r="BS94" s="13"/>
      <c r="BT94" s="19"/>
      <c r="BU94" s="20"/>
      <c r="BV94" s="19"/>
      <c r="BW94" s="33"/>
      <c r="BX94" s="34"/>
      <c r="BZ94" s="19"/>
      <c r="CA94" s="20"/>
      <c r="CB94" s="19"/>
      <c r="CC94" s="6"/>
      <c r="CD94" s="35"/>
      <c r="CF94" s="21"/>
      <c r="CG94" s="21"/>
      <c r="CH94" s="21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36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31">
        <f t="shared" si="49"/>
        <v>5.9686766621410809</v>
      </c>
      <c r="AL95" s="23">
        <f t="shared" si="50"/>
        <v>23</v>
      </c>
      <c r="AM95" s="31">
        <f t="shared" si="51"/>
        <v>1.5657000000000001</v>
      </c>
      <c r="AN95" s="23">
        <f t="shared" si="84"/>
        <v>97.795026866609376</v>
      </c>
      <c r="AO95" s="25">
        <f t="shared" si="52"/>
        <v>6.5063630119417654E-2</v>
      </c>
      <c r="AP95" s="31">
        <f t="shared" si="53"/>
        <v>0.16998333822004127</v>
      </c>
      <c r="AQ95" s="31">
        <f t="shared" si="54"/>
        <v>5.2897146042222154</v>
      </c>
      <c r="AR95" s="31">
        <f t="shared" si="55"/>
        <v>1.4118391324838375</v>
      </c>
      <c r="AS95" s="31">
        <f t="shared" si="56"/>
        <v>3.3507768683530266</v>
      </c>
      <c r="AT95" s="31">
        <f t="shared" si="74"/>
        <v>0.79768910985336816</v>
      </c>
      <c r="AU95" s="31">
        <f t="shared" si="75"/>
        <v>0.4443360267546661</v>
      </c>
      <c r="AV95" s="31">
        <f t="shared" si="57"/>
        <v>0.62101256830401708</v>
      </c>
      <c r="AW95" s="31">
        <f t="shared" si="58"/>
        <v>2.7297643000490095</v>
      </c>
      <c r="AX95" s="31">
        <f t="shared" si="59"/>
        <v>19.758200000000002</v>
      </c>
      <c r="AY95" s="31">
        <f t="shared" si="60"/>
        <v>0.99957396022952472</v>
      </c>
      <c r="AZ95" s="31">
        <f t="shared" si="61"/>
        <v>7.8731624979668152E-2</v>
      </c>
      <c r="BA95" s="31">
        <f t="shared" si="85"/>
        <v>1.6228676760194156</v>
      </c>
      <c r="BB95" s="31">
        <f t="shared" si="86"/>
        <v>4.3310761247756749E-2</v>
      </c>
      <c r="BC95" s="31">
        <f t="shared" si="87"/>
        <v>0.83213399311962455</v>
      </c>
      <c r="BD95" s="31">
        <f t="shared" si="62"/>
        <v>33.861622524195589</v>
      </c>
      <c r="BE95" s="31">
        <f t="shared" si="88"/>
        <v>25.602095558093801</v>
      </c>
      <c r="BF95" s="25">
        <f t="shared" si="76"/>
        <v>1</v>
      </c>
      <c r="BG95" s="32">
        <f t="shared" si="63"/>
        <v>8889820303.3636627</v>
      </c>
      <c r="BH95" s="32">
        <f t="shared" si="64"/>
        <v>6621608679.9012136</v>
      </c>
      <c r="BI95" s="31">
        <f t="shared" si="65"/>
        <v>38.026268152473847</v>
      </c>
      <c r="BJ95" s="25">
        <f t="shared" si="66"/>
        <v>0.2296739090751479</v>
      </c>
      <c r="BK95" s="25">
        <f t="shared" si="67"/>
        <v>1</v>
      </c>
      <c r="BL95" s="31">
        <f t="shared" si="68"/>
        <v>8.73364165411847</v>
      </c>
      <c r="BM95" s="31">
        <f t="shared" si="69"/>
        <v>11.024558345881532</v>
      </c>
      <c r="BN95" s="31">
        <f t="shared" si="77"/>
        <v>0.42963984200629507</v>
      </c>
      <c r="BO95" s="31">
        <f t="shared" si="70"/>
        <v>0.76458842185410014</v>
      </c>
      <c r="BP95" s="31">
        <f t="shared" si="71"/>
        <v>0.84506107875982917</v>
      </c>
      <c r="BQ95" s="31">
        <f t="shared" si="72"/>
        <v>0.2696828110699695</v>
      </c>
      <c r="BS95" s="13"/>
      <c r="BT95" s="19"/>
      <c r="BU95" s="20"/>
      <c r="BV95" s="19"/>
      <c r="BW95" s="33"/>
      <c r="BX95" s="34"/>
      <c r="BZ95" s="19"/>
      <c r="CA95" s="20"/>
      <c r="CB95" s="19"/>
      <c r="CC95" s="6"/>
      <c r="CD95" s="35"/>
      <c r="CF95" s="21"/>
      <c r="CG95" s="21"/>
      <c r="CH95" s="21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36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31">
        <f t="shared" si="49"/>
        <v>5.8414344708989203</v>
      </c>
      <c r="AL96" s="23">
        <f t="shared" si="50"/>
        <v>23.2</v>
      </c>
      <c r="AM96" s="31">
        <f t="shared" si="51"/>
        <v>1.4736000000000002</v>
      </c>
      <c r="AN96" s="23">
        <f t="shared" si="84"/>
        <v>97.79735863284165</v>
      </c>
      <c r="AO96" s="25">
        <f t="shared" si="52"/>
        <v>6.5065181457768115E-2</v>
      </c>
      <c r="AP96" s="31">
        <f t="shared" si="53"/>
        <v>0.1717864044301225</v>
      </c>
      <c r="AQ96" s="31">
        <f t="shared" si="54"/>
        <v>4.9739919933544527</v>
      </c>
      <c r="AR96" s="31">
        <f t="shared" si="55"/>
        <v>1.5575783410613051</v>
      </c>
      <c r="AS96" s="31">
        <f t="shared" si="56"/>
        <v>3.2657851672078788</v>
      </c>
      <c r="AT96" s="31">
        <f t="shared" si="74"/>
        <v>0.90962575117980227</v>
      </c>
      <c r="AU96" s="31">
        <f t="shared" si="75"/>
        <v>0.39294536747500181</v>
      </c>
      <c r="AV96" s="31">
        <f t="shared" si="57"/>
        <v>0.65128555932740206</v>
      </c>
      <c r="AW96" s="31">
        <f t="shared" si="58"/>
        <v>2.614499607880477</v>
      </c>
      <c r="AX96" s="31">
        <f t="shared" si="59"/>
        <v>20.235600000000002</v>
      </c>
      <c r="AY96" s="31">
        <f t="shared" si="60"/>
        <v>0.99900602994005205</v>
      </c>
      <c r="AZ96" s="31">
        <f t="shared" si="61"/>
        <v>8.5628551442306938E-2</v>
      </c>
      <c r="BA96" s="31">
        <f t="shared" si="85"/>
        <v>1.6274553323527556</v>
      </c>
      <c r="BB96" s="31">
        <f t="shared" si="86"/>
        <v>4.7095901113706165E-2</v>
      </c>
      <c r="BC96" s="31">
        <f t="shared" si="87"/>
        <v>0.83166141558922113</v>
      </c>
      <c r="BD96" s="31">
        <f t="shared" si="62"/>
        <v>34.055644072631601</v>
      </c>
      <c r="BE96" s="31">
        <f t="shared" si="88"/>
        <v>25.748791370435299</v>
      </c>
      <c r="BF96" s="25">
        <f t="shared" si="76"/>
        <v>1</v>
      </c>
      <c r="BG96" s="32">
        <f t="shared" si="63"/>
        <v>8763116976.267271</v>
      </c>
      <c r="BH96" s="32">
        <f t="shared" si="64"/>
        <v>6761986304.9797716</v>
      </c>
      <c r="BI96" s="31">
        <f t="shared" si="65"/>
        <v>38.059790693977128</v>
      </c>
      <c r="BJ96" s="25">
        <f t="shared" si="66"/>
        <v>0.22701682885129715</v>
      </c>
      <c r="BK96" s="25">
        <f t="shared" si="67"/>
        <v>1</v>
      </c>
      <c r="BL96" s="31">
        <f t="shared" si="68"/>
        <v>8.6402129900907969</v>
      </c>
      <c r="BM96" s="31">
        <f t="shared" si="69"/>
        <v>11.595387009909205</v>
      </c>
      <c r="BN96" s="31">
        <f t="shared" si="77"/>
        <v>0.4412247720665603</v>
      </c>
      <c r="BO96" s="31">
        <f t="shared" si="70"/>
        <v>0.81270737570248497</v>
      </c>
      <c r="BP96" s="31">
        <f t="shared" si="71"/>
        <v>0.76127183527113973</v>
      </c>
      <c r="BQ96" s="31">
        <f t="shared" si="72"/>
        <v>0.26945080336258742</v>
      </c>
      <c r="BS96" s="13"/>
      <c r="BT96" s="19"/>
      <c r="BU96" s="20"/>
      <c r="BV96" s="19"/>
      <c r="BW96" s="33"/>
      <c r="BX96" s="34"/>
      <c r="BZ96" s="19"/>
      <c r="CA96" s="20"/>
      <c r="CB96" s="19"/>
      <c r="CC96" s="6"/>
      <c r="CD96" s="35"/>
      <c r="CF96" s="21"/>
      <c r="CG96" s="21"/>
      <c r="CH96" s="21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36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31">
        <f t="shared" si="49"/>
        <v>5.2222969805052042</v>
      </c>
      <c r="AL97" s="23">
        <f t="shared" si="50"/>
        <v>22.1</v>
      </c>
      <c r="AM97" s="31">
        <f t="shared" si="51"/>
        <v>1.0131000000000001</v>
      </c>
      <c r="AN97" s="23">
        <f t="shared" si="84"/>
        <v>97.784495387745707</v>
      </c>
      <c r="AO97" s="25">
        <f t="shared" si="52"/>
        <v>6.5056623462051225E-2</v>
      </c>
      <c r="AP97" s="31">
        <f t="shared" si="53"/>
        <v>0.16206587363003769</v>
      </c>
      <c r="AQ97" s="31">
        <f t="shared" si="54"/>
        <v>5.3192602098598769</v>
      </c>
      <c r="AR97" s="31">
        <f t="shared" si="55"/>
        <v>1.2445171553891614</v>
      </c>
      <c r="AS97" s="31">
        <f t="shared" si="56"/>
        <v>3.281888682624519</v>
      </c>
      <c r="AT97" s="31">
        <f t="shared" si="74"/>
        <v>0.64963795511314226</v>
      </c>
      <c r="AU97" s="31">
        <f t="shared" si="75"/>
        <v>0.40958303615921055</v>
      </c>
      <c r="AV97" s="31">
        <f t="shared" si="57"/>
        <v>0.52961049563617646</v>
      </c>
      <c r="AW97" s="31">
        <f t="shared" si="58"/>
        <v>2.7522781869883426</v>
      </c>
      <c r="AX97" s="31">
        <f t="shared" si="59"/>
        <v>20.3049</v>
      </c>
      <c r="AY97" s="31">
        <f t="shared" si="60"/>
        <v>0.99843839418535973</v>
      </c>
      <c r="AZ97" s="31">
        <f t="shared" si="61"/>
        <v>9.2500104317137857E-2</v>
      </c>
      <c r="BA97" s="31">
        <f t="shared" si="85"/>
        <v>1.6320327051393073</v>
      </c>
      <c r="BB97" s="31">
        <f t="shared" si="86"/>
        <v>5.0864887899484172E-2</v>
      </c>
      <c r="BC97" s="31">
        <f t="shared" si="87"/>
        <v>0.83115123469437269</v>
      </c>
      <c r="BD97" s="31">
        <f t="shared" si="62"/>
        <v>34.247692150567509</v>
      </c>
      <c r="BE97" s="31">
        <f t="shared" si="88"/>
        <v>25.89399508120108</v>
      </c>
      <c r="BF97" s="25">
        <f t="shared" si="76"/>
        <v>1</v>
      </c>
      <c r="BG97" s="32">
        <f t="shared" si="63"/>
        <v>8901406526.1969452</v>
      </c>
      <c r="BH97" s="32">
        <f t="shared" si="64"/>
        <v>6446948120.31779</v>
      </c>
      <c r="BI97" s="31">
        <f t="shared" si="65"/>
        <v>37.626491415930872</v>
      </c>
      <c r="BJ97" s="25">
        <f t="shared" si="66"/>
        <v>0.23811592021091293</v>
      </c>
      <c r="BK97" s="25">
        <f t="shared" si="67"/>
        <v>1</v>
      </c>
      <c r="BL97" s="31">
        <f t="shared" si="68"/>
        <v>8.9594666278123967</v>
      </c>
      <c r="BM97" s="31">
        <f t="shared" si="69"/>
        <v>11.345433372187603</v>
      </c>
      <c r="BN97" s="31">
        <f t="shared" si="77"/>
        <v>0.43024017338595383</v>
      </c>
      <c r="BO97" s="31">
        <f t="shared" si="70"/>
        <v>0.75019268903938707</v>
      </c>
      <c r="BP97" s="31">
        <f t="shared" si="71"/>
        <v>0.55293496880728499</v>
      </c>
      <c r="BQ97" s="31">
        <f t="shared" si="72"/>
        <v>0.24953151127008633</v>
      </c>
      <c r="BS97" s="13"/>
      <c r="BT97" s="19"/>
      <c r="BU97" s="20"/>
      <c r="BV97" s="19"/>
      <c r="BW97" s="33"/>
      <c r="BX97" s="34"/>
      <c r="BZ97" s="19"/>
      <c r="CA97" s="20"/>
      <c r="CB97" s="19"/>
      <c r="CC97" s="6"/>
      <c r="CD97" s="35"/>
      <c r="CF97" s="21"/>
      <c r="CG97" s="21"/>
      <c r="CH97" s="21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36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31">
        <f t="shared" si="49"/>
        <v>5.6252925094100004</v>
      </c>
      <c r="AL98" s="23">
        <f t="shared" si="50"/>
        <v>21.9</v>
      </c>
      <c r="AM98" s="31">
        <f t="shared" si="51"/>
        <v>1.6578000000000002</v>
      </c>
      <c r="AN98" s="23">
        <f t="shared" si="84"/>
        <v>97.782146459525791</v>
      </c>
      <c r="AO98" s="25">
        <f t="shared" si="52"/>
        <v>6.5055060705725309E-2</v>
      </c>
      <c r="AP98" s="31">
        <f t="shared" si="53"/>
        <v>0.16034939848006349</v>
      </c>
      <c r="AQ98" s="31">
        <f t="shared" si="54"/>
        <v>4.6220689030255047</v>
      </c>
      <c r="AR98" s="31">
        <f t="shared" si="55"/>
        <v>1.4305514044122081</v>
      </c>
      <c r="AS98" s="31">
        <f t="shared" si="56"/>
        <v>3.0263101537188564</v>
      </c>
      <c r="AT98" s="31">
        <f t="shared" si="74"/>
        <v>0.84974753422085159</v>
      </c>
      <c r="AU98" s="31">
        <f t="shared" si="75"/>
        <v>0.4252303390783464</v>
      </c>
      <c r="AV98" s="31">
        <f t="shared" si="57"/>
        <v>0.63748893664959905</v>
      </c>
      <c r="AW98" s="31">
        <f t="shared" si="58"/>
        <v>2.3888212170692573</v>
      </c>
      <c r="AX98" s="31">
        <f t="shared" si="59"/>
        <v>17.717700000000001</v>
      </c>
      <c r="AY98" s="31">
        <f t="shared" si="60"/>
        <v>0.99787122116817262</v>
      </c>
      <c r="AZ98" s="31">
        <f t="shared" si="61"/>
        <v>9.9344247414743778E-2</v>
      </c>
      <c r="BA98" s="31">
        <f t="shared" si="85"/>
        <v>1.6365989029672288</v>
      </c>
      <c r="BB98" s="31">
        <f t="shared" si="86"/>
        <v>5.461645350704001E-2</v>
      </c>
      <c r="BC98" s="31">
        <f t="shared" si="87"/>
        <v>0.83060407797642744</v>
      </c>
      <c r="BD98" s="31">
        <f t="shared" si="62"/>
        <v>34.437715564532333</v>
      </c>
      <c r="BE98" s="31">
        <f t="shared" si="88"/>
        <v>26.037667984031604</v>
      </c>
      <c r="BF98" s="25">
        <f t="shared" si="76"/>
        <v>0.88371969464053335</v>
      </c>
      <c r="BG98" s="32">
        <f t="shared" si="63"/>
        <v>8615128329.202486</v>
      </c>
      <c r="BH98" s="32">
        <f t="shared" si="64"/>
        <v>6640198249.2678185</v>
      </c>
      <c r="BI98" s="31">
        <f t="shared" si="65"/>
        <v>37.398433107119949</v>
      </c>
      <c r="BJ98" s="25">
        <f t="shared" si="66"/>
        <v>0.22821993398493567</v>
      </c>
      <c r="BK98" s="25">
        <f t="shared" si="67"/>
        <v>0.84302158776472014</v>
      </c>
      <c r="BL98" s="31">
        <f t="shared" si="68"/>
        <v>7.1952465221144246</v>
      </c>
      <c r="BM98" s="31">
        <f t="shared" si="69"/>
        <v>10.522453477885577</v>
      </c>
      <c r="BN98" s="31">
        <f t="shared" si="77"/>
        <v>0.45729915158129408</v>
      </c>
      <c r="BO98" s="31">
        <f t="shared" si="70"/>
        <v>0.68840578697106891</v>
      </c>
      <c r="BP98" s="31">
        <f t="shared" si="71"/>
        <v>0.78583078953840257</v>
      </c>
      <c r="BQ98" s="31">
        <f t="shared" si="72"/>
        <v>0.26207287426269227</v>
      </c>
      <c r="BS98" s="13"/>
      <c r="BT98" s="19"/>
      <c r="BU98" s="20"/>
      <c r="BV98" s="19"/>
      <c r="BW98" s="33"/>
      <c r="BX98" s="34"/>
      <c r="BZ98" s="19"/>
      <c r="CA98" s="20"/>
      <c r="CB98" s="19"/>
      <c r="CC98" s="6"/>
      <c r="CD98" s="35"/>
      <c r="CF98" s="21"/>
      <c r="CG98" s="21"/>
      <c r="CH98" s="21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36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31">
        <f t="shared" si="49"/>
        <v>5.3443219496141561</v>
      </c>
      <c r="AL99" s="23">
        <f t="shared" si="50"/>
        <v>19.05</v>
      </c>
      <c r="AM99" s="31">
        <f t="shared" si="51"/>
        <v>3.3156000000000003</v>
      </c>
      <c r="AN99" s="23">
        <f t="shared" si="84"/>
        <v>97.748329925139515</v>
      </c>
      <c r="AO99" s="25">
        <f t="shared" si="52"/>
        <v>6.5032562358358123E-2</v>
      </c>
      <c r="AP99" s="31">
        <f t="shared" si="53"/>
        <v>0.13750892968477493</v>
      </c>
      <c r="AQ99" s="31">
        <f t="shared" si="54"/>
        <v>2.809437622397069</v>
      </c>
      <c r="AR99" s="31">
        <f t="shared" si="55"/>
        <v>1.7163564077019398</v>
      </c>
      <c r="AS99" s="31">
        <f t="shared" si="56"/>
        <v>2.2628970150495045</v>
      </c>
      <c r="AT99" s="31">
        <f t="shared" si="74"/>
        <v>1.2151803366529732</v>
      </c>
      <c r="AU99" s="31">
        <f t="shared" si="75"/>
        <v>0.4804138334298988</v>
      </c>
      <c r="AV99" s="31">
        <f t="shared" si="57"/>
        <v>0.84779708504143603</v>
      </c>
      <c r="AW99" s="31">
        <f t="shared" si="58"/>
        <v>1.4150999300080684</v>
      </c>
      <c r="AX99" s="31">
        <f t="shared" si="59"/>
        <v>13.9293</v>
      </c>
      <c r="AY99" s="31">
        <f t="shared" si="60"/>
        <v>0.99730467895409602</v>
      </c>
      <c r="AZ99" s="31">
        <f t="shared" si="61"/>
        <v>0.10615895266781625</v>
      </c>
      <c r="BA99" s="31">
        <f t="shared" si="85"/>
        <v>1.6411530224529525</v>
      </c>
      <c r="BB99" s="31">
        <f t="shared" si="86"/>
        <v>5.8349341363699653E-2</v>
      </c>
      <c r="BC99" s="31">
        <f t="shared" si="87"/>
        <v>0.83002061804698468</v>
      </c>
      <c r="BD99" s="31">
        <f t="shared" si="62"/>
        <v>34.625665086925409</v>
      </c>
      <c r="BE99" s="31">
        <f t="shared" si="88"/>
        <v>26.179772858922561</v>
      </c>
      <c r="BF99" s="25">
        <f t="shared" si="76"/>
        <v>0.69099148023488621</v>
      </c>
      <c r="BG99" s="32">
        <f t="shared" si="63"/>
        <v>7693174893.707921</v>
      </c>
      <c r="BH99" s="32">
        <f t="shared" si="64"/>
        <v>6904584185.2185268</v>
      </c>
      <c r="BI99" s="31">
        <f t="shared" si="65"/>
        <v>35.786406381988193</v>
      </c>
      <c r="BJ99" s="25">
        <f t="shared" si="66"/>
        <v>0.21109374388024396</v>
      </c>
      <c r="BK99" s="25">
        <f t="shared" si="67"/>
        <v>0.58283849831709644</v>
      </c>
      <c r="BL99" s="31">
        <f t="shared" si="68"/>
        <v>4.4029290013785509</v>
      </c>
      <c r="BM99" s="31">
        <f t="shared" si="69"/>
        <v>9.5263709986214486</v>
      </c>
      <c r="BN99" s="31">
        <f t="shared" si="77"/>
        <v>0.52660978433507177</v>
      </c>
      <c r="BO99" s="31">
        <f t="shared" si="70"/>
        <v>0.53446412055861048</v>
      </c>
      <c r="BP99" s="31">
        <f t="shared" si="71"/>
        <v>0.93978290693879918</v>
      </c>
      <c r="BQ99" s="31">
        <f t="shared" si="72"/>
        <v>0.2758529597199596</v>
      </c>
      <c r="BS99" s="13"/>
      <c r="BT99" s="19"/>
      <c r="BU99" s="20"/>
      <c r="BV99" s="19"/>
      <c r="BW99" s="33"/>
      <c r="BX99" s="34"/>
      <c r="BZ99" s="19"/>
      <c r="CA99" s="20"/>
      <c r="CB99" s="19"/>
      <c r="CC99" s="6"/>
      <c r="CD99" s="35"/>
      <c r="CF99" s="21"/>
      <c r="CG99" s="21"/>
      <c r="CH99" s="21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36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31">
        <f t="shared" si="49"/>
        <v>4.9280518779660492</v>
      </c>
      <c r="AL100" s="23">
        <f t="shared" si="50"/>
        <v>17.55</v>
      </c>
      <c r="AM100" s="31">
        <f t="shared" si="51"/>
        <v>1.8420000000000001</v>
      </c>
      <c r="AN100" s="23">
        <f t="shared" si="84"/>
        <v>97.730269310142006</v>
      </c>
      <c r="AO100" s="25">
        <f t="shared" si="52"/>
        <v>6.5020546520625083E-2</v>
      </c>
      <c r="AP100" s="31">
        <f t="shared" si="53"/>
        <v>0.12663787912761229</v>
      </c>
      <c r="AQ100" s="31">
        <f t="shared" si="54"/>
        <v>3.1677777175068473</v>
      </c>
      <c r="AR100" s="31">
        <f t="shared" si="55"/>
        <v>1.2362155224318401</v>
      </c>
      <c r="AS100" s="31">
        <f t="shared" si="56"/>
        <v>2.2019966199693437</v>
      </c>
      <c r="AT100" s="31">
        <f t="shared" si="74"/>
        <v>0.93334271943603919</v>
      </c>
      <c r="AU100" s="31">
        <f t="shared" si="75"/>
        <v>0.82045442883427344</v>
      </c>
      <c r="AV100" s="31">
        <f t="shared" si="57"/>
        <v>0.87689857413515626</v>
      </c>
      <c r="AW100" s="31">
        <f t="shared" si="58"/>
        <v>1.3250980458341874</v>
      </c>
      <c r="AX100" s="31">
        <f t="shared" si="59"/>
        <v>19.742800000000003</v>
      </c>
      <c r="AY100" s="31">
        <f t="shared" si="60"/>
        <v>0.99673893542181524</v>
      </c>
      <c r="AZ100" s="31">
        <f t="shared" si="61"/>
        <v>0.1129422007321155</v>
      </c>
      <c r="BA100" s="31">
        <f t="shared" si="85"/>
        <v>1.645694147449456</v>
      </c>
      <c r="BB100" s="31">
        <f t="shared" si="86"/>
        <v>6.2062307184438642E-2</v>
      </c>
      <c r="BC100" s="31">
        <f t="shared" si="87"/>
        <v>0.82940157167542239</v>
      </c>
      <c r="BD100" s="31">
        <f t="shared" si="62"/>
        <v>34.811493464057882</v>
      </c>
      <c r="BE100" s="31">
        <f t="shared" si="88"/>
        <v>26.320273978304883</v>
      </c>
      <c r="BF100" s="25">
        <f t="shared" si="76"/>
        <v>0.97415399327280505</v>
      </c>
      <c r="BG100" s="32">
        <f t="shared" si="63"/>
        <v>7903100760.0574884</v>
      </c>
      <c r="BH100" s="32">
        <f t="shared" si="64"/>
        <v>6437852219.4790058</v>
      </c>
      <c r="BI100" s="31">
        <f t="shared" si="65"/>
        <v>35.156846229333716</v>
      </c>
      <c r="BJ100" s="25">
        <f t="shared" si="66"/>
        <v>0.20889999216991229</v>
      </c>
      <c r="BK100" s="25">
        <f t="shared" si="67"/>
        <v>0.96510789091828697</v>
      </c>
      <c r="BL100" s="31">
        <f t="shared" si="68"/>
        <v>7.0880080099401148</v>
      </c>
      <c r="BM100" s="31">
        <f t="shared" si="69"/>
        <v>12.654791990059888</v>
      </c>
      <c r="BN100" s="31">
        <f t="shared" si="77"/>
        <v>0.49355662987753074</v>
      </c>
      <c r="BO100" s="31">
        <f t="shared" si="70"/>
        <v>0.65385101551629032</v>
      </c>
      <c r="BP100" s="31">
        <f t="shared" si="71"/>
        <v>0.4913271839413888</v>
      </c>
      <c r="BQ100" s="31">
        <f t="shared" si="72"/>
        <v>0.23237949352317444</v>
      </c>
      <c r="BS100" s="13"/>
      <c r="BT100" s="19"/>
      <c r="BU100" s="20"/>
      <c r="BV100" s="19"/>
      <c r="BW100" s="33"/>
      <c r="BX100" s="34"/>
      <c r="BZ100" s="19"/>
      <c r="CA100" s="20"/>
      <c r="CB100" s="19"/>
      <c r="CC100" s="6"/>
      <c r="CD100" s="35"/>
      <c r="CF100" s="21"/>
      <c r="CG100" s="21"/>
      <c r="CH100" s="21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36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31">
        <f t="shared" si="49"/>
        <v>5.1636669261188564</v>
      </c>
      <c r="AL101" s="23">
        <f t="shared" si="50"/>
        <v>20</v>
      </c>
      <c r="AM101" s="31">
        <f t="shared" si="51"/>
        <v>1.3815</v>
      </c>
      <c r="AN101" s="23">
        <f t="shared" si="84"/>
        <v>97.759674103453449</v>
      </c>
      <c r="AO101" s="25">
        <f t="shared" si="52"/>
        <v>6.5040109709644536E-2</v>
      </c>
      <c r="AP101" s="31">
        <f t="shared" si="53"/>
        <v>0.14479463644694976</v>
      </c>
      <c r="AQ101" s="31">
        <f t="shared" si="54"/>
        <v>4.0522081272490516</v>
      </c>
      <c r="AR101" s="31">
        <f t="shared" si="55"/>
        <v>1.2953640863937455</v>
      </c>
      <c r="AS101" s="31">
        <f t="shared" si="56"/>
        <v>2.6737861068213986</v>
      </c>
      <c r="AT101" s="31">
        <f t="shared" si="74"/>
        <v>0.86012175336544705</v>
      </c>
      <c r="AU101" s="31">
        <f t="shared" si="75"/>
        <v>0.68077096537784076</v>
      </c>
      <c r="AV101" s="31">
        <f t="shared" si="57"/>
        <v>0.77044635937164396</v>
      </c>
      <c r="AW101" s="31">
        <f t="shared" si="58"/>
        <v>1.9033397474497546</v>
      </c>
      <c r="AX101" s="31">
        <f t="shared" si="59"/>
        <v>19.658100000000001</v>
      </c>
      <c r="AY101" s="31">
        <f t="shared" si="60"/>
        <v>0.99617415821334854</v>
      </c>
      <c r="AZ101" s="31">
        <f t="shared" si="61"/>
        <v>0.11969198158484542</v>
      </c>
      <c r="BA101" s="31">
        <f t="shared" si="85"/>
        <v>1.6502213482798411</v>
      </c>
      <c r="BB101" s="31">
        <f t="shared" si="86"/>
        <v>6.5754119711734851E-2</v>
      </c>
      <c r="BC101" s="31">
        <f t="shared" si="87"/>
        <v>0.82874769881871857</v>
      </c>
      <c r="BD101" s="31">
        <f t="shared" si="62"/>
        <v>34.99515542097771</v>
      </c>
      <c r="BE101" s="31">
        <f t="shared" si="88"/>
        <v>26.459137110692826</v>
      </c>
      <c r="BF101" s="25">
        <f t="shared" si="76"/>
        <v>0.96488407362622053</v>
      </c>
      <c r="BG101" s="32">
        <f t="shared" si="63"/>
        <v>8357903388.1276445</v>
      </c>
      <c r="BH101" s="32">
        <f t="shared" si="64"/>
        <v>6501726101.5849009</v>
      </c>
      <c r="BI101" s="31">
        <f t="shared" si="65"/>
        <v>36.428381694030307</v>
      </c>
      <c r="BJ101" s="25">
        <f t="shared" si="66"/>
        <v>0.21711489657536104</v>
      </c>
      <c r="BK101" s="25">
        <f t="shared" si="67"/>
        <v>0.95259349939539784</v>
      </c>
      <c r="BL101" s="31">
        <f t="shared" si="68"/>
        <v>7.5341994687339744</v>
      </c>
      <c r="BM101" s="31">
        <f t="shared" si="69"/>
        <v>12.123900531266028</v>
      </c>
      <c r="BN101" s="31">
        <f t="shared" si="77"/>
        <v>0.47488838743697714</v>
      </c>
      <c r="BO101" s="31">
        <f t="shared" si="70"/>
        <v>0.71623411405540727</v>
      </c>
      <c r="BP101" s="31">
        <f t="shared" si="71"/>
        <v>0.52503259722761642</v>
      </c>
      <c r="BQ101" s="31">
        <f t="shared" si="72"/>
        <v>0.24038473608831143</v>
      </c>
      <c r="BS101" s="13"/>
      <c r="BT101" s="19"/>
      <c r="BU101" s="20"/>
      <c r="BV101" s="19"/>
      <c r="BW101" s="33"/>
      <c r="BX101" s="34"/>
      <c r="BZ101" s="19"/>
      <c r="CA101" s="20"/>
      <c r="CB101" s="19"/>
      <c r="CC101" s="6"/>
      <c r="CD101" s="35"/>
      <c r="CF101" s="21"/>
      <c r="CG101" s="21"/>
      <c r="CH101" s="21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36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31">
        <f t="shared" si="49"/>
        <v>5.1431854685706861</v>
      </c>
      <c r="AL102" s="23">
        <f t="shared" si="50"/>
        <v>22.05</v>
      </c>
      <c r="AM102" s="31">
        <f t="shared" si="51"/>
        <v>1.1973</v>
      </c>
      <c r="AN102" s="23">
        <f t="shared" si="84"/>
        <v>97.783908449788115</v>
      </c>
      <c r="AO102" s="25">
        <f t="shared" si="52"/>
        <v>6.5056232968634525E-2</v>
      </c>
      <c r="AP102" s="31">
        <f t="shared" si="53"/>
        <v>0.16163530677617638</v>
      </c>
      <c r="AQ102" s="31">
        <f t="shared" si="54"/>
        <v>4.5698943880770111</v>
      </c>
      <c r="AR102" s="31">
        <f t="shared" si="55"/>
        <v>1.4782881252432811</v>
      </c>
      <c r="AS102" s="31">
        <f t="shared" si="56"/>
        <v>3.0240912566601459</v>
      </c>
      <c r="AT102" s="31">
        <f t="shared" si="74"/>
        <v>0.81158018075856131</v>
      </c>
      <c r="AU102" s="31">
        <f t="shared" si="75"/>
        <v>0.6169357423903965</v>
      </c>
      <c r="AV102" s="31">
        <f t="shared" si="57"/>
        <v>0.71425796157447885</v>
      </c>
      <c r="AW102" s="31">
        <f t="shared" si="58"/>
        <v>2.3098332950856673</v>
      </c>
      <c r="AX102" s="31">
        <f t="shared" si="59"/>
        <v>18.826499999999999</v>
      </c>
      <c r="AY102" s="31">
        <f t="shared" si="60"/>
        <v>0.99561051468437156</v>
      </c>
      <c r="AZ102" s="31">
        <f t="shared" si="61"/>
        <v>0.1264062951202673</v>
      </c>
      <c r="BA102" s="31">
        <f t="shared" si="85"/>
        <v>1.6547336809983155</v>
      </c>
      <c r="BB102" s="31">
        <f t="shared" si="86"/>
        <v>6.9423561431772376E-2</v>
      </c>
      <c r="BC102" s="31">
        <f t="shared" si="87"/>
        <v>0.82805980159529735</v>
      </c>
      <c r="BD102" s="31">
        <f t="shared" si="62"/>
        <v>35.176607663099134</v>
      </c>
      <c r="BE102" s="31">
        <f t="shared" si="88"/>
        <v>26.59632952191599</v>
      </c>
      <c r="BF102" s="25">
        <f t="shared" si="76"/>
        <v>0.9192997845756361</v>
      </c>
      <c r="BG102" s="32">
        <f t="shared" si="63"/>
        <v>8592528319.5189533</v>
      </c>
      <c r="BH102" s="32">
        <f t="shared" si="64"/>
        <v>6686843416.2083912</v>
      </c>
      <c r="BI102" s="31">
        <f t="shared" si="65"/>
        <v>37.457379810135585</v>
      </c>
      <c r="BJ102" s="25">
        <f t="shared" si="66"/>
        <v>0.2216807029818898</v>
      </c>
      <c r="BK102" s="25">
        <f t="shared" si="67"/>
        <v>0.89105470917710894</v>
      </c>
      <c r="BL102" s="31">
        <f t="shared" si="68"/>
        <v>7.3989425366951229</v>
      </c>
      <c r="BM102" s="31">
        <f t="shared" si="69"/>
        <v>11.427557463304876</v>
      </c>
      <c r="BN102" s="31">
        <f t="shared" si="77"/>
        <v>0.46738476332535278</v>
      </c>
      <c r="BO102" s="31">
        <f t="shared" si="70"/>
        <v>0.75361547656373629</v>
      </c>
      <c r="BP102" s="31">
        <f t="shared" si="71"/>
        <v>0.54850927611599876</v>
      </c>
      <c r="BQ102" s="31">
        <f t="shared" si="72"/>
        <v>0.25317476117414861</v>
      </c>
      <c r="BS102" s="13"/>
      <c r="BT102" s="19"/>
      <c r="BU102" s="20"/>
      <c r="BV102" s="19"/>
      <c r="BW102" s="33"/>
      <c r="BX102" s="34"/>
      <c r="BZ102" s="19"/>
      <c r="CA102" s="20"/>
      <c r="CB102" s="19"/>
      <c r="CC102" s="6"/>
      <c r="CD102" s="35"/>
      <c r="CF102" s="21"/>
      <c r="CG102" s="21"/>
      <c r="CH102" s="21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36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31">
        <f t="shared" si="49"/>
        <v>5.103169239375549</v>
      </c>
      <c r="AL103" s="23">
        <f t="shared" si="50"/>
        <v>22</v>
      </c>
      <c r="AM103" s="31">
        <f t="shared" si="51"/>
        <v>1.2893999999999999</v>
      </c>
      <c r="AN103" s="23">
        <f t="shared" si="84"/>
        <v>97.783321315831074</v>
      </c>
      <c r="AO103" s="25">
        <f t="shared" si="52"/>
        <v>6.5055842344818218E-2</v>
      </c>
      <c r="AP103" s="31">
        <f t="shared" si="53"/>
        <v>0.16120570645247995</v>
      </c>
      <c r="AQ103" s="31">
        <f t="shared" si="54"/>
        <v>4.8359775257467401</v>
      </c>
      <c r="AR103" s="31">
        <f t="shared" si="55"/>
        <v>1.3750584263039283</v>
      </c>
      <c r="AS103" s="31">
        <f t="shared" si="56"/>
        <v>3.1055179760253342</v>
      </c>
      <c r="AT103" s="31">
        <f t="shared" si="74"/>
        <v>0.79890894568258231</v>
      </c>
      <c r="AU103" s="31">
        <f t="shared" si="75"/>
        <v>0.42073004473996634</v>
      </c>
      <c r="AV103" s="31">
        <f t="shared" si="57"/>
        <v>0.60981949521127432</v>
      </c>
      <c r="AW103" s="31">
        <f t="shared" si="58"/>
        <v>2.4956984808140596</v>
      </c>
      <c r="AX103" s="31">
        <f t="shared" si="59"/>
        <v>16.2547</v>
      </c>
      <c r="AY103" s="31">
        <f t="shared" si="60"/>
        <v>0.99504817185462646</v>
      </c>
      <c r="AZ103" s="31">
        <f t="shared" si="61"/>
        <v>0.13308315174237367</v>
      </c>
      <c r="BA103" s="31">
        <f t="shared" si="85"/>
        <v>1.6592301866807235</v>
      </c>
      <c r="BB103" s="31">
        <f t="shared" si="86"/>
        <v>7.3069429265831737E-2</v>
      </c>
      <c r="BC103" s="31">
        <f t="shared" si="87"/>
        <v>0.82733872320472157</v>
      </c>
      <c r="BD103" s="31">
        <f t="shared" si="62"/>
        <v>35.355808874664781</v>
      </c>
      <c r="BE103" s="31">
        <f t="shared" si="88"/>
        <v>26.731819973956547</v>
      </c>
      <c r="BF103" s="25">
        <f t="shared" si="76"/>
        <v>0.78969557705260618</v>
      </c>
      <c r="BG103" s="32">
        <f t="shared" si="63"/>
        <v>8705974478.3346977</v>
      </c>
      <c r="BH103" s="32">
        <f t="shared" si="64"/>
        <v>6584546663.9322262</v>
      </c>
      <c r="BI103" s="31">
        <f t="shared" si="65"/>
        <v>37.48471258026737</v>
      </c>
      <c r="BJ103" s="25">
        <f t="shared" si="66"/>
        <v>0.23067268362325466</v>
      </c>
      <c r="BK103" s="25">
        <f t="shared" si="67"/>
        <v>0.71608902902101834</v>
      </c>
      <c r="BL103" s="31">
        <f t="shared" si="68"/>
        <v>6.1918064671163284</v>
      </c>
      <c r="BM103" s="31">
        <f t="shared" si="69"/>
        <v>10.06289353288367</v>
      </c>
      <c r="BN103" s="31">
        <f t="shared" si="77"/>
        <v>0.47668846674010756</v>
      </c>
      <c r="BO103" s="31">
        <f t="shared" si="70"/>
        <v>0.66185591125723831</v>
      </c>
      <c r="BP103" s="31">
        <f t="shared" si="71"/>
        <v>0.6383385794352423</v>
      </c>
      <c r="BQ103" s="31">
        <f t="shared" si="72"/>
        <v>0.25478176985789708</v>
      </c>
      <c r="BS103" s="13"/>
      <c r="BT103" s="19"/>
      <c r="BU103" s="20"/>
      <c r="BV103" s="19"/>
      <c r="BW103" s="33"/>
      <c r="BX103" s="34"/>
      <c r="BZ103" s="19"/>
      <c r="CA103" s="20"/>
      <c r="CB103" s="19"/>
      <c r="CC103" s="6"/>
      <c r="CD103" s="35"/>
      <c r="CF103" s="21"/>
      <c r="CG103" s="21"/>
      <c r="CH103" s="21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36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31">
        <f t="shared" si="49"/>
        <v>6.763668482340413</v>
      </c>
      <c r="AL104" s="23">
        <f t="shared" si="50"/>
        <v>23.15</v>
      </c>
      <c r="AM104" s="31">
        <f t="shared" si="51"/>
        <v>1.9341000000000002</v>
      </c>
      <c r="AN104" s="23">
        <f t="shared" si="84"/>
        <v>97.796775982164235</v>
      </c>
      <c r="AO104" s="25">
        <f t="shared" si="52"/>
        <v>6.5064793816705185E-2</v>
      </c>
      <c r="AP104" s="31">
        <f t="shared" si="53"/>
        <v>0.1713341319611463</v>
      </c>
      <c r="AQ104" s="31">
        <f t="shared" si="54"/>
        <v>5.4995586494348254</v>
      </c>
      <c r="AR104" s="31">
        <f t="shared" si="55"/>
        <v>1.3750584263039283</v>
      </c>
      <c r="AS104" s="31">
        <f t="shared" si="56"/>
        <v>3.4373085378693768</v>
      </c>
      <c r="AT104" s="31">
        <f t="shared" si="74"/>
        <v>0.78103318614063122</v>
      </c>
      <c r="AU104" s="31">
        <f t="shared" si="75"/>
        <v>0.53345718899517802</v>
      </c>
      <c r="AV104" s="31">
        <f t="shared" si="57"/>
        <v>0.65724518756790462</v>
      </c>
      <c r="AW104" s="31">
        <f t="shared" si="58"/>
        <v>2.7800633503014724</v>
      </c>
      <c r="AX104" s="31">
        <f t="shared" si="59"/>
        <v>20.1432</v>
      </c>
      <c r="AY104" s="31">
        <f t="shared" si="60"/>
        <v>0.99448729635843003</v>
      </c>
      <c r="AZ104" s="31">
        <f t="shared" si="61"/>
        <v>0.13972057295444923</v>
      </c>
      <c r="BA104" s="31">
        <f t="shared" si="85"/>
        <v>1.6637098907468324</v>
      </c>
      <c r="BB104" s="31">
        <f t="shared" si="86"/>
        <v>7.6690535235772794E-2</v>
      </c>
      <c r="BC104" s="31">
        <f t="shared" si="87"/>
        <v>0.82658534679513751</v>
      </c>
      <c r="BD104" s="31">
        <f t="shared" si="62"/>
        <v>35.532719714076606</v>
      </c>
      <c r="BE104" s="31">
        <f t="shared" si="88"/>
        <v>26.865578721419041</v>
      </c>
      <c r="BF104" s="25">
        <f t="shared" si="76"/>
        <v>0.97373670119912559</v>
      </c>
      <c r="BG104" s="32">
        <f t="shared" si="63"/>
        <v>8971161876.4505558</v>
      </c>
      <c r="BH104" s="32">
        <f t="shared" si="64"/>
        <v>6584546663.9322262</v>
      </c>
      <c r="BI104" s="31">
        <f t="shared" si="65"/>
        <v>38.134819486748391</v>
      </c>
      <c r="BJ104" s="25">
        <f t="shared" si="66"/>
        <v>0.22650107632082617</v>
      </c>
      <c r="BK104" s="25">
        <f t="shared" si="67"/>
        <v>0.96454454661881972</v>
      </c>
      <c r="BL104" s="31">
        <f t="shared" si="68"/>
        <v>8.3313284270321919</v>
      </c>
      <c r="BM104" s="31">
        <f t="shared" si="69"/>
        <v>11.811871572967808</v>
      </c>
      <c r="BN104" s="31">
        <f t="shared" si="77"/>
        <v>0.4515241426975462</v>
      </c>
      <c r="BO104" s="31">
        <f t="shared" si="70"/>
        <v>0.82570091921871946</v>
      </c>
      <c r="BP104" s="31">
        <f t="shared" si="71"/>
        <v>1.0626148386589955</v>
      </c>
      <c r="BQ104" s="31">
        <f t="shared" si="72"/>
        <v>0.27918514380295389</v>
      </c>
      <c r="BS104" s="13"/>
      <c r="BT104" s="19"/>
      <c r="BU104" s="20"/>
      <c r="BV104" s="19"/>
      <c r="BW104" s="33"/>
      <c r="BX104" s="34"/>
      <c r="BZ104" s="19"/>
      <c r="CA104" s="20"/>
      <c r="CB104" s="19"/>
      <c r="CC104" s="6"/>
      <c r="CD104" s="35"/>
      <c r="CF104" s="21"/>
      <c r="CG104" s="21"/>
      <c r="CH104" s="21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36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31">
        <f t="shared" si="49"/>
        <v>6.3938683430222563</v>
      </c>
      <c r="AL105" s="23">
        <f t="shared" si="50"/>
        <v>24.15</v>
      </c>
      <c r="AM105" s="31">
        <f t="shared" si="51"/>
        <v>1.6578000000000002</v>
      </c>
      <c r="AN105" s="23">
        <f t="shared" si="84"/>
        <v>97.808392291299</v>
      </c>
      <c r="AO105" s="25">
        <f t="shared" si="52"/>
        <v>6.5072522218292794E-2</v>
      </c>
      <c r="AP105" s="31">
        <f t="shared" si="53"/>
        <v>0.18057293595487006</v>
      </c>
      <c r="AQ105" s="31">
        <f t="shared" si="54"/>
        <v>5.6226812384961216</v>
      </c>
      <c r="AR105" s="31">
        <f t="shared" si="55"/>
        <v>1.5274177129026663</v>
      </c>
      <c r="AS105" s="31">
        <f t="shared" si="56"/>
        <v>3.575049475699394</v>
      </c>
      <c r="AT105" s="31">
        <f t="shared" si="74"/>
        <v>0.88132002034483847</v>
      </c>
      <c r="AU105" s="31">
        <f t="shared" si="75"/>
        <v>0.56226812384961211</v>
      </c>
      <c r="AV105" s="31">
        <f t="shared" si="57"/>
        <v>0.72179407209722535</v>
      </c>
      <c r="AW105" s="31">
        <f t="shared" si="58"/>
        <v>2.8532554036021684</v>
      </c>
      <c r="AX105" s="31">
        <f t="shared" si="59"/>
        <v>19.896799999999999</v>
      </c>
      <c r="AY105" s="31">
        <f t="shared" si="60"/>
        <v>0.99392805439529652</v>
      </c>
      <c r="AZ105" s="31">
        <f t="shared" si="61"/>
        <v>0.14631659194534136</v>
      </c>
      <c r="BA105" s="31">
        <f t="shared" si="85"/>
        <v>1.6681718023166334</v>
      </c>
      <c r="BB105" s="31">
        <f t="shared" si="86"/>
        <v>8.028570710258541E-2</v>
      </c>
      <c r="BC105" s="31">
        <f t="shared" si="87"/>
        <v>0.8258005942804536</v>
      </c>
      <c r="BD105" s="31">
        <f t="shared" si="62"/>
        <v>35.707302806138721</v>
      </c>
      <c r="BE105" s="31">
        <f t="shared" si="88"/>
        <v>26.997577505665362</v>
      </c>
      <c r="BF105" s="25">
        <f t="shared" si="76"/>
        <v>0.9571229120308129</v>
      </c>
      <c r="BG105" s="32">
        <f t="shared" si="63"/>
        <v>9017892663.8373318</v>
      </c>
      <c r="BH105" s="32">
        <f t="shared" si="64"/>
        <v>6733733902.6387615</v>
      </c>
      <c r="BI105" s="31">
        <f t="shared" si="65"/>
        <v>38.615112527716143</v>
      </c>
      <c r="BJ105" s="25">
        <f t="shared" si="66"/>
        <v>0.22105814944643909</v>
      </c>
      <c r="BK105" s="25">
        <f t="shared" si="67"/>
        <v>0.94211593124159754</v>
      </c>
      <c r="BL105" s="31">
        <f t="shared" si="68"/>
        <v>8.0420761782746428</v>
      </c>
      <c r="BM105" s="31">
        <f t="shared" si="69"/>
        <v>11.854723821725356</v>
      </c>
      <c r="BN105" s="31">
        <f t="shared" si="77"/>
        <v>0.45877414170763764</v>
      </c>
      <c r="BO105" s="31">
        <f t="shared" si="70"/>
        <v>0.87338205245261868</v>
      </c>
      <c r="BP105" s="31">
        <f t="shared" si="71"/>
        <v>0.93175861435336549</v>
      </c>
      <c r="BQ105" s="31">
        <f t="shared" si="72"/>
        <v>0.282323715466548</v>
      </c>
      <c r="BS105" s="13"/>
      <c r="BT105" s="19"/>
      <c r="BU105" s="20"/>
      <c r="BV105" s="19"/>
      <c r="BW105" s="33"/>
      <c r="BX105" s="34"/>
      <c r="BZ105" s="19"/>
      <c r="CA105" s="20"/>
      <c r="CB105" s="19"/>
      <c r="CC105" s="6"/>
      <c r="CD105" s="35"/>
      <c r="CF105" s="21"/>
      <c r="CG105" s="21"/>
      <c r="CH105" s="21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36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31">
        <f t="shared" si="49"/>
        <v>6.1656246692255889</v>
      </c>
      <c r="AL106" s="23">
        <f t="shared" si="50"/>
        <v>26.65</v>
      </c>
      <c r="AM106" s="31">
        <f t="shared" si="51"/>
        <v>1.3815</v>
      </c>
      <c r="AN106" s="23">
        <f t="shared" si="84"/>
        <v>97.837098832033249</v>
      </c>
      <c r="AO106" s="25">
        <f t="shared" si="52"/>
        <v>6.5091620855597623E-2</v>
      </c>
      <c r="AP106" s="31">
        <f t="shared" si="53"/>
        <v>0.20552445691134588</v>
      </c>
      <c r="AQ106" s="31">
        <f t="shared" si="54"/>
        <v>5.9736717424605885</v>
      </c>
      <c r="AR106" s="31">
        <f t="shared" si="55"/>
        <v>1.9624256575788694</v>
      </c>
      <c r="AS106" s="31">
        <f t="shared" si="56"/>
        <v>3.9680487000197289</v>
      </c>
      <c r="AT106" s="31">
        <f t="shared" si="74"/>
        <v>0.96747584918638252</v>
      </c>
      <c r="AU106" s="31">
        <f t="shared" si="75"/>
        <v>0.66307756341312529</v>
      </c>
      <c r="AV106" s="31">
        <f t="shared" si="57"/>
        <v>0.81527670629975391</v>
      </c>
      <c r="AW106" s="31">
        <f t="shared" si="58"/>
        <v>3.1527719937199752</v>
      </c>
      <c r="AX106" s="31">
        <f t="shared" si="59"/>
        <v>20.043100000000003</v>
      </c>
      <c r="AY106" s="31">
        <f t="shared" si="60"/>
        <v>0.99337061168068908</v>
      </c>
      <c r="AZ106" s="31">
        <f t="shared" si="61"/>
        <v>0.1528692541722694</v>
      </c>
      <c r="BA106" s="31">
        <f t="shared" si="85"/>
        <v>1.6726149136029711</v>
      </c>
      <c r="BB106" s="31">
        <f t="shared" si="86"/>
        <v>8.3853788977059709E-2</v>
      </c>
      <c r="BC106" s="31">
        <f t="shared" si="87"/>
        <v>0.82498542510931283</v>
      </c>
      <c r="BD106" s="31">
        <f t="shared" si="62"/>
        <v>35.879522731263151</v>
      </c>
      <c r="BE106" s="31">
        <f t="shared" si="88"/>
        <v>27.127789546653442</v>
      </c>
      <c r="BF106" s="25">
        <f t="shared" si="76"/>
        <v>0.95953265765478235</v>
      </c>
      <c r="BG106" s="32">
        <f t="shared" si="63"/>
        <v>9147343883.982111</v>
      </c>
      <c r="BH106" s="32">
        <f t="shared" si="64"/>
        <v>7107995610.2977571</v>
      </c>
      <c r="BI106" s="31">
        <f t="shared" si="65"/>
        <v>39.849964770227096</v>
      </c>
      <c r="BJ106" s="25">
        <f t="shared" si="66"/>
        <v>0.21359025574159571</v>
      </c>
      <c r="BK106" s="25">
        <f t="shared" si="67"/>
        <v>0.94536908783395635</v>
      </c>
      <c r="BL106" s="31">
        <f t="shared" si="68"/>
        <v>8.0465696521870527</v>
      </c>
      <c r="BM106" s="31">
        <f t="shared" si="69"/>
        <v>11.99653034781295</v>
      </c>
      <c r="BN106" s="31">
        <f t="shared" si="77"/>
        <v>0.46087323656599882</v>
      </c>
      <c r="BO106" s="31">
        <f t="shared" si="70"/>
        <v>1.0059567968983321</v>
      </c>
      <c r="BP106" s="31">
        <f t="shared" si="71"/>
        <v>0.85106931877900749</v>
      </c>
      <c r="BQ106" s="31">
        <f t="shared" si="72"/>
        <v>0.30119026299902629</v>
      </c>
      <c r="BS106" s="13"/>
      <c r="BT106" s="19"/>
      <c r="BU106" s="20"/>
      <c r="BV106" s="19"/>
      <c r="BW106" s="33"/>
      <c r="BX106" s="34"/>
      <c r="BZ106" s="19"/>
      <c r="CA106" s="20"/>
      <c r="CB106" s="19"/>
      <c r="CC106" s="6"/>
      <c r="CD106" s="35"/>
      <c r="CF106" s="21"/>
      <c r="CG106" s="21"/>
      <c r="CH106" s="21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36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31">
        <f t="shared" si="49"/>
        <v>6.9333527127458154</v>
      </c>
      <c r="AL107" s="23">
        <f t="shared" si="50"/>
        <v>26.2</v>
      </c>
      <c r="AM107" s="31">
        <f t="shared" si="51"/>
        <v>1.8420000000000001</v>
      </c>
      <c r="AN107" s="23">
        <f t="shared" si="84"/>
        <v>97.831966538416665</v>
      </c>
      <c r="AO107" s="25">
        <f t="shared" si="52"/>
        <v>6.5088206309232302E-2</v>
      </c>
      <c r="AP107" s="31">
        <f t="shared" si="53"/>
        <v>0.20083067813298386</v>
      </c>
      <c r="AQ107" s="31">
        <f t="shared" si="54"/>
        <v>6.0726299897773925</v>
      </c>
      <c r="AR107" s="31">
        <f t="shared" si="55"/>
        <v>1.8182866804855506</v>
      </c>
      <c r="AS107" s="31">
        <f t="shared" si="56"/>
        <v>3.9454583351314714</v>
      </c>
      <c r="AT107" s="31">
        <f t="shared" si="74"/>
        <v>0.93278106708908737</v>
      </c>
      <c r="AU107" s="31">
        <f t="shared" si="75"/>
        <v>0.61940825895729401</v>
      </c>
      <c r="AV107" s="31">
        <f t="shared" si="57"/>
        <v>0.77609466302319063</v>
      </c>
      <c r="AW107" s="31">
        <f t="shared" si="58"/>
        <v>3.1693636721082807</v>
      </c>
      <c r="AX107" s="31">
        <f t="shared" si="59"/>
        <v>20.120100000000001</v>
      </c>
      <c r="AY107" s="31">
        <f t="shared" si="60"/>
        <v>0.99281513339691441</v>
      </c>
      <c r="AZ107" s="31">
        <f t="shared" si="61"/>
        <v>0.15937661793999758</v>
      </c>
      <c r="BA107" s="31">
        <f t="shared" si="85"/>
        <v>1.6770381993428671</v>
      </c>
      <c r="BB107" s="31">
        <f t="shared" si="86"/>
        <v>8.7393641901701388E-2</v>
      </c>
      <c r="BC107" s="31">
        <f t="shared" si="87"/>
        <v>0.82414083498797996</v>
      </c>
      <c r="BD107" s="31">
        <f t="shared" si="62"/>
        <v>36.049346011695739</v>
      </c>
      <c r="BE107" s="31">
        <f t="shared" si="88"/>
        <v>27.256189532522914</v>
      </c>
      <c r="BF107" s="25">
        <f t="shared" si="76"/>
        <v>0.95868132883435109</v>
      </c>
      <c r="BG107" s="32">
        <f t="shared" si="63"/>
        <v>9182889364.1693211</v>
      </c>
      <c r="BH107" s="32">
        <f t="shared" si="64"/>
        <v>6991218318.7212343</v>
      </c>
      <c r="BI107" s="31">
        <f t="shared" si="65"/>
        <v>39.650824984606196</v>
      </c>
      <c r="BJ107" s="25">
        <f t="shared" si="66"/>
        <v>0.21666527092803695</v>
      </c>
      <c r="BK107" s="25">
        <f t="shared" si="67"/>
        <v>0.94421979392637401</v>
      </c>
      <c r="BL107" s="31">
        <f t="shared" si="68"/>
        <v>8.111751400605236</v>
      </c>
      <c r="BM107" s="31">
        <f t="shared" si="69"/>
        <v>12.008348599394765</v>
      </c>
      <c r="BN107" s="31">
        <f t="shared" si="77"/>
        <v>0.45956175275142613</v>
      </c>
      <c r="BO107" s="31">
        <f t="shared" si="70"/>
        <v>0.98395107532927673</v>
      </c>
      <c r="BP107" s="31">
        <f t="shared" si="71"/>
        <v>1.1423856636016563</v>
      </c>
      <c r="BQ107" s="31">
        <f t="shared" si="72"/>
        <v>0.30668232628956216</v>
      </c>
      <c r="BS107" s="13"/>
      <c r="BT107" s="19"/>
      <c r="BU107" s="20"/>
      <c r="BV107" s="19"/>
      <c r="BW107" s="33"/>
      <c r="BX107" s="34"/>
      <c r="BZ107" s="19"/>
      <c r="CA107" s="20"/>
      <c r="CB107" s="19"/>
      <c r="CC107" s="6"/>
      <c r="CD107" s="35"/>
      <c r="CF107" s="21"/>
      <c r="CG107" s="21"/>
      <c r="CH107" s="21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36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31">
        <f t="shared" si="49"/>
        <v>7.2750494282268185</v>
      </c>
      <c r="AL108" s="23">
        <f t="shared" si="50"/>
        <v>22.85</v>
      </c>
      <c r="AM108" s="31">
        <f t="shared" si="51"/>
        <v>3.8682000000000003</v>
      </c>
      <c r="AN108" s="23">
        <f t="shared" si="84"/>
        <v>97.793276003736665</v>
      </c>
      <c r="AO108" s="25">
        <f t="shared" si="52"/>
        <v>6.5062465259628874E-2</v>
      </c>
      <c r="AP108" s="31">
        <f t="shared" si="53"/>
        <v>0.16864154272010248</v>
      </c>
      <c r="AQ108" s="31">
        <f t="shared" si="54"/>
        <v>4.1228854693811812</v>
      </c>
      <c r="AR108" s="31">
        <f t="shared" si="55"/>
        <v>1.841645130417793</v>
      </c>
      <c r="AS108" s="31">
        <f t="shared" si="56"/>
        <v>2.982265299899487</v>
      </c>
      <c r="AT108" s="31">
        <f t="shared" si="74"/>
        <v>1.093937207468169</v>
      </c>
      <c r="AU108" s="31">
        <f t="shared" si="75"/>
        <v>0.9152805742026221</v>
      </c>
      <c r="AV108" s="31">
        <f t="shared" si="57"/>
        <v>1.0046088908353956</v>
      </c>
      <c r="AW108" s="31">
        <f t="shared" si="58"/>
        <v>1.9776564090640913</v>
      </c>
      <c r="AX108" s="31">
        <f t="shared" si="59"/>
        <v>17.640699999999999</v>
      </c>
      <c r="AY108" s="31">
        <f t="shared" si="60"/>
        <v>0.99226178414417643</v>
      </c>
      <c r="AZ108" s="31">
        <f t="shared" si="61"/>
        <v>0.16583675497620104</v>
      </c>
      <c r="BA108" s="31">
        <f t="shared" si="85"/>
        <v>1.6814406162699589</v>
      </c>
      <c r="BB108" s="31">
        <f t="shared" si="86"/>
        <v>9.0904144403097631E-2</v>
      </c>
      <c r="BC108" s="31">
        <f t="shared" si="87"/>
        <v>0.82326785455933116</v>
      </c>
      <c r="BD108" s="31">
        <f t="shared" si="62"/>
        <v>36.216741094827199</v>
      </c>
      <c r="BE108" s="31">
        <f t="shared" si="88"/>
        <v>27.382753606976948</v>
      </c>
      <c r="BF108" s="25">
        <f t="shared" si="76"/>
        <v>0.83665800484589248</v>
      </c>
      <c r="BG108" s="32">
        <f t="shared" si="63"/>
        <v>8391123459.3793173</v>
      </c>
      <c r="BH108" s="32">
        <f t="shared" si="64"/>
        <v>7010580540.2407322</v>
      </c>
      <c r="BI108" s="31">
        <f t="shared" si="65"/>
        <v>37.757277355068545</v>
      </c>
      <c r="BJ108" s="25">
        <f t="shared" si="66"/>
        <v>0.19967774852015183</v>
      </c>
      <c r="BK108" s="25">
        <f t="shared" si="67"/>
        <v>0.779488306541955</v>
      </c>
      <c r="BL108" s="31">
        <f t="shared" si="68"/>
        <v>5.8767869389428578</v>
      </c>
      <c r="BM108" s="31">
        <f t="shared" si="69"/>
        <v>11.763913061057142</v>
      </c>
      <c r="BN108" s="31">
        <f t="shared" si="77"/>
        <v>0.51348376521419214</v>
      </c>
      <c r="BO108" s="31">
        <f t="shared" si="70"/>
        <v>0.80942485439307044</v>
      </c>
      <c r="BP108" s="31">
        <f t="shared" si="71"/>
        <v>1.5133047774247279</v>
      </c>
      <c r="BQ108" s="31">
        <f t="shared" si="72"/>
        <v>0.31927338153961216</v>
      </c>
      <c r="BS108" s="13"/>
      <c r="BT108" s="19"/>
      <c r="BU108" s="20"/>
      <c r="BV108" s="19"/>
      <c r="BW108" s="33"/>
      <c r="BX108" s="34"/>
      <c r="BZ108" s="19"/>
      <c r="CA108" s="20"/>
      <c r="CB108" s="19"/>
      <c r="CC108" s="6"/>
      <c r="CD108" s="35"/>
      <c r="CF108" s="21"/>
      <c r="CG108" s="21"/>
      <c r="CH108" s="21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36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31">
        <f t="shared" si="49"/>
        <v>5.4342243348537149</v>
      </c>
      <c r="AL109" s="23">
        <f t="shared" si="50"/>
        <v>20.25</v>
      </c>
      <c r="AM109" s="31">
        <f t="shared" si="51"/>
        <v>2.4867000000000004</v>
      </c>
      <c r="AN109" s="23">
        <f t="shared" si="84"/>
        <v>97.762647380429541</v>
      </c>
      <c r="AO109" s="25">
        <f t="shared" si="52"/>
        <v>6.5042087849020463E-2</v>
      </c>
      <c r="AP109" s="31">
        <f t="shared" si="53"/>
        <v>0.14676531437162788</v>
      </c>
      <c r="AQ109" s="31">
        <f t="shared" si="54"/>
        <v>3.4417464345283828</v>
      </c>
      <c r="AR109" s="31">
        <f t="shared" si="55"/>
        <v>1.6090084391753954</v>
      </c>
      <c r="AS109" s="31">
        <f t="shared" si="56"/>
        <v>2.5253774368518891</v>
      </c>
      <c r="AT109" s="31">
        <f t="shared" si="74"/>
        <v>1.2437635234825806</v>
      </c>
      <c r="AU109" s="31">
        <f t="shared" si="75"/>
        <v>1.0359656767930432</v>
      </c>
      <c r="AV109" s="31">
        <f t="shared" si="57"/>
        <v>1.1398646001378119</v>
      </c>
      <c r="AW109" s="31">
        <f t="shared" si="58"/>
        <v>1.3855128367140772</v>
      </c>
      <c r="AX109" s="31">
        <f t="shared" si="59"/>
        <v>18.48</v>
      </c>
      <c r="AY109" s="31">
        <f t="shared" si="60"/>
        <v>0.99171072789180092</v>
      </c>
      <c r="AZ109" s="31">
        <f t="shared" si="61"/>
        <v>0.17224775100285461</v>
      </c>
      <c r="BA109" s="31">
        <f t="shared" si="85"/>
        <v>1.685821102630515</v>
      </c>
      <c r="BB109" s="31">
        <f t="shared" si="86"/>
        <v>9.4384193014018763E-2</v>
      </c>
      <c r="BC109" s="31">
        <f t="shared" si="87"/>
        <v>0.82236754804018763</v>
      </c>
      <c r="BD109" s="31">
        <f t="shared" si="62"/>
        <v>36.381678333660176</v>
      </c>
      <c r="BE109" s="31">
        <f t="shared" si="88"/>
        <v>27.507459354513784</v>
      </c>
      <c r="BF109" s="25">
        <f t="shared" si="76"/>
        <v>0.87249061029919384</v>
      </c>
      <c r="BG109" s="32">
        <f t="shared" si="63"/>
        <v>8052584441.8166809</v>
      </c>
      <c r="BH109" s="32">
        <f t="shared" si="64"/>
        <v>6809271089.1682224</v>
      </c>
      <c r="BI109" s="31">
        <f t="shared" si="65"/>
        <v>36.433838834209489</v>
      </c>
      <c r="BJ109" s="25">
        <f t="shared" si="66"/>
        <v>0.19052978168644727</v>
      </c>
      <c r="BK109" s="25">
        <f t="shared" si="67"/>
        <v>0.82786232390391168</v>
      </c>
      <c r="BL109" s="31">
        <f t="shared" si="68"/>
        <v>5.7467978548455703</v>
      </c>
      <c r="BM109" s="31">
        <f t="shared" si="69"/>
        <v>12.733202145154429</v>
      </c>
      <c r="BN109" s="31">
        <f t="shared" si="77"/>
        <v>0.53055008938143455</v>
      </c>
      <c r="BO109" s="31">
        <f t="shared" si="70"/>
        <v>0.762467305642759</v>
      </c>
      <c r="BP109" s="31">
        <f t="shared" si="71"/>
        <v>0.68737862009172135</v>
      </c>
      <c r="BQ109" s="31">
        <f t="shared" si="72"/>
        <v>0.26679905657106245</v>
      </c>
      <c r="BS109" s="13"/>
      <c r="BT109" s="19"/>
      <c r="BU109" s="20"/>
      <c r="BV109" s="19"/>
      <c r="BW109" s="33"/>
      <c r="BX109" s="34"/>
      <c r="BZ109" s="19"/>
      <c r="CA109" s="20"/>
      <c r="CB109" s="19"/>
      <c r="CC109" s="6"/>
      <c r="CD109" s="35"/>
      <c r="CF109" s="21"/>
      <c r="CG109" s="21"/>
      <c r="CH109" s="21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36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31">
        <f t="shared" si="49"/>
        <v>5.9490557105192083</v>
      </c>
      <c r="AL110" s="23">
        <f t="shared" si="50"/>
        <v>19.100000000000001</v>
      </c>
      <c r="AM110" s="31">
        <f t="shared" si="51"/>
        <v>2.3025000000000002</v>
      </c>
      <c r="AN110" s="23">
        <f t="shared" si="84"/>
        <v>97.748928799120606</v>
      </c>
      <c r="AO110" s="25">
        <f t="shared" si="52"/>
        <v>6.5032960792884315E-2</v>
      </c>
      <c r="AP110" s="31">
        <f t="shared" si="53"/>
        <v>0.13788449209476211</v>
      </c>
      <c r="AQ110" s="31">
        <f t="shared" si="54"/>
        <v>3.5444766708090345</v>
      </c>
      <c r="AR110" s="31">
        <f t="shared" si="55"/>
        <v>1.3391221593998479</v>
      </c>
      <c r="AS110" s="31">
        <f t="shared" si="56"/>
        <v>2.4417994151044411</v>
      </c>
      <c r="AT110" s="31">
        <f t="shared" si="74"/>
        <v>0.950776733173892</v>
      </c>
      <c r="AU110" s="31">
        <f t="shared" si="75"/>
        <v>0.78687382091960556</v>
      </c>
      <c r="AV110" s="31">
        <f t="shared" si="57"/>
        <v>0.86882527704674883</v>
      </c>
      <c r="AW110" s="31">
        <f t="shared" si="58"/>
        <v>1.5729741380576923</v>
      </c>
      <c r="AX110" s="31">
        <f t="shared" si="59"/>
        <v>21.475300000000001</v>
      </c>
      <c r="AY110" s="31">
        <f t="shared" si="60"/>
        <v>0.99116212792964831</v>
      </c>
      <c r="AZ110" s="31">
        <f t="shared" si="61"/>
        <v>0.17860770630347517</v>
      </c>
      <c r="BA110" s="31">
        <f t="shared" si="85"/>
        <v>1.6901785777455389</v>
      </c>
      <c r="BB110" s="31">
        <f t="shared" si="86"/>
        <v>9.7832702764621998E-2</v>
      </c>
      <c r="BC110" s="31">
        <f t="shared" si="87"/>
        <v>0.82144101181928297</v>
      </c>
      <c r="BD110" s="31">
        <f t="shared" si="62"/>
        <v>36.544129964510184</v>
      </c>
      <c r="BE110" s="31">
        <f t="shared" si="88"/>
        <v>27.630285783566858</v>
      </c>
      <c r="BF110" s="25">
        <f t="shared" si="76"/>
        <v>1</v>
      </c>
      <c r="BG110" s="32">
        <f t="shared" si="63"/>
        <v>8106481944.2592125</v>
      </c>
      <c r="BH110" s="32">
        <f t="shared" si="64"/>
        <v>6547640446.8360739</v>
      </c>
      <c r="BI110" s="31">
        <f t="shared" si="65"/>
        <v>35.924581041770097</v>
      </c>
      <c r="BJ110" s="25">
        <f t="shared" si="66"/>
        <v>0.20950488350089005</v>
      </c>
      <c r="BK110" s="25">
        <f t="shared" si="67"/>
        <v>1</v>
      </c>
      <c r="BL110" s="31">
        <f t="shared" si="68"/>
        <v>7.5263751659743274</v>
      </c>
      <c r="BM110" s="31">
        <f t="shared" si="69"/>
        <v>13.948924834025673</v>
      </c>
      <c r="BN110" s="31">
        <f t="shared" si="77"/>
        <v>0.50014072549392874</v>
      </c>
      <c r="BO110" s="31">
        <f t="shared" si="70"/>
        <v>0.78472288973111859</v>
      </c>
      <c r="BP110" s="31">
        <f t="shared" si="71"/>
        <v>0.72531703483442778</v>
      </c>
      <c r="BQ110" s="31">
        <f t="shared" si="72"/>
        <v>0.25382850624435593</v>
      </c>
      <c r="BS110" s="13"/>
      <c r="BT110" s="19"/>
      <c r="BU110" s="20"/>
      <c r="BV110" s="19"/>
      <c r="BW110" s="33"/>
      <c r="BX110" s="34"/>
      <c r="BZ110" s="19"/>
      <c r="CA110" s="20"/>
      <c r="CB110" s="19"/>
      <c r="CC110" s="6"/>
      <c r="CD110" s="35"/>
      <c r="CF110" s="21"/>
      <c r="CG110" s="21"/>
      <c r="CH110" s="21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36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31">
        <f t="shared" si="49"/>
        <v>6.4243870994944583</v>
      </c>
      <c r="AL111" s="23">
        <f t="shared" si="50"/>
        <v>19.200000000000003</v>
      </c>
      <c r="AM111" s="31">
        <f t="shared" si="51"/>
        <v>2.1183000000000001</v>
      </c>
      <c r="AN111" s="23">
        <f t="shared" si="84"/>
        <v>97.750125941465981</v>
      </c>
      <c r="AO111" s="25">
        <f t="shared" si="52"/>
        <v>6.5033757259016139E-2</v>
      </c>
      <c r="AP111" s="31">
        <f t="shared" si="53"/>
        <v>0.13863822303089218</v>
      </c>
      <c r="AQ111" s="31">
        <f t="shared" si="54"/>
        <v>3.6927819602923044</v>
      </c>
      <c r="AR111" s="31">
        <f t="shared" si="55"/>
        <v>1.2953640863937455</v>
      </c>
      <c r="AS111" s="31">
        <f t="shared" si="56"/>
        <v>2.4940730233430251</v>
      </c>
      <c r="AT111" s="31">
        <f t="shared" si="74"/>
        <v>0.6412052227649041</v>
      </c>
      <c r="AU111" s="31">
        <f t="shared" si="75"/>
        <v>0.36189263210864586</v>
      </c>
      <c r="AV111" s="31">
        <f t="shared" si="57"/>
        <v>0.50154892743677504</v>
      </c>
      <c r="AW111" s="31">
        <f t="shared" si="58"/>
        <v>1.99252409590625</v>
      </c>
      <c r="AX111" s="31">
        <f t="shared" si="59"/>
        <v>22.183699999999998</v>
      </c>
      <c r="AY111" s="31">
        <f t="shared" si="60"/>
        <v>0.99061614681972687</v>
      </c>
      <c r="AZ111" s="31">
        <f t="shared" si="61"/>
        <v>0.18491473628604796</v>
      </c>
      <c r="BA111" s="31">
        <f t="shared" si="85"/>
        <v>1.6945119416215044</v>
      </c>
      <c r="BB111" s="31">
        <f t="shared" si="86"/>
        <v>0.10124860764220622</v>
      </c>
      <c r="BC111" s="31">
        <f t="shared" si="87"/>
        <v>0.82048937301820157</v>
      </c>
      <c r="BD111" s="31">
        <f t="shared" si="62"/>
        <v>36.704070082023968</v>
      </c>
      <c r="BE111" s="31">
        <f t="shared" si="88"/>
        <v>27.75121330761668</v>
      </c>
      <c r="BF111" s="25">
        <f t="shared" si="76"/>
        <v>1</v>
      </c>
      <c r="BG111" s="32">
        <f t="shared" si="63"/>
        <v>8182392431.1048279</v>
      </c>
      <c r="BH111" s="32">
        <f t="shared" si="64"/>
        <v>6501726101.5849009</v>
      </c>
      <c r="BI111" s="31">
        <f t="shared" si="65"/>
        <v>35.998116582888862</v>
      </c>
      <c r="BJ111" s="25">
        <f t="shared" si="66"/>
        <v>0.2408518332102868</v>
      </c>
      <c r="BK111" s="25">
        <f t="shared" si="67"/>
        <v>1</v>
      </c>
      <c r="BL111" s="31">
        <f t="shared" si="68"/>
        <v>8.6702123711064072</v>
      </c>
      <c r="BM111" s="31">
        <f t="shared" si="69"/>
        <v>13.513487628893591</v>
      </c>
      <c r="BN111" s="31">
        <f t="shared" si="77"/>
        <v>0.46905545397062104</v>
      </c>
      <c r="BO111" s="31">
        <f t="shared" si="70"/>
        <v>0.7643822520224588</v>
      </c>
      <c r="BP111" s="31">
        <f t="shared" si="71"/>
        <v>0.84499560517130046</v>
      </c>
      <c r="BQ111" s="31">
        <f t="shared" si="72"/>
        <v>0.25051072301051147</v>
      </c>
      <c r="BS111" s="13"/>
      <c r="BT111" s="19"/>
      <c r="BU111" s="20"/>
      <c r="BV111" s="19"/>
      <c r="BW111" s="33"/>
      <c r="BX111" s="34"/>
      <c r="BZ111" s="19"/>
      <c r="CA111" s="20"/>
      <c r="CB111" s="19"/>
      <c r="CC111" s="6"/>
      <c r="CD111" s="35"/>
      <c r="CF111" s="21"/>
      <c r="CG111" s="21"/>
      <c r="CH111" s="21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36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7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31">
        <f t="shared" si="49"/>
        <v>6.2297229708844215</v>
      </c>
      <c r="AL112" s="23">
        <f t="shared" si="50"/>
        <v>16.7</v>
      </c>
      <c r="AM112" s="31">
        <f t="shared" si="51"/>
        <v>2.3025000000000002</v>
      </c>
      <c r="AN112" s="23">
        <f t="shared" si="84"/>
        <v>97.719953201056455</v>
      </c>
      <c r="AO112" s="25">
        <f t="shared" si="52"/>
        <v>6.5013683150090609E-2</v>
      </c>
      <c r="AP112" s="31">
        <f t="shared" si="53"/>
        <v>0.12080769467369847</v>
      </c>
      <c r="AQ112" s="31">
        <f t="shared" si="54"/>
        <v>3.1677777175068473</v>
      </c>
      <c r="AR112" s="31">
        <f t="shared" si="55"/>
        <v>1.1023471119888075</v>
      </c>
      <c r="AS112" s="31">
        <f t="shared" si="56"/>
        <v>2.1350624147478277</v>
      </c>
      <c r="AT112" s="31">
        <f t="shared" si="74"/>
        <v>0.57432284534616873</v>
      </c>
      <c r="AU112" s="31">
        <f t="shared" si="75"/>
        <v>0.27876443914060262</v>
      </c>
      <c r="AV112" s="31">
        <f t="shared" si="57"/>
        <v>0.4265436422433857</v>
      </c>
      <c r="AW112" s="31">
        <f t="shared" si="58"/>
        <v>1.708518772504442</v>
      </c>
      <c r="AX112" s="31">
        <f t="shared" si="59"/>
        <v>22.453199999999999</v>
      </c>
      <c r="AY112" s="31">
        <f t="shared" si="60"/>
        <v>0.99007294634802301</v>
      </c>
      <c r="AZ112" s="31">
        <f t="shared" si="61"/>
        <v>0.19116697204147237</v>
      </c>
      <c r="BA112" s="31">
        <f t="shared" si="85"/>
        <v>1.6988200746123048</v>
      </c>
      <c r="BB112" s="31">
        <f t="shared" si="86"/>
        <v>0.1046308610190519</v>
      </c>
      <c r="BC112" s="31">
        <f t="shared" si="87"/>
        <v>0.81951378801766017</v>
      </c>
      <c r="BD112" s="31">
        <f t="shared" si="62"/>
        <v>36.861474611604947</v>
      </c>
      <c r="BE112" s="31">
        <f t="shared" si="88"/>
        <v>27.870223724342267</v>
      </c>
      <c r="BF112" s="25">
        <f t="shared" si="76"/>
        <v>1</v>
      </c>
      <c r="BG112" s="32">
        <f t="shared" si="63"/>
        <v>7903100760.0574884</v>
      </c>
      <c r="BH112" s="32">
        <f t="shared" si="64"/>
        <v>6284689503.3483286</v>
      </c>
      <c r="BI112" s="31">
        <f t="shared" si="65"/>
        <v>34.781367830739356</v>
      </c>
      <c r="BJ112" s="25">
        <f t="shared" si="66"/>
        <v>0.24856556782059422</v>
      </c>
      <c r="BK112" s="25">
        <f t="shared" si="67"/>
        <v>1</v>
      </c>
      <c r="BL112" s="31">
        <f t="shared" si="68"/>
        <v>8.6454504444246769</v>
      </c>
      <c r="BM112" s="31">
        <f t="shared" si="69"/>
        <v>13.807749555575322</v>
      </c>
      <c r="BN112" s="31">
        <f t="shared" si="77"/>
        <v>0.47351678859997676</v>
      </c>
      <c r="BO112" s="31">
        <f t="shared" si="70"/>
        <v>0.68057761611586232</v>
      </c>
      <c r="BP112" s="31">
        <f t="shared" si="71"/>
        <v>0.79410583248181232</v>
      </c>
      <c r="BQ112" s="31">
        <f t="shared" si="72"/>
        <v>0.23671733967783753</v>
      </c>
      <c r="BS112" s="13"/>
      <c r="BT112" s="19"/>
      <c r="BU112" s="20"/>
      <c r="BV112" s="19"/>
      <c r="BW112" s="33"/>
      <c r="BX112" s="34"/>
      <c r="BZ112" s="19"/>
      <c r="CA112" s="20"/>
      <c r="CB112" s="19"/>
      <c r="CC112" s="6"/>
      <c r="CD112" s="35"/>
      <c r="CF112" s="21"/>
      <c r="CG112" s="21"/>
      <c r="CH112" s="21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36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7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31">
        <f t="shared" si="49"/>
        <v>5.9899347518373851</v>
      </c>
      <c r="AL113" s="23">
        <f t="shared" si="50"/>
        <v>15.8</v>
      </c>
      <c r="AM113" s="31">
        <f t="shared" si="51"/>
        <v>2.0262000000000002</v>
      </c>
      <c r="AN113" s="23">
        <f t="shared" si="84"/>
        <v>97.708965080612714</v>
      </c>
      <c r="AO113" s="25">
        <f t="shared" si="52"/>
        <v>6.5006372686285188E-2</v>
      </c>
      <c r="AP113" s="31">
        <f t="shared" si="53"/>
        <v>0.11488438679743106</v>
      </c>
      <c r="AQ113" s="31">
        <f t="shared" si="54"/>
        <v>3.1302352193130303</v>
      </c>
      <c r="AR113" s="31">
        <f t="shared" si="55"/>
        <v>0.98818258572263085</v>
      </c>
      <c r="AS113" s="31">
        <f t="shared" si="56"/>
        <v>2.0592089025178306</v>
      </c>
      <c r="AT113" s="31">
        <f t="shared" si="74"/>
        <v>0.54745315249033744</v>
      </c>
      <c r="AU113" s="31">
        <f t="shared" si="75"/>
        <v>0.2754606992995467</v>
      </c>
      <c r="AV113" s="31">
        <f t="shared" si="57"/>
        <v>0.41145692589494209</v>
      </c>
      <c r="AW113" s="31">
        <f t="shared" si="58"/>
        <v>1.6477519766228885</v>
      </c>
      <c r="AX113" s="31">
        <f t="shared" si="59"/>
        <v>22.892099999999999</v>
      </c>
      <c r="AY113" s="31">
        <f t="shared" si="60"/>
        <v>0.98953268747655954</v>
      </c>
      <c r="AZ113" s="31">
        <f t="shared" si="61"/>
        <v>0.19736256089735987</v>
      </c>
      <c r="BA113" s="31">
        <f t="shared" si="85"/>
        <v>1.7031018371350193</v>
      </c>
      <c r="BB113" s="31">
        <f t="shared" si="86"/>
        <v>0.10797843604796321</v>
      </c>
      <c r="BC113" s="31">
        <f t="shared" si="87"/>
        <v>0.81851544095153705</v>
      </c>
      <c r="BD113" s="31">
        <f t="shared" si="62"/>
        <v>37.016321279340936</v>
      </c>
      <c r="BE113" s="31">
        <f t="shared" si="88"/>
        <v>27.987300192884092</v>
      </c>
      <c r="BF113" s="25">
        <f t="shared" si="76"/>
        <v>1</v>
      </c>
      <c r="BG113" s="32">
        <f t="shared" si="63"/>
        <v>7881917093.7221184</v>
      </c>
      <c r="BH113" s="32">
        <f t="shared" si="64"/>
        <v>6143048432.568326</v>
      </c>
      <c r="BI113" s="31">
        <f t="shared" si="65"/>
        <v>34.382202987701021</v>
      </c>
      <c r="BJ113" s="25">
        <f t="shared" si="66"/>
        <v>0.25019712840036312</v>
      </c>
      <c r="BK113" s="25">
        <f t="shared" si="67"/>
        <v>1</v>
      </c>
      <c r="BL113" s="31">
        <f t="shared" si="68"/>
        <v>8.6023284556011816</v>
      </c>
      <c r="BM113" s="31">
        <f t="shared" si="69"/>
        <v>14.289771544398818</v>
      </c>
      <c r="BN113" s="31">
        <f t="shared" si="77"/>
        <v>0.48065158238812034</v>
      </c>
      <c r="BO113" s="31">
        <f t="shared" si="70"/>
        <v>0.66980202967228408</v>
      </c>
      <c r="BP113" s="31">
        <f t="shared" si="71"/>
        <v>0.67598158712385226</v>
      </c>
      <c r="BQ113" s="31">
        <f t="shared" si="72"/>
        <v>0.22467416967827961</v>
      </c>
      <c r="BS113" s="13"/>
      <c r="BT113" s="19"/>
      <c r="BU113" s="20"/>
      <c r="BV113" s="19"/>
      <c r="BW113" s="33"/>
      <c r="BX113" s="34"/>
      <c r="BZ113" s="19"/>
      <c r="CA113" s="20"/>
      <c r="CB113" s="19"/>
      <c r="CC113" s="6"/>
      <c r="CD113" s="35"/>
      <c r="CF113" s="21"/>
      <c r="CG113" s="21"/>
      <c r="CH113" s="21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36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31">
        <f t="shared" si="49"/>
        <v>6.2792253425715217</v>
      </c>
      <c r="AL114" s="23">
        <f t="shared" si="50"/>
        <v>17.399999999999999</v>
      </c>
      <c r="AM114" s="31">
        <f t="shared" si="51"/>
        <v>1.7499</v>
      </c>
      <c r="AN114" s="23">
        <f t="shared" si="84"/>
        <v>97.728453142153867</v>
      </c>
      <c r="AO114" s="25">
        <f t="shared" si="52"/>
        <v>6.5019338212943187E-2</v>
      </c>
      <c r="AP114" s="31">
        <f t="shared" si="53"/>
        <v>0.12559202919826476</v>
      </c>
      <c r="AQ114" s="31">
        <f t="shared" si="54"/>
        <v>3.9367535029497236</v>
      </c>
      <c r="AR114" s="31">
        <f t="shared" si="55"/>
        <v>0.94160312126902845</v>
      </c>
      <c r="AS114" s="31">
        <f t="shared" si="56"/>
        <v>2.4391783121093762</v>
      </c>
      <c r="AT114" s="31">
        <f t="shared" si="74"/>
        <v>0.48210079808974254</v>
      </c>
      <c r="AU114" s="31">
        <f t="shared" si="75"/>
        <v>0.31100352673302817</v>
      </c>
      <c r="AV114" s="31">
        <f t="shared" si="57"/>
        <v>0.39655216241138536</v>
      </c>
      <c r="AW114" s="31">
        <f t="shared" si="58"/>
        <v>2.0426261496979907</v>
      </c>
      <c r="AX114" s="31">
        <f t="shared" si="59"/>
        <v>22.930600000000002</v>
      </c>
      <c r="AY114" s="31">
        <f t="shared" si="60"/>
        <v>0.98899553029569987</v>
      </c>
      <c r="AZ114" s="31">
        <f t="shared" si="61"/>
        <v>0.2034996669670204</v>
      </c>
      <c r="BA114" s="31">
        <f t="shared" si="85"/>
        <v>1.7073560694421199</v>
      </c>
      <c r="BB114" s="31">
        <f t="shared" si="86"/>
        <v>0.11129032602521494</v>
      </c>
      <c r="BC114" s="31">
        <f t="shared" si="87"/>
        <v>0.81749554217107956</v>
      </c>
      <c r="BD114" s="31">
        <f t="shared" si="62"/>
        <v>37.16858957953422</v>
      </c>
      <c r="BE114" s="31">
        <f t="shared" si="88"/>
        <v>28.102427209294234</v>
      </c>
      <c r="BF114" s="25">
        <f t="shared" si="76"/>
        <v>1</v>
      </c>
      <c r="BG114" s="32">
        <f t="shared" si="63"/>
        <v>8302755917.7960329</v>
      </c>
      <c r="BH114" s="32">
        <f t="shared" si="64"/>
        <v>6081839217.4889898</v>
      </c>
      <c r="BI114" s="31">
        <f t="shared" si="65"/>
        <v>35.26383497415123</v>
      </c>
      <c r="BJ114" s="25">
        <f t="shared" si="66"/>
        <v>0.25183865709244696</v>
      </c>
      <c r="BK114" s="25">
        <f t="shared" si="67"/>
        <v>1</v>
      </c>
      <c r="BL114" s="31">
        <f t="shared" si="68"/>
        <v>8.8807968438199101</v>
      </c>
      <c r="BM114" s="31">
        <f t="shared" si="69"/>
        <v>14.049803156180092</v>
      </c>
      <c r="BN114" s="31">
        <f t="shared" si="77"/>
        <v>0.47178653983143354</v>
      </c>
      <c r="BO114" s="31">
        <f t="shared" si="70"/>
        <v>0.71993366159410366</v>
      </c>
      <c r="BP114" s="31">
        <f t="shared" si="71"/>
        <v>0.71986547639701703</v>
      </c>
      <c r="BQ114" s="31">
        <f t="shared" si="72"/>
        <v>0.22929566299040988</v>
      </c>
      <c r="BS114" s="13"/>
      <c r="BT114" s="19"/>
      <c r="BU114" s="20"/>
      <c r="BV114" s="19"/>
      <c r="BW114" s="33"/>
      <c r="BX114" s="34"/>
      <c r="BZ114" s="19"/>
      <c r="CA114" s="20"/>
      <c r="CB114" s="19"/>
      <c r="CC114" s="6"/>
      <c r="CD114" s="35"/>
      <c r="CF114" s="21"/>
      <c r="CG114" s="21"/>
      <c r="CH114" s="21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36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31">
        <f t="shared" si="49"/>
        <v>6.1610775328812517</v>
      </c>
      <c r="AL115" s="23">
        <f t="shared" si="50"/>
        <v>21.75</v>
      </c>
      <c r="AM115" s="31">
        <f t="shared" si="51"/>
        <v>1.2893999999999999</v>
      </c>
      <c r="AN115" s="23">
        <f t="shared" si="84"/>
        <v>97.780382702615114</v>
      </c>
      <c r="AO115" s="25">
        <f t="shared" si="52"/>
        <v>6.5053887267454119E-2</v>
      </c>
      <c r="AP115" s="31">
        <f t="shared" si="53"/>
        <v>0.1590721423326418</v>
      </c>
      <c r="AQ115" s="31">
        <f t="shared" si="54"/>
        <v>4.9739919933544527</v>
      </c>
      <c r="AR115" s="31">
        <f t="shared" si="55"/>
        <v>1.2867648881638445</v>
      </c>
      <c r="AS115" s="31">
        <f t="shared" si="56"/>
        <v>3.1303784407591486</v>
      </c>
      <c r="AT115" s="31">
        <f t="shared" si="74"/>
        <v>0.63051479520028375</v>
      </c>
      <c r="AU115" s="31">
        <f t="shared" si="75"/>
        <v>0.23875161568101372</v>
      </c>
      <c r="AV115" s="31">
        <f t="shared" si="57"/>
        <v>0.43463320544064876</v>
      </c>
      <c r="AW115" s="31">
        <f t="shared" si="58"/>
        <v>2.6957452353184999</v>
      </c>
      <c r="AX115" s="31">
        <f t="shared" si="59"/>
        <v>22.614900000000002</v>
      </c>
      <c r="AY115" s="31">
        <f t="shared" si="60"/>
        <v>0.9884616339767095</v>
      </c>
      <c r="AZ115" s="31">
        <f t="shared" si="61"/>
        <v>0.2095764716934761</v>
      </c>
      <c r="BA115" s="31">
        <f t="shared" si="85"/>
        <v>1.711581591452751</v>
      </c>
      <c r="BB115" s="31">
        <f t="shared" si="86"/>
        <v>0.11456554472069336</v>
      </c>
      <c r="BC115" s="31">
        <f t="shared" si="87"/>
        <v>0.81645532668174092</v>
      </c>
      <c r="BD115" s="31">
        <f t="shared" si="62"/>
        <v>37.318260739939511</v>
      </c>
      <c r="BE115" s="31">
        <f t="shared" si="88"/>
        <v>28.215590580253465</v>
      </c>
      <c r="BF115" s="25">
        <f t="shared" si="76"/>
        <v>1</v>
      </c>
      <c r="BG115" s="32">
        <f t="shared" si="63"/>
        <v>8763116976.267271</v>
      </c>
      <c r="BH115" s="32">
        <f t="shared" si="64"/>
        <v>6492572287.7888021</v>
      </c>
      <c r="BI115" s="31">
        <f t="shared" si="65"/>
        <v>37.399322230833462</v>
      </c>
      <c r="BJ115" s="25">
        <f t="shared" si="66"/>
        <v>0.24770259577519685</v>
      </c>
      <c r="BK115" s="25">
        <f t="shared" si="67"/>
        <v>1</v>
      </c>
      <c r="BL115" s="31">
        <f t="shared" si="68"/>
        <v>9.2639091968104736</v>
      </c>
      <c r="BM115" s="31">
        <f t="shared" si="69"/>
        <v>13.350990803189529</v>
      </c>
      <c r="BN115" s="31">
        <f t="shared" si="77"/>
        <v>0.45457918975790018</v>
      </c>
      <c r="BO115" s="31">
        <f t="shared" si="70"/>
        <v>0.86649844940531651</v>
      </c>
      <c r="BP115" s="31">
        <f t="shared" si="71"/>
        <v>0.69006940865915201</v>
      </c>
      <c r="BQ115" s="31">
        <f t="shared" si="72"/>
        <v>0.25264539356259874</v>
      </c>
      <c r="BS115" s="13"/>
      <c r="BT115" s="19"/>
      <c r="BU115" s="20"/>
      <c r="BV115" s="19"/>
      <c r="BW115" s="33"/>
      <c r="BX115" s="34"/>
      <c r="BZ115" s="19"/>
      <c r="CA115" s="20"/>
      <c r="CB115" s="19"/>
      <c r="CC115" s="6"/>
      <c r="CD115" s="35"/>
      <c r="CF115" s="21"/>
      <c r="CG115" s="21"/>
      <c r="CH115" s="21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36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31">
        <f t="shared" si="49"/>
        <v>6.1742265474992291</v>
      </c>
      <c r="AL116" s="23">
        <f t="shared" si="50"/>
        <v>22.15</v>
      </c>
      <c r="AM116" s="31">
        <f t="shared" si="51"/>
        <v>1.2893999999999999</v>
      </c>
      <c r="AN116" s="23">
        <f t="shared" si="84"/>
        <v>97.785082129801921</v>
      </c>
      <c r="AO116" s="25">
        <f t="shared" si="52"/>
        <v>6.5057013825133514E-2</v>
      </c>
      <c r="AP116" s="31">
        <f t="shared" si="53"/>
        <v>0.1624974087456578</v>
      </c>
      <c r="AQ116" s="31">
        <f t="shared" si="54"/>
        <v>5.3192602098598769</v>
      </c>
      <c r="AR116" s="31">
        <f t="shared" si="55"/>
        <v>1.2528677634951673</v>
      </c>
      <c r="AS116" s="31">
        <f t="shared" si="56"/>
        <v>3.2860639866775223</v>
      </c>
      <c r="AT116" s="31">
        <f t="shared" si="74"/>
        <v>0.67905432781438069</v>
      </c>
      <c r="AU116" s="31">
        <f t="shared" si="75"/>
        <v>0.38298673510991116</v>
      </c>
      <c r="AV116" s="31">
        <f t="shared" si="57"/>
        <v>0.53102053146214589</v>
      </c>
      <c r="AW116" s="31">
        <f t="shared" si="58"/>
        <v>2.7550434552153762</v>
      </c>
      <c r="AX116" s="31">
        <f t="shared" si="59"/>
        <v>22.183699999999998</v>
      </c>
      <c r="AY116" s="31">
        <f t="shared" si="60"/>
        <v>0.98793115672459009</v>
      </c>
      <c r="AZ116" s="31">
        <f t="shared" si="61"/>
        <v>0.21559117438833836</v>
      </c>
      <c r="BA116" s="31">
        <f t="shared" si="85"/>
        <v>1.7157772026457117</v>
      </c>
      <c r="BB116" s="31">
        <f t="shared" si="86"/>
        <v>0.11780312667510254</v>
      </c>
      <c r="BC116" s="31">
        <f t="shared" si="87"/>
        <v>0.81539605255510939</v>
      </c>
      <c r="BD116" s="31">
        <f t="shared" si="62"/>
        <v>37.46531768481929</v>
      </c>
      <c r="BE116" s="31">
        <f t="shared" si="88"/>
        <v>28.326777395138169</v>
      </c>
      <c r="BF116" s="25">
        <f t="shared" si="76"/>
        <v>1</v>
      </c>
      <c r="BG116" s="32">
        <f t="shared" si="63"/>
        <v>8901406526.1969452</v>
      </c>
      <c r="BH116" s="32">
        <f t="shared" si="64"/>
        <v>6456053656.3035307</v>
      </c>
      <c r="BI116" s="31">
        <f t="shared" si="65"/>
        <v>37.648813637399918</v>
      </c>
      <c r="BJ116" s="25">
        <f t="shared" si="66"/>
        <v>0.2379803821970595</v>
      </c>
      <c r="BK116" s="25">
        <f t="shared" si="67"/>
        <v>1</v>
      </c>
      <c r="BL116" s="31">
        <f t="shared" si="68"/>
        <v>8.9596790586942987</v>
      </c>
      <c r="BM116" s="31">
        <f t="shared" si="69"/>
        <v>13.224020941305699</v>
      </c>
      <c r="BN116" s="31">
        <f t="shared" si="77"/>
        <v>0.45900801601199931</v>
      </c>
      <c r="BO116" s="31">
        <f t="shared" si="70"/>
        <v>0.87673860755347999</v>
      </c>
      <c r="BP116" s="31">
        <f t="shared" si="71"/>
        <v>0.70432742620848587</v>
      </c>
      <c r="BQ116" s="31">
        <f t="shared" si="72"/>
        <v>0.25607515720367457</v>
      </c>
      <c r="BS116" s="13"/>
      <c r="BT116" s="19"/>
      <c r="BU116" s="20"/>
      <c r="BV116" s="19"/>
      <c r="BW116" s="33"/>
      <c r="BX116" s="34"/>
      <c r="BZ116" s="19"/>
      <c r="CA116" s="20"/>
      <c r="CB116" s="19"/>
      <c r="CC116" s="6"/>
      <c r="CD116" s="35"/>
      <c r="CF116" s="21"/>
      <c r="CG116" s="21"/>
      <c r="CH116" s="21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36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31">
        <f t="shared" si="49"/>
        <v>7.1066159424661244</v>
      </c>
      <c r="AL117" s="23">
        <f t="shared" si="50"/>
        <v>24.8</v>
      </c>
      <c r="AM117" s="31">
        <f t="shared" si="51"/>
        <v>2.2103999999999999</v>
      </c>
      <c r="AN117" s="23">
        <f t="shared" si="84"/>
        <v>97.815901674211545</v>
      </c>
      <c r="AO117" s="25">
        <f t="shared" si="52"/>
        <v>6.5077518256720326E-2</v>
      </c>
      <c r="AP117" s="31">
        <f t="shared" si="53"/>
        <v>0.18680058320079074</v>
      </c>
      <c r="AQ117" s="31">
        <f t="shared" si="54"/>
        <v>5.6226812384961216</v>
      </c>
      <c r="AR117" s="31">
        <f t="shared" si="55"/>
        <v>1.6619223807933985</v>
      </c>
      <c r="AS117" s="31">
        <f t="shared" si="56"/>
        <v>3.6423018096447599</v>
      </c>
      <c r="AT117" s="31">
        <f t="shared" si="74"/>
        <v>1.0420253327574609</v>
      </c>
      <c r="AU117" s="31">
        <f t="shared" si="75"/>
        <v>0.53415471765713152</v>
      </c>
      <c r="AV117" s="31">
        <f t="shared" si="57"/>
        <v>0.78809002520729621</v>
      </c>
      <c r="AW117" s="31">
        <f t="shared" si="58"/>
        <v>2.8542117844374637</v>
      </c>
      <c r="AX117" s="31">
        <f t="shared" si="59"/>
        <v>18.318300000000001</v>
      </c>
      <c r="AY117" s="31">
        <f t="shared" si="60"/>
        <v>0.98740425573120028</v>
      </c>
      <c r="AZ117" s="31">
        <f t="shared" si="61"/>
        <v>0.22154199276539069</v>
      </c>
      <c r="BA117" s="31">
        <f t="shared" si="85"/>
        <v>1.719941682016759</v>
      </c>
      <c r="BB117" s="31">
        <f t="shared" si="86"/>
        <v>0.1210021274641952</v>
      </c>
      <c r="BC117" s="31">
        <f t="shared" si="87"/>
        <v>0.81431899931840279</v>
      </c>
      <c r="BD117" s="31">
        <f t="shared" si="62"/>
        <v>37.609744995930399</v>
      </c>
      <c r="BE117" s="31">
        <f t="shared" si="88"/>
        <v>28.435975996523055</v>
      </c>
      <c r="BF117" s="25">
        <f t="shared" si="76"/>
        <v>0.83661626395059796</v>
      </c>
      <c r="BG117" s="32">
        <f t="shared" si="63"/>
        <v>9017892663.8373318</v>
      </c>
      <c r="BH117" s="32">
        <f t="shared" si="64"/>
        <v>6856803428.4044733</v>
      </c>
      <c r="BI117" s="31">
        <f t="shared" si="65"/>
        <v>38.916817470130788</v>
      </c>
      <c r="BJ117" s="25">
        <f t="shared" si="66"/>
        <v>0.21571579145336683</v>
      </c>
      <c r="BK117" s="25">
        <f t="shared" si="67"/>
        <v>0.77943195633330731</v>
      </c>
      <c r="BL117" s="31">
        <f t="shared" si="68"/>
        <v>6.5433095127811614</v>
      </c>
      <c r="BM117" s="31">
        <f t="shared" si="69"/>
        <v>11.77499048721884</v>
      </c>
      <c r="BN117" s="31">
        <f t="shared" si="77"/>
        <v>0.49495546394362511</v>
      </c>
      <c r="BO117" s="31">
        <f t="shared" si="70"/>
        <v>0.89742663680006685</v>
      </c>
      <c r="BP117" s="31">
        <f t="shared" si="71"/>
        <v>1.2401453618370293</v>
      </c>
      <c r="BQ117" s="31">
        <f t="shared" si="72"/>
        <v>0.30078619921809363</v>
      </c>
      <c r="BS117" s="13"/>
      <c r="BT117" s="19"/>
      <c r="BU117" s="20"/>
      <c r="BV117" s="19"/>
      <c r="BW117" s="33"/>
      <c r="BX117" s="34"/>
      <c r="BZ117" s="19"/>
      <c r="CA117" s="20"/>
      <c r="CB117" s="19"/>
      <c r="CC117" s="6"/>
      <c r="CD117" s="35"/>
      <c r="CF117" s="21"/>
      <c r="CG117" s="21"/>
      <c r="CH117" s="21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36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31">
        <f t="shared" si="49"/>
        <v>6.491662312081079</v>
      </c>
      <c r="AL118" s="23">
        <f t="shared" si="50"/>
        <v>25.3</v>
      </c>
      <c r="AM118" s="31">
        <f t="shared" si="51"/>
        <v>1.8420000000000001</v>
      </c>
      <c r="AN118" s="23">
        <f t="shared" si="84"/>
        <v>97.821656181275799</v>
      </c>
      <c r="AO118" s="25">
        <f t="shared" si="52"/>
        <v>6.5081346765501855E-2</v>
      </c>
      <c r="AP118" s="31">
        <f t="shared" si="53"/>
        <v>0.19171334884723204</v>
      </c>
      <c r="AQ118" s="31">
        <f t="shared" si="54"/>
        <v>4.8907789302521092</v>
      </c>
      <c r="AR118" s="31">
        <f t="shared" si="55"/>
        <v>2.0770026187312354</v>
      </c>
      <c r="AS118" s="31">
        <f t="shared" si="56"/>
        <v>3.4838907744916723</v>
      </c>
      <c r="AT118" s="31">
        <f t="shared" si="74"/>
        <v>1.4227467938308962</v>
      </c>
      <c r="AU118" s="31">
        <f t="shared" si="75"/>
        <v>0.93413877567815295</v>
      </c>
      <c r="AV118" s="31">
        <f t="shared" si="57"/>
        <v>1.1784427847545245</v>
      </c>
      <c r="AW118" s="31">
        <f t="shared" si="58"/>
        <v>2.3054479897371478</v>
      </c>
      <c r="AX118" s="31">
        <f t="shared" si="59"/>
        <v>20.8901</v>
      </c>
      <c r="AY118" s="31">
        <f t="shared" si="60"/>
        <v>0.98688108712867562</v>
      </c>
      <c r="AZ118" s="31">
        <f t="shared" si="61"/>
        <v>0.22742716346871902</v>
      </c>
      <c r="BA118" s="31">
        <f t="shared" si="85"/>
        <v>1.724073788102829</v>
      </c>
      <c r="BB118" s="31">
        <f t="shared" si="86"/>
        <v>0.12416162393007035</v>
      </c>
      <c r="BC118" s="31">
        <f t="shared" si="87"/>
        <v>0.81322546632400239</v>
      </c>
      <c r="BD118" s="31">
        <f t="shared" si="62"/>
        <v>37.751528871559714</v>
      </c>
      <c r="BE118" s="31">
        <f t="shared" si="88"/>
        <v>28.543175949208866</v>
      </c>
      <c r="BF118" s="25">
        <f t="shared" si="76"/>
        <v>0.95048988410667612</v>
      </c>
      <c r="BG118" s="32">
        <f t="shared" si="63"/>
        <v>8728797836.0748711</v>
      </c>
      <c r="BH118" s="32">
        <f t="shared" si="64"/>
        <v>7196533985.9166393</v>
      </c>
      <c r="BI118" s="31">
        <f t="shared" si="65"/>
        <v>39.040950961612182</v>
      </c>
      <c r="BJ118" s="25">
        <f t="shared" si="66"/>
        <v>0.18802145354955957</v>
      </c>
      <c r="BK118" s="25">
        <f t="shared" si="67"/>
        <v>0.93316134354401281</v>
      </c>
      <c r="BL118" s="31">
        <f t="shared" si="68"/>
        <v>6.8499047606088208</v>
      </c>
      <c r="BM118" s="31">
        <f t="shared" si="69"/>
        <v>14.04019523939118</v>
      </c>
      <c r="BN118" s="31">
        <f t="shared" si="77"/>
        <v>0.51751548984117879</v>
      </c>
      <c r="BO118" s="31">
        <f t="shared" si="70"/>
        <v>1.0982106819075601</v>
      </c>
      <c r="BP118" s="31">
        <f t="shared" si="71"/>
        <v>0.8334083765459388</v>
      </c>
      <c r="BQ118" s="31">
        <f t="shared" si="72"/>
        <v>0.29755384146503239</v>
      </c>
      <c r="BS118" s="13"/>
      <c r="BT118" s="19"/>
      <c r="BU118" s="20"/>
      <c r="BV118" s="19"/>
      <c r="BW118" s="33"/>
      <c r="BX118" s="34"/>
      <c r="BZ118" s="19"/>
      <c r="CA118" s="20"/>
      <c r="CB118" s="19"/>
      <c r="CC118" s="6"/>
      <c r="CD118" s="35"/>
      <c r="CF118" s="21"/>
      <c r="CG118" s="21"/>
      <c r="CH118" s="21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36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31">
        <f t="shared" si="49"/>
        <v>7.1980025385229558</v>
      </c>
      <c r="AL119" s="23">
        <f t="shared" si="50"/>
        <v>19.25</v>
      </c>
      <c r="AM119" s="31">
        <f t="shared" si="51"/>
        <v>3.9603000000000002</v>
      </c>
      <c r="AN119" s="23">
        <f t="shared" si="84"/>
        <v>97.750724210034349</v>
      </c>
      <c r="AO119" s="25">
        <f t="shared" si="52"/>
        <v>6.5034155290757539E-2</v>
      </c>
      <c r="AP119" s="31">
        <f t="shared" si="53"/>
        <v>0.13901639477007313</v>
      </c>
      <c r="AQ119" s="31">
        <f t="shared" si="54"/>
        <v>3.1116099111162523</v>
      </c>
      <c r="AR119" s="31">
        <f t="shared" si="55"/>
        <v>1.5779746093220435</v>
      </c>
      <c r="AS119" s="31">
        <f t="shared" si="56"/>
        <v>2.344792260219148</v>
      </c>
      <c r="AT119" s="31">
        <f t="shared" si="74"/>
        <v>0.96572046090509067</v>
      </c>
      <c r="AU119" s="31">
        <f t="shared" si="75"/>
        <v>0.48541114613413533</v>
      </c>
      <c r="AV119" s="31">
        <f t="shared" si="57"/>
        <v>0.72556580351961297</v>
      </c>
      <c r="AW119" s="31">
        <f t="shared" si="58"/>
        <v>1.6192264566995349</v>
      </c>
      <c r="AX119" s="31">
        <f t="shared" si="59"/>
        <v>22.306899999999999</v>
      </c>
      <c r="AY119" s="31">
        <f t="shared" si="60"/>
        <v>0.98636180594316414</v>
      </c>
      <c r="AZ119" s="31">
        <f t="shared" si="61"/>
        <v>0.23324494259523124</v>
      </c>
      <c r="BA119" s="31">
        <f t="shared" si="85"/>
        <v>1.7281722590757302</v>
      </c>
      <c r="BB119" s="31">
        <f t="shared" si="86"/>
        <v>0.12728071437966279</v>
      </c>
      <c r="BC119" s="31">
        <f t="shared" si="87"/>
        <v>0.81211677110149749</v>
      </c>
      <c r="BD119" s="31">
        <f t="shared" si="62"/>
        <v>37.890657083729714</v>
      </c>
      <c r="BE119" s="31">
        <f t="shared" si="88"/>
        <v>28.64836800786636</v>
      </c>
      <c r="BF119" s="25">
        <f t="shared" si="76"/>
        <v>1</v>
      </c>
      <c r="BG119" s="32">
        <f t="shared" si="63"/>
        <v>7871341244.5599384</v>
      </c>
      <c r="BH119" s="32">
        <f t="shared" si="64"/>
        <v>6780870567.1889353</v>
      </c>
      <c r="BI119" s="31">
        <f t="shared" si="65"/>
        <v>35.919897256502367</v>
      </c>
      <c r="BJ119" s="25">
        <f t="shared" si="66"/>
        <v>0.2207477893329251</v>
      </c>
      <c r="BK119" s="25">
        <f t="shared" si="67"/>
        <v>1</v>
      </c>
      <c r="BL119" s="31">
        <f t="shared" si="68"/>
        <v>7.9292379124386985</v>
      </c>
      <c r="BM119" s="31">
        <f t="shared" si="69"/>
        <v>14.377662087561301</v>
      </c>
      <c r="BN119" s="31">
        <f t="shared" si="77"/>
        <v>0.49629485977084231</v>
      </c>
      <c r="BO119" s="31">
        <f t="shared" si="70"/>
        <v>0.81548214544313524</v>
      </c>
      <c r="BP119" s="31">
        <f t="shared" si="71"/>
        <v>1.2835933821410197</v>
      </c>
      <c r="BQ119" s="31">
        <f t="shared" si="72"/>
        <v>0.29161917022814632</v>
      </c>
      <c r="BS119" s="13"/>
      <c r="BT119" s="19"/>
      <c r="BU119" s="20"/>
      <c r="BV119" s="19"/>
      <c r="BW119" s="33"/>
      <c r="BX119" s="34"/>
      <c r="BZ119" s="19"/>
      <c r="CA119" s="20"/>
      <c r="CB119" s="19"/>
      <c r="CC119" s="6"/>
      <c r="CD119" s="35"/>
      <c r="CF119" s="21"/>
      <c r="CG119" s="21"/>
      <c r="CH119" s="21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36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31">
        <f t="shared" si="49"/>
        <v>5.5286307967228066</v>
      </c>
      <c r="AL120" s="23">
        <f t="shared" si="50"/>
        <v>16.850000000000001</v>
      </c>
      <c r="AM120" s="31">
        <f t="shared" si="51"/>
        <v>2.0262000000000002</v>
      </c>
      <c r="AN120" s="23">
        <f t="shared" si="84"/>
        <v>97.721778020821247</v>
      </c>
      <c r="AO120" s="25">
        <f t="shared" si="52"/>
        <v>6.5014897213852507E-2</v>
      </c>
      <c r="AP120" s="31">
        <f t="shared" si="53"/>
        <v>0.12181967412808889</v>
      </c>
      <c r="AQ120" s="31">
        <f t="shared" si="54"/>
        <v>3.0199258182559934</v>
      </c>
      <c r="AR120" s="31">
        <f t="shared" si="55"/>
        <v>1.1874205365788533</v>
      </c>
      <c r="AS120" s="31">
        <f t="shared" si="56"/>
        <v>2.1036731774174235</v>
      </c>
      <c r="AT120" s="31">
        <f t="shared" si="74"/>
        <v>0.88344087921466696</v>
      </c>
      <c r="AU120" s="31">
        <f t="shared" si="75"/>
        <v>0.70364271565364644</v>
      </c>
      <c r="AV120" s="31">
        <f t="shared" si="57"/>
        <v>0.79354179743415676</v>
      </c>
      <c r="AW120" s="31">
        <f t="shared" si="58"/>
        <v>1.3101313799832668</v>
      </c>
      <c r="AX120" s="31">
        <f t="shared" si="59"/>
        <v>22.483999999999998</v>
      </c>
      <c r="AY120" s="31">
        <f t="shared" si="60"/>
        <v>0.9858465660488881</v>
      </c>
      <c r="AZ120" s="31">
        <f t="shared" si="61"/>
        <v>0.23899360621141433</v>
      </c>
      <c r="BA120" s="31">
        <f t="shared" si="85"/>
        <v>1.7322358129078164</v>
      </c>
      <c r="BB120" s="31">
        <f t="shared" si="86"/>
        <v>0.13035851875063412</v>
      </c>
      <c r="BC120" s="31">
        <f t="shared" si="87"/>
        <v>0.81099424769470263</v>
      </c>
      <c r="BD120" s="31">
        <f t="shared" si="62"/>
        <v>38.027118933697963</v>
      </c>
      <c r="BE120" s="31">
        <f t="shared" si="88"/>
        <v>28.751544083390353</v>
      </c>
      <c r="BF120" s="25">
        <f t="shared" si="76"/>
        <v>1</v>
      </c>
      <c r="BG120" s="32">
        <f t="shared" si="63"/>
        <v>7818621552.8825264</v>
      </c>
      <c r="BH120" s="32">
        <f t="shared" si="64"/>
        <v>6383478771.9316378</v>
      </c>
      <c r="BI120" s="31">
        <f t="shared" si="65"/>
        <v>34.816448946281923</v>
      </c>
      <c r="BJ120" s="25">
        <f t="shared" si="66"/>
        <v>0.21528665175808376</v>
      </c>
      <c r="BK120" s="25">
        <f t="shared" si="67"/>
        <v>1</v>
      </c>
      <c r="BL120" s="31">
        <f t="shared" si="68"/>
        <v>7.4955167197512989</v>
      </c>
      <c r="BM120" s="31">
        <f t="shared" si="69"/>
        <v>14.988483280248699</v>
      </c>
      <c r="BN120" s="31">
        <f t="shared" si="77"/>
        <v>0.5133042219263253</v>
      </c>
      <c r="BO120" s="31">
        <f t="shared" si="70"/>
        <v>0.7449639967406757</v>
      </c>
      <c r="BP120" s="31">
        <f t="shared" si="71"/>
        <v>0.53559877657827726</v>
      </c>
      <c r="BQ120" s="31">
        <f t="shared" si="72"/>
        <v>0.23162385415174211</v>
      </c>
      <c r="BS120" s="13"/>
      <c r="BT120" s="19"/>
      <c r="BU120" s="20"/>
      <c r="BV120" s="19"/>
      <c r="BW120" s="33"/>
      <c r="BX120" s="34"/>
      <c r="BZ120" s="19"/>
      <c r="CA120" s="20"/>
      <c r="CB120" s="19"/>
      <c r="CC120" s="6"/>
      <c r="CD120" s="35"/>
      <c r="CF120" s="21"/>
      <c r="CG120" s="21"/>
      <c r="CH120" s="21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36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31">
        <f t="shared" si="49"/>
        <v>5.3370898942832161</v>
      </c>
      <c r="AL121" s="23">
        <f t="shared" si="50"/>
        <v>20.350000000000001</v>
      </c>
      <c r="AM121" s="31">
        <f t="shared" si="51"/>
        <v>1.0131000000000001</v>
      </c>
      <c r="AN121" s="23">
        <f t="shared" si="84"/>
        <v>97.763835293485045</v>
      </c>
      <c r="AO121" s="25">
        <f t="shared" si="52"/>
        <v>6.5042878174849231E-2</v>
      </c>
      <c r="AP121" s="31">
        <f t="shared" si="53"/>
        <v>0.14755991340356669</v>
      </c>
      <c r="AQ121" s="31">
        <f t="shared" si="54"/>
        <v>4.4416910990407947</v>
      </c>
      <c r="AR121" s="31">
        <f t="shared" si="55"/>
        <v>1.2197582018255091</v>
      </c>
      <c r="AS121" s="31">
        <f t="shared" si="56"/>
        <v>2.8307246504331518</v>
      </c>
      <c r="AT121" s="31">
        <f t="shared" si="74"/>
        <v>0.57572587126164032</v>
      </c>
      <c r="AU121" s="31">
        <f t="shared" si="75"/>
        <v>0.61295337166762964</v>
      </c>
      <c r="AV121" s="31">
        <f t="shared" si="57"/>
        <v>0.59433962146463504</v>
      </c>
      <c r="AW121" s="31">
        <f t="shared" si="58"/>
        <v>2.2363850289685168</v>
      </c>
      <c r="AX121" s="31">
        <f t="shared" si="59"/>
        <v>21.429099999999998</v>
      </c>
      <c r="AY121" s="31">
        <f t="shared" si="60"/>
        <v>0.98533552012254777</v>
      </c>
      <c r="AZ121" s="31">
        <f t="shared" si="61"/>
        <v>0.2446714508641725</v>
      </c>
      <c r="BA121" s="31">
        <f t="shared" si="85"/>
        <v>1.7362631476120758</v>
      </c>
      <c r="BB121" s="31">
        <f t="shared" si="86"/>
        <v>0.13339417874495332</v>
      </c>
      <c r="BC121" s="31">
        <f t="shared" si="87"/>
        <v>0.80985924498609529</v>
      </c>
      <c r="BD121" s="31">
        <f t="shared" si="62"/>
        <v>38.160905205877057</v>
      </c>
      <c r="BE121" s="31">
        <f t="shared" si="88"/>
        <v>28.852697208059524</v>
      </c>
      <c r="BF121" s="25">
        <f t="shared" si="76"/>
        <v>0.96455453711364458</v>
      </c>
      <c r="BG121" s="32">
        <f t="shared" si="63"/>
        <v>8536222828.875783</v>
      </c>
      <c r="BH121" s="32">
        <f t="shared" si="64"/>
        <v>6419689296.0469255</v>
      </c>
      <c r="BI121" s="31">
        <f t="shared" si="65"/>
        <v>36.664418574248018</v>
      </c>
      <c r="BJ121" s="25">
        <f t="shared" si="66"/>
        <v>0.23206920466934916</v>
      </c>
      <c r="BK121" s="25">
        <f t="shared" si="67"/>
        <v>0.95214862510342024</v>
      </c>
      <c r="BL121" s="31">
        <f t="shared" si="68"/>
        <v>8.1015303040070563</v>
      </c>
      <c r="BM121" s="31">
        <f t="shared" si="69"/>
        <v>13.327569695992942</v>
      </c>
      <c r="BN121" s="31">
        <f t="shared" si="77"/>
        <v>0.47889219173528358</v>
      </c>
      <c r="BO121" s="31">
        <f t="shared" si="70"/>
        <v>0.80237893233005297</v>
      </c>
      <c r="BP121" s="31">
        <f t="shared" si="71"/>
        <v>0.45187493212168994</v>
      </c>
      <c r="BQ121" s="31">
        <f t="shared" si="72"/>
        <v>0.23500707113725544</v>
      </c>
      <c r="BS121" s="13"/>
      <c r="BT121" s="19"/>
      <c r="BU121" s="20"/>
      <c r="BV121" s="19"/>
      <c r="BW121" s="33"/>
      <c r="BX121" s="34"/>
      <c r="BZ121" s="19"/>
      <c r="CA121" s="20"/>
      <c r="CB121" s="19"/>
      <c r="CC121" s="6"/>
      <c r="CD121" s="35"/>
      <c r="CF121" s="21"/>
      <c r="CG121" s="21"/>
      <c r="CH121" s="21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36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31">
        <f t="shared" si="49"/>
        <v>6.0355325917077289</v>
      </c>
      <c r="AL122" s="23">
        <f t="shared" si="50"/>
        <v>23.95</v>
      </c>
      <c r="AM122" s="31">
        <f t="shared" si="51"/>
        <v>1.4736000000000002</v>
      </c>
      <c r="AN122" s="23">
        <f t="shared" si="84"/>
        <v>97.806075195887274</v>
      </c>
      <c r="AO122" s="25">
        <f t="shared" si="52"/>
        <v>6.5070980640529075E-2</v>
      </c>
      <c r="AP122" s="31">
        <f t="shared" si="53"/>
        <v>0.17869232233914334</v>
      </c>
      <c r="AQ122" s="31">
        <f t="shared" si="54"/>
        <v>4.7547753962618131</v>
      </c>
      <c r="AR122" s="31">
        <f t="shared" si="55"/>
        <v>1.8067051290327525</v>
      </c>
      <c r="AS122" s="31">
        <f t="shared" si="56"/>
        <v>3.2807402626472828</v>
      </c>
      <c r="AT122" s="31">
        <f t="shared" si="74"/>
        <v>0.87625198758088496</v>
      </c>
      <c r="AU122" s="31">
        <f t="shared" si="75"/>
        <v>0.52302529358879946</v>
      </c>
      <c r="AV122" s="31">
        <f t="shared" si="57"/>
        <v>0.69963864058484226</v>
      </c>
      <c r="AW122" s="31">
        <f t="shared" si="58"/>
        <v>2.5811016220624405</v>
      </c>
      <c r="AX122" s="31">
        <f t="shared" si="59"/>
        <v>19.919900000000002</v>
      </c>
      <c r="AY122" s="31">
        <f t="shared" si="60"/>
        <v>0.98482881959808055</v>
      </c>
      <c r="AZ122" s="31">
        <f t="shared" si="61"/>
        <v>0.25027679408559728</v>
      </c>
      <c r="BA122" s="31">
        <f t="shared" si="85"/>
        <v>1.740252941558996</v>
      </c>
      <c r="BB122" s="31">
        <f t="shared" si="86"/>
        <v>0.13638685793053687</v>
      </c>
      <c r="BC122" s="31">
        <f t="shared" si="87"/>
        <v>0.80871312501110471</v>
      </c>
      <c r="BD122" s="31">
        <f t="shared" si="62"/>
        <v>38.292008120303713</v>
      </c>
      <c r="BE122" s="31">
        <f t="shared" si="88"/>
        <v>28.95182149959923</v>
      </c>
      <c r="BF122" s="25">
        <f t="shared" si="76"/>
        <v>0.89355345052670032</v>
      </c>
      <c r="BG122" s="32">
        <f t="shared" si="63"/>
        <v>8671823398.6377773</v>
      </c>
      <c r="BH122" s="32">
        <f t="shared" si="64"/>
        <v>6981552261.8633099</v>
      </c>
      <c r="BI122" s="31">
        <f t="shared" si="65"/>
        <v>38.374250431718416</v>
      </c>
      <c r="BJ122" s="25">
        <f t="shared" si="66"/>
        <v>0.22289783368586685</v>
      </c>
      <c r="BK122" s="25">
        <f t="shared" si="67"/>
        <v>0.85629715821104557</v>
      </c>
      <c r="BL122" s="31">
        <f t="shared" si="68"/>
        <v>7.3243696745492946</v>
      </c>
      <c r="BM122" s="31">
        <f t="shared" si="69"/>
        <v>12.595530325450706</v>
      </c>
      <c r="BN122" s="31">
        <f t="shared" si="77"/>
        <v>0.4868778633726597</v>
      </c>
      <c r="BO122" s="31">
        <f t="shared" si="70"/>
        <v>0.91829562249874019</v>
      </c>
      <c r="BP122" s="31">
        <f t="shared" si="71"/>
        <v>0.7497169132495628</v>
      </c>
      <c r="BQ122" s="31">
        <f t="shared" si="72"/>
        <v>0.27636542598411284</v>
      </c>
      <c r="BS122" s="13"/>
      <c r="BT122" s="19"/>
      <c r="BU122" s="20"/>
      <c r="BV122" s="19"/>
      <c r="BW122" s="33"/>
      <c r="BX122" s="34"/>
      <c r="BZ122" s="19"/>
      <c r="CA122" s="20"/>
      <c r="CB122" s="19"/>
      <c r="CC122" s="6"/>
      <c r="CD122" s="35"/>
      <c r="CF122" s="21"/>
      <c r="CG122" s="21"/>
      <c r="CH122" s="21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36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31">
        <f t="shared" si="49"/>
        <v>7.1208299823084458</v>
      </c>
      <c r="AL123" s="23">
        <f t="shared" si="50"/>
        <v>21.1</v>
      </c>
      <c r="AM123" s="31">
        <f t="shared" si="51"/>
        <v>2.5787999999999998</v>
      </c>
      <c r="AN123" s="23">
        <f t="shared" si="84"/>
        <v>97.772719276447361</v>
      </c>
      <c r="AO123" s="25">
        <f t="shared" si="52"/>
        <v>6.5048788743105795E-2</v>
      </c>
      <c r="AP123" s="31">
        <f t="shared" si="53"/>
        <v>0.15363621624164275</v>
      </c>
      <c r="AQ123" s="31">
        <f t="shared" si="54"/>
        <v>4.0522081272490516</v>
      </c>
      <c r="AR123" s="31">
        <f t="shared" si="55"/>
        <v>1.4977709027569757</v>
      </c>
      <c r="AS123" s="31">
        <f t="shared" si="56"/>
        <v>2.7749895150030137</v>
      </c>
      <c r="AT123" s="31">
        <f t="shared" si="74"/>
        <v>0.61558384103311703</v>
      </c>
      <c r="AU123" s="31">
        <f t="shared" si="75"/>
        <v>0.40522081272490518</v>
      </c>
      <c r="AV123" s="31">
        <f t="shared" si="57"/>
        <v>0.5104023268790111</v>
      </c>
      <c r="AW123" s="31">
        <f t="shared" si="58"/>
        <v>2.2645871881240027</v>
      </c>
      <c r="AX123" s="31">
        <f t="shared" si="59"/>
        <v>20.820799999999998</v>
      </c>
      <c r="AY123" s="31">
        <f t="shared" si="60"/>
        <v>0.98432661462178739</v>
      </c>
      <c r="AZ123" s="31">
        <f t="shared" si="61"/>
        <v>0.25580797489151891</v>
      </c>
      <c r="BA123" s="31">
        <f t="shared" si="85"/>
        <v>1.744203853872452</v>
      </c>
      <c r="BB123" s="31">
        <f t="shared" si="86"/>
        <v>0.13933574181139557</v>
      </c>
      <c r="BC123" s="31">
        <f t="shared" si="87"/>
        <v>0.80755726126465388</v>
      </c>
      <c r="BD123" s="31">
        <f t="shared" si="62"/>
        <v>38.420421283787107</v>
      </c>
      <c r="BE123" s="31">
        <f t="shared" si="88"/>
        <v>29.048912124245756</v>
      </c>
      <c r="BF123" s="25">
        <f t="shared" si="76"/>
        <v>0.93084380868882821</v>
      </c>
      <c r="BG123" s="32">
        <f t="shared" si="63"/>
        <v>8357903388.1276445</v>
      </c>
      <c r="BH123" s="32">
        <f t="shared" si="64"/>
        <v>6705570124.3920813</v>
      </c>
      <c r="BI123" s="31">
        <f t="shared" si="65"/>
        <v>36.928105315942112</v>
      </c>
      <c r="BJ123" s="25">
        <f t="shared" si="66"/>
        <v>0.23998057385273291</v>
      </c>
      <c r="BK123" s="25">
        <f t="shared" si="67"/>
        <v>0.90663914172991811</v>
      </c>
      <c r="BL123" s="31">
        <f t="shared" si="68"/>
        <v>8.0346613737884258</v>
      </c>
      <c r="BM123" s="31">
        <f t="shared" si="69"/>
        <v>12.786138626211573</v>
      </c>
      <c r="BN123" s="31">
        <f t="shared" si="77"/>
        <v>0.47286015629480671</v>
      </c>
      <c r="BO123" s="31">
        <f t="shared" si="70"/>
        <v>0.80148089521988286</v>
      </c>
      <c r="BP123" s="31">
        <f t="shared" si="71"/>
        <v>1.1618690963486269</v>
      </c>
      <c r="BQ123" s="31">
        <f t="shared" si="72"/>
        <v>0.27571926256439377</v>
      </c>
      <c r="BS123" s="13"/>
      <c r="BT123" s="19"/>
      <c r="BU123" s="20"/>
      <c r="BV123" s="19"/>
      <c r="BW123" s="33"/>
      <c r="BX123" s="34"/>
      <c r="BZ123" s="19"/>
      <c r="CA123" s="20"/>
      <c r="CB123" s="19"/>
      <c r="CC123" s="6"/>
      <c r="CD123" s="35"/>
      <c r="CF123" s="21"/>
      <c r="CG123" s="21"/>
      <c r="CH123" s="21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36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31">
        <f t="shared" si="49"/>
        <v>5.4248363784915234</v>
      </c>
      <c r="AL124" s="23">
        <f t="shared" si="50"/>
        <v>18.899999999999999</v>
      </c>
      <c r="AM124" s="31">
        <f t="shared" si="51"/>
        <v>1.8420000000000001</v>
      </c>
      <c r="AN124" s="23">
        <f t="shared" si="84"/>
        <v>97.746532090736821</v>
      </c>
      <c r="AO124" s="25">
        <f t="shared" si="52"/>
        <v>6.5031366248122849E-2</v>
      </c>
      <c r="AP124" s="31">
        <f t="shared" si="53"/>
        <v>0.13638743545303034</v>
      </c>
      <c r="AQ124" s="31">
        <f t="shared" si="54"/>
        <v>3.4417464345283828</v>
      </c>
      <c r="AR124" s="31">
        <f t="shared" si="55"/>
        <v>1.3480279711634873</v>
      </c>
      <c r="AS124" s="31">
        <f t="shared" si="56"/>
        <v>2.3948872028459349</v>
      </c>
      <c r="AT124" s="31">
        <f t="shared" si="74"/>
        <v>0.78994439110180348</v>
      </c>
      <c r="AU124" s="31">
        <f t="shared" si="75"/>
        <v>0.44742703648868976</v>
      </c>
      <c r="AV124" s="31">
        <f t="shared" si="57"/>
        <v>0.61868571379524662</v>
      </c>
      <c r="AW124" s="31">
        <f t="shared" si="58"/>
        <v>1.7762014890506883</v>
      </c>
      <c r="AX124" s="31">
        <f t="shared" si="59"/>
        <v>17.717700000000001</v>
      </c>
      <c r="AY124" s="31">
        <f t="shared" si="60"/>
        <v>0.98382905400784104</v>
      </c>
      <c r="AZ124" s="31">
        <f t="shared" si="61"/>
        <v>0.26126335427369202</v>
      </c>
      <c r="BA124" s="31">
        <f t="shared" si="85"/>
        <v>1.7481145249067582</v>
      </c>
      <c r="BB124" s="31">
        <f t="shared" si="86"/>
        <v>0.14224003786681097</v>
      </c>
      <c r="BC124" s="31">
        <f t="shared" si="87"/>
        <v>0.80639303700233433</v>
      </c>
      <c r="BD124" s="31">
        <f t="shared" si="62"/>
        <v>38.546139639868507</v>
      </c>
      <c r="BE124" s="31">
        <f t="shared" si="88"/>
        <v>29.143965258911781</v>
      </c>
      <c r="BF124" s="25">
        <f t="shared" si="76"/>
        <v>0.78952880280983362</v>
      </c>
      <c r="BG124" s="32">
        <f t="shared" si="63"/>
        <v>8052584441.8166809</v>
      </c>
      <c r="BH124" s="32">
        <f t="shared" si="64"/>
        <v>6556852418.8877201</v>
      </c>
      <c r="BI124" s="31">
        <f t="shared" si="65"/>
        <v>35.81503446401684</v>
      </c>
      <c r="BJ124" s="25">
        <f t="shared" si="66"/>
        <v>0.22988079190991778</v>
      </c>
      <c r="BK124" s="25">
        <f t="shared" si="67"/>
        <v>0.71586388379327548</v>
      </c>
      <c r="BL124" s="31">
        <f t="shared" si="68"/>
        <v>5.893842284780531</v>
      </c>
      <c r="BM124" s="31">
        <f t="shared" si="69"/>
        <v>11.82385771521947</v>
      </c>
      <c r="BN124" s="31">
        <f t="shared" si="77"/>
        <v>0.51385735398606991</v>
      </c>
      <c r="BO124" s="31">
        <f t="shared" si="70"/>
        <v>0.65795125742364646</v>
      </c>
      <c r="BP124" s="31">
        <f t="shared" si="71"/>
        <v>0.65565467539792699</v>
      </c>
      <c r="BQ124" s="31">
        <f t="shared" si="72"/>
        <v>0.24214664575502756</v>
      </c>
      <c r="BS124" s="13"/>
      <c r="BT124" s="19"/>
      <c r="BU124" s="20"/>
      <c r="BV124" s="19"/>
      <c r="BW124" s="33"/>
      <c r="BX124" s="34"/>
      <c r="BZ124" s="19"/>
      <c r="CA124" s="20"/>
      <c r="CB124" s="19"/>
      <c r="CC124" s="6"/>
      <c r="CD124" s="35"/>
      <c r="CF124" s="21"/>
      <c r="CG124" s="21"/>
      <c r="CH124" s="21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36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31">
        <f t="shared" si="49"/>
        <v>5.7650218399661597</v>
      </c>
      <c r="AL125" s="23">
        <f t="shared" si="50"/>
        <v>18.149999999999999</v>
      </c>
      <c r="AM125" s="31">
        <f t="shared" si="51"/>
        <v>1.4736000000000002</v>
      </c>
      <c r="AN125" s="23">
        <f t="shared" si="84"/>
        <v>97.737515550722321</v>
      </c>
      <c r="AO125" s="25">
        <f t="shared" si="52"/>
        <v>6.5025367488847907E-2</v>
      </c>
      <c r="AP125" s="31">
        <f t="shared" si="53"/>
        <v>0.13089544573430714</v>
      </c>
      <c r="AQ125" s="31">
        <f t="shared" si="54"/>
        <v>3.5237195928099276</v>
      </c>
      <c r="AR125" s="31">
        <f t="shared" si="55"/>
        <v>1.1874205365788533</v>
      </c>
      <c r="AS125" s="31">
        <f t="shared" si="56"/>
        <v>2.3555700646943905</v>
      </c>
      <c r="AT125" s="31">
        <f t="shared" si="74"/>
        <v>0.6103341558015305</v>
      </c>
      <c r="AU125" s="31">
        <f t="shared" si="75"/>
        <v>0.42284635113719132</v>
      </c>
      <c r="AV125" s="31">
        <f t="shared" si="57"/>
        <v>0.51659025346936094</v>
      </c>
      <c r="AW125" s="31">
        <f t="shared" si="58"/>
        <v>1.8389798112250295</v>
      </c>
      <c r="AX125" s="31">
        <f t="shared" si="59"/>
        <v>22.969100000000001</v>
      </c>
      <c r="AY125" s="31">
        <f t="shared" si="60"/>
        <v>0.98333628519418981</v>
      </c>
      <c r="AZ125" s="31">
        <f t="shared" si="61"/>
        <v>0.26664131568546878</v>
      </c>
      <c r="BA125" s="31">
        <f t="shared" si="85"/>
        <v>1.7519835768068788</v>
      </c>
      <c r="BB125" s="31">
        <f t="shared" si="86"/>
        <v>0.14509897556013865</v>
      </c>
      <c r="BC125" s="31">
        <f t="shared" si="87"/>
        <v>0.80522184353855097</v>
      </c>
      <c r="BD125" s="31">
        <f t="shared" si="62"/>
        <v>38.669159417723847</v>
      </c>
      <c r="BE125" s="31">
        <f t="shared" si="88"/>
        <v>29.236978052552644</v>
      </c>
      <c r="BF125" s="25">
        <f t="shared" si="76"/>
        <v>1</v>
      </c>
      <c r="BG125" s="32">
        <f t="shared" si="63"/>
        <v>8095680863.9232054</v>
      </c>
      <c r="BH125" s="32">
        <f t="shared" si="64"/>
        <v>6383478771.9316378</v>
      </c>
      <c r="BI125" s="31">
        <f t="shared" si="65"/>
        <v>35.495659847298143</v>
      </c>
      <c r="BJ125" s="25">
        <f t="shared" si="66"/>
        <v>0.23937610140727267</v>
      </c>
      <c r="BK125" s="25">
        <f t="shared" si="67"/>
        <v>1</v>
      </c>
      <c r="BL125" s="31">
        <f t="shared" si="68"/>
        <v>8.4968126711248964</v>
      </c>
      <c r="BM125" s="31">
        <f t="shared" si="69"/>
        <v>14.472287328875105</v>
      </c>
      <c r="BN125" s="31">
        <f t="shared" si="77"/>
        <v>0.48515881089088519</v>
      </c>
      <c r="BO125" s="31">
        <f t="shared" si="70"/>
        <v>0.77289745228889339</v>
      </c>
      <c r="BP125" s="31">
        <f t="shared" si="71"/>
        <v>0.54441051631669757</v>
      </c>
      <c r="BQ125" s="31">
        <f t="shared" si="72"/>
        <v>0.22850008294388757</v>
      </c>
      <c r="BS125" s="13"/>
      <c r="BT125" s="19"/>
      <c r="BU125" s="20"/>
      <c r="BV125" s="19"/>
      <c r="BW125" s="33"/>
      <c r="BX125" s="34"/>
      <c r="BZ125" s="19"/>
      <c r="CA125" s="20"/>
      <c r="CB125" s="19"/>
      <c r="CC125" s="6"/>
      <c r="CD125" s="35"/>
      <c r="CF125" s="21"/>
      <c r="CG125" s="21"/>
      <c r="CH125" s="21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36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31">
        <f t="shared" si="49"/>
        <v>6.0736963641170663</v>
      </c>
      <c r="AL126" s="23">
        <f t="shared" si="50"/>
        <v>20.100000000000001</v>
      </c>
      <c r="AM126" s="31">
        <f t="shared" si="51"/>
        <v>1.3815</v>
      </c>
      <c r="AN126" s="23">
        <f t="shared" si="84"/>
        <v>97.760864013776398</v>
      </c>
      <c r="AO126" s="25">
        <f t="shared" si="52"/>
        <v>6.5040901364267559E-2</v>
      </c>
      <c r="AP126" s="31">
        <f t="shared" si="53"/>
        <v>0.14558020392536108</v>
      </c>
      <c r="AQ126" s="31">
        <f t="shared" si="54"/>
        <v>4.3166253828706109</v>
      </c>
      <c r="AR126" s="31">
        <f t="shared" si="55"/>
        <v>1.2197582018255091</v>
      </c>
      <c r="AS126" s="31">
        <f t="shared" si="56"/>
        <v>2.7681917923480599</v>
      </c>
      <c r="AT126" s="31">
        <f t="shared" si="74"/>
        <v>0.58914321148172089</v>
      </c>
      <c r="AU126" s="31">
        <f t="shared" si="75"/>
        <v>0.38849628445835499</v>
      </c>
      <c r="AV126" s="31">
        <f t="shared" si="57"/>
        <v>0.48881974797003791</v>
      </c>
      <c r="AW126" s="31">
        <f t="shared" si="58"/>
        <v>2.2793720443780221</v>
      </c>
      <c r="AX126" s="31">
        <f t="shared" si="59"/>
        <v>22.922899999999998</v>
      </c>
      <c r="AY126" s="31">
        <f t="shared" si="60"/>
        <v>0.98284845419886802</v>
      </c>
      <c r="AZ126" s="31">
        <f t="shared" si="61"/>
        <v>0.27194026552081696</v>
      </c>
      <c r="BA126" s="31">
        <f t="shared" si="85"/>
        <v>1.7558096141536341</v>
      </c>
      <c r="BB126" s="31">
        <f t="shared" si="86"/>
        <v>0.14791180631790729</v>
      </c>
      <c r="BC126" s="31">
        <f t="shared" si="87"/>
        <v>0.80404507854394847</v>
      </c>
      <c r="BD126" s="31">
        <f t="shared" si="62"/>
        <v>38.789478080142977</v>
      </c>
      <c r="BE126" s="31">
        <f t="shared" si="88"/>
        <v>29.327948586834502</v>
      </c>
      <c r="BF126" s="25">
        <f t="shared" si="76"/>
        <v>1</v>
      </c>
      <c r="BG126" s="32">
        <f t="shared" si="63"/>
        <v>8480194513.4024105</v>
      </c>
      <c r="BH126" s="32">
        <f t="shared" si="64"/>
        <v>6419689296.0469255</v>
      </c>
      <c r="BI126" s="31">
        <f t="shared" si="65"/>
        <v>36.527065158865049</v>
      </c>
      <c r="BJ126" s="25">
        <f t="shared" si="66"/>
        <v>0.2421180963598851</v>
      </c>
      <c r="BK126" s="25">
        <f t="shared" si="67"/>
        <v>1</v>
      </c>
      <c r="BL126" s="31">
        <f t="shared" si="68"/>
        <v>8.8438634818778894</v>
      </c>
      <c r="BM126" s="31">
        <f t="shared" si="69"/>
        <v>14.079036518122109</v>
      </c>
      <c r="BN126" s="31">
        <f t="shared" si="77"/>
        <v>0.47292699086738693</v>
      </c>
      <c r="BO126" s="31">
        <f t="shared" si="70"/>
        <v>0.83624863501137547</v>
      </c>
      <c r="BP126" s="31">
        <f t="shared" si="71"/>
        <v>0.62855362765705358</v>
      </c>
      <c r="BQ126" s="31">
        <f t="shared" si="72"/>
        <v>0.24117146706943876</v>
      </c>
      <c r="BS126" s="13"/>
      <c r="BT126" s="19"/>
      <c r="BU126" s="20"/>
      <c r="BV126" s="19"/>
      <c r="BW126" s="33"/>
      <c r="BX126" s="34"/>
      <c r="BZ126" s="19"/>
      <c r="CA126" s="20"/>
      <c r="CB126" s="19"/>
      <c r="CC126" s="6"/>
      <c r="CD126" s="35"/>
      <c r="CF126" s="21"/>
      <c r="CG126" s="21"/>
      <c r="CH126" s="21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36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31">
        <f t="shared" si="49"/>
        <v>6.6350049281568246</v>
      </c>
      <c r="AL127" s="23">
        <f t="shared" si="50"/>
        <v>22.9</v>
      </c>
      <c r="AM127" s="31">
        <f t="shared" si="51"/>
        <v>1.4736000000000002</v>
      </c>
      <c r="AN127" s="23">
        <f t="shared" si="84"/>
        <v>97.793859819002265</v>
      </c>
      <c r="AO127" s="25">
        <f t="shared" si="52"/>
        <v>6.5062853675499466E-2</v>
      </c>
      <c r="AP127" s="31">
        <f t="shared" si="53"/>
        <v>0.16908781103364073</v>
      </c>
      <c r="AQ127" s="31">
        <f t="shared" si="54"/>
        <v>5.0584314955346112</v>
      </c>
      <c r="AR127" s="31">
        <f t="shared" si="55"/>
        <v>1.4686304419364882</v>
      </c>
      <c r="AS127" s="31">
        <f t="shared" si="56"/>
        <v>3.2635309687355498</v>
      </c>
      <c r="AT127" s="31">
        <f t="shared" si="74"/>
        <v>0.77543687334246569</v>
      </c>
      <c r="AU127" s="31">
        <f t="shared" si="75"/>
        <v>0.39961608814723432</v>
      </c>
      <c r="AV127" s="31">
        <f t="shared" si="57"/>
        <v>0.58752648074485003</v>
      </c>
      <c r="AW127" s="31">
        <f t="shared" si="58"/>
        <v>2.6760044879906997</v>
      </c>
      <c r="AX127" s="31">
        <f t="shared" si="59"/>
        <v>23.177000000000003</v>
      </c>
      <c r="AY127" s="31">
        <f t="shared" si="60"/>
        <v>0.98236570557672775</v>
      </c>
      <c r="AZ127" s="31">
        <f t="shared" si="61"/>
        <v>0.27715863358653975</v>
      </c>
      <c r="BA127" s="31">
        <f t="shared" si="85"/>
        <v>1.7595912246955612</v>
      </c>
      <c r="BB127" s="31">
        <f t="shared" si="86"/>
        <v>0.15067780347995133</v>
      </c>
      <c r="BC127" s="31">
        <f t="shared" si="87"/>
        <v>0.80286414434437592</v>
      </c>
      <c r="BD127" s="31">
        <f t="shared" si="62"/>
        <v>38.907094270717387</v>
      </c>
      <c r="BE127" s="31">
        <f t="shared" si="88"/>
        <v>29.416875836203999</v>
      </c>
      <c r="BF127" s="25">
        <f t="shared" si="76"/>
        <v>1</v>
      </c>
      <c r="BG127" s="32">
        <f t="shared" si="63"/>
        <v>8797537216.9192009</v>
      </c>
      <c r="BH127" s="32">
        <f t="shared" si="64"/>
        <v>6677494784.7108498</v>
      </c>
      <c r="BI127" s="31">
        <f t="shared" si="65"/>
        <v>37.937040951996067</v>
      </c>
      <c r="BJ127" s="25">
        <f t="shared" si="66"/>
        <v>0.23268961363130286</v>
      </c>
      <c r="BK127" s="25">
        <f t="shared" si="67"/>
        <v>1</v>
      </c>
      <c r="BL127" s="31">
        <f t="shared" si="68"/>
        <v>8.8275554014348785</v>
      </c>
      <c r="BM127" s="31">
        <f t="shared" si="69"/>
        <v>14.349444598565125</v>
      </c>
      <c r="BN127" s="31">
        <f t="shared" si="77"/>
        <v>0.4767257341715988</v>
      </c>
      <c r="BO127" s="31">
        <f t="shared" si="70"/>
        <v>0.9899370001017096</v>
      </c>
      <c r="BP127" s="31">
        <f t="shared" si="71"/>
        <v>0.77994204453436611</v>
      </c>
      <c r="BQ127" s="31">
        <f t="shared" si="72"/>
        <v>0.26674871590905364</v>
      </c>
      <c r="BS127" s="13"/>
      <c r="BT127" s="19"/>
      <c r="BU127" s="20"/>
      <c r="BV127" s="19"/>
      <c r="BW127" s="33"/>
      <c r="BX127" s="34"/>
      <c r="BZ127" s="19"/>
      <c r="CA127" s="20"/>
      <c r="CB127" s="19"/>
      <c r="CC127" s="6"/>
      <c r="CD127" s="35"/>
      <c r="CF127" s="21"/>
      <c r="CG127" s="21"/>
      <c r="CH127" s="21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36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31">
        <f t="shared" si="49"/>
        <v>6.7059006220998612</v>
      </c>
      <c r="AL128" s="23">
        <f t="shared" si="50"/>
        <v>23.1</v>
      </c>
      <c r="AM128" s="31">
        <f t="shared" si="51"/>
        <v>1.4736000000000002</v>
      </c>
      <c r="AN128" s="23">
        <f t="shared" si="84"/>
        <v>97.796193137630894</v>
      </c>
      <c r="AO128" s="25">
        <f t="shared" si="52"/>
        <v>6.5064406046668702E-2</v>
      </c>
      <c r="AP128" s="31">
        <f t="shared" si="53"/>
        <v>0.17088286462108268</v>
      </c>
      <c r="AQ128" s="31">
        <f t="shared" si="54"/>
        <v>5.1441125216319277</v>
      </c>
      <c r="AR128" s="31">
        <f t="shared" si="55"/>
        <v>1.4782881252432811</v>
      </c>
      <c r="AS128" s="31">
        <f t="shared" si="56"/>
        <v>3.3112003234376042</v>
      </c>
      <c r="AT128" s="31">
        <f t="shared" si="74"/>
        <v>0.54548831821477073</v>
      </c>
      <c r="AU128" s="31">
        <f t="shared" si="75"/>
        <v>0.41152900173055423</v>
      </c>
      <c r="AV128" s="31">
        <f t="shared" si="57"/>
        <v>0.47850865997266245</v>
      </c>
      <c r="AW128" s="31">
        <f t="shared" si="58"/>
        <v>2.8326916634649417</v>
      </c>
      <c r="AX128" s="31">
        <f t="shared" si="59"/>
        <v>23.246300000000002</v>
      </c>
      <c r="AY128" s="31">
        <f t="shared" si="60"/>
        <v>0.98188818237660425</v>
      </c>
      <c r="AZ128" s="31">
        <f t="shared" si="61"/>
        <v>0.28229487356755767</v>
      </c>
      <c r="BA128" s="31">
        <f t="shared" si="85"/>
        <v>1.7633269801688876</v>
      </c>
      <c r="BB128" s="31">
        <f t="shared" si="86"/>
        <v>0.15339626222138086</v>
      </c>
      <c r="BC128" s="31">
        <f t="shared" si="87"/>
        <v>0.80168044622361334</v>
      </c>
      <c r="BD128" s="31">
        <f t="shared" si="62"/>
        <v>39.022007760369327</v>
      </c>
      <c r="BE128" s="31">
        <f t="shared" si="88"/>
        <v>29.503759627460038</v>
      </c>
      <c r="BF128" s="25">
        <f t="shared" si="76"/>
        <v>1</v>
      </c>
      <c r="BG128" s="32">
        <f t="shared" si="63"/>
        <v>8832058756.3899288</v>
      </c>
      <c r="BH128" s="32">
        <f t="shared" si="64"/>
        <v>6686843416.2083912</v>
      </c>
      <c r="BI128" s="31">
        <f t="shared" si="65"/>
        <v>38.044588676124782</v>
      </c>
      <c r="BJ128" s="25">
        <f t="shared" si="66"/>
        <v>0.2431559514711194</v>
      </c>
      <c r="BK128" s="25">
        <f t="shared" si="67"/>
        <v>1</v>
      </c>
      <c r="BL128" s="31">
        <f t="shared" si="68"/>
        <v>9.2507681578704961</v>
      </c>
      <c r="BM128" s="31">
        <f t="shared" si="69"/>
        <v>13.995531842129505</v>
      </c>
      <c r="BN128" s="31">
        <f t="shared" si="77"/>
        <v>0.46358171057070235</v>
      </c>
      <c r="BO128" s="31">
        <f t="shared" si="70"/>
        <v>0.97577140181609667</v>
      </c>
      <c r="BP128" s="31">
        <f t="shared" si="71"/>
        <v>0.82507205484156687</v>
      </c>
      <c r="BQ128" s="31">
        <f t="shared" si="72"/>
        <v>0.26854609964287751</v>
      </c>
      <c r="BS128" s="13"/>
      <c r="BT128" s="19"/>
      <c r="BU128" s="20"/>
      <c r="BV128" s="19"/>
      <c r="BW128" s="33"/>
      <c r="BX128" s="34"/>
      <c r="BZ128" s="19"/>
      <c r="CA128" s="20"/>
      <c r="CB128" s="19"/>
      <c r="CC128" s="6"/>
      <c r="CD128" s="35"/>
      <c r="CF128" s="21"/>
      <c r="CG128" s="21"/>
      <c r="CH128" s="21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36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31">
        <f t="shared" si="49"/>
        <v>6.9180197381976445</v>
      </c>
      <c r="AL129" s="23">
        <f t="shared" si="50"/>
        <v>24.25</v>
      </c>
      <c r="AM129" s="31">
        <f t="shared" si="51"/>
        <v>1.5657000000000001</v>
      </c>
      <c r="AN129" s="23">
        <f t="shared" si="84"/>
        <v>97.809549687016982</v>
      </c>
      <c r="AO129" s="25">
        <f t="shared" si="52"/>
        <v>6.5073292240750064E-2</v>
      </c>
      <c r="AP129" s="31">
        <f t="shared" si="53"/>
        <v>0.18151948232936324</v>
      </c>
      <c r="AQ129" s="31">
        <f t="shared" si="54"/>
        <v>5.3192602098598769</v>
      </c>
      <c r="AR129" s="31">
        <f t="shared" si="55"/>
        <v>1.6512191555446767</v>
      </c>
      <c r="AS129" s="31">
        <f t="shared" si="56"/>
        <v>3.4852396827022769</v>
      </c>
      <c r="AT129" s="31">
        <f t="shared" si="74"/>
        <v>0.67699985377331739</v>
      </c>
      <c r="AU129" s="31">
        <f t="shared" si="75"/>
        <v>0.3936252555296309</v>
      </c>
      <c r="AV129" s="31">
        <f t="shared" si="57"/>
        <v>0.53531255465147409</v>
      </c>
      <c r="AW129" s="31">
        <f t="shared" si="58"/>
        <v>2.9499271280508026</v>
      </c>
      <c r="AX129" s="31">
        <f t="shared" si="59"/>
        <v>23.1616</v>
      </c>
      <c r="AY129" s="31">
        <f t="shared" si="60"/>
        <v>0.98141602609892764</v>
      </c>
      <c r="AZ129" s="31">
        <f t="shared" si="61"/>
        <v>0.28734746348511525</v>
      </c>
      <c r="BA129" s="31">
        <f t="shared" si="85"/>
        <v>1.7670154372068521</v>
      </c>
      <c r="BB129" s="31">
        <f t="shared" si="86"/>
        <v>0.15606649944725767</v>
      </c>
      <c r="BC129" s="31">
        <f t="shared" si="87"/>
        <v>0.80049539073202425</v>
      </c>
      <c r="BD129" s="31">
        <f t="shared" si="62"/>
        <v>39.134219393352957</v>
      </c>
      <c r="BE129" s="31">
        <f t="shared" si="88"/>
        <v>29.588600598926302</v>
      </c>
      <c r="BF129" s="25">
        <f t="shared" si="76"/>
        <v>1</v>
      </c>
      <c r="BG129" s="32">
        <f t="shared" si="63"/>
        <v>8901406526.1969452</v>
      </c>
      <c r="BH129" s="32">
        <f t="shared" si="64"/>
        <v>6847277114.7735567</v>
      </c>
      <c r="BI129" s="31">
        <f t="shared" si="65"/>
        <v>38.607897945839184</v>
      </c>
      <c r="BJ129" s="25">
        <f t="shared" si="66"/>
        <v>0.23756892038463673</v>
      </c>
      <c r="BK129" s="25">
        <f t="shared" si="67"/>
        <v>1</v>
      </c>
      <c r="BL129" s="31">
        <f t="shared" si="68"/>
        <v>9.1720366333132493</v>
      </c>
      <c r="BM129" s="31">
        <f t="shared" si="69"/>
        <v>13.989563366686751</v>
      </c>
      <c r="BN129" s="31">
        <f t="shared" si="77"/>
        <v>0.4650785693712351</v>
      </c>
      <c r="BO129" s="31">
        <f t="shared" si="70"/>
        <v>1.0360663465365996</v>
      </c>
      <c r="BP129" s="31">
        <f t="shared" si="71"/>
        <v>0.90951436182891665</v>
      </c>
      <c r="BQ129" s="31">
        <f t="shared" si="72"/>
        <v>0.28123376081496976</v>
      </c>
      <c r="BS129" s="13"/>
      <c r="BT129" s="19"/>
      <c r="BU129" s="20"/>
      <c r="BV129" s="19"/>
      <c r="BW129" s="33"/>
      <c r="BX129" s="34"/>
      <c r="BZ129" s="19"/>
      <c r="CA129" s="20"/>
      <c r="CB129" s="19"/>
      <c r="CC129" s="6"/>
      <c r="CD129" s="35"/>
      <c r="CF129" s="21"/>
      <c r="CG129" s="21"/>
      <c r="CH129" s="21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36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31">
        <f t="shared" si="49"/>
        <v>7.7602734760075416</v>
      </c>
      <c r="AL130" s="23">
        <f t="shared" si="50"/>
        <v>23.299999999999997</v>
      </c>
      <c r="AM130" s="31">
        <f t="shared" si="51"/>
        <v>2.4867000000000004</v>
      </c>
      <c r="AN130" s="23">
        <f t="shared" si="84"/>
        <v>97.798523353015298</v>
      </c>
      <c r="AO130" s="25">
        <f t="shared" si="52"/>
        <v>6.5065956353230578E-2</v>
      </c>
      <c r="AP130" s="31">
        <f t="shared" si="53"/>
        <v>0.17269397187564406</v>
      </c>
      <c r="AQ130" s="31">
        <f t="shared" si="54"/>
        <v>4.8633111980528723</v>
      </c>
      <c r="AR130" s="31">
        <f t="shared" si="55"/>
        <v>1.6194713704253727</v>
      </c>
      <c r="AS130" s="31">
        <f t="shared" si="56"/>
        <v>3.2413912842391226</v>
      </c>
      <c r="AT130" s="31">
        <f t="shared" si="74"/>
        <v>0.82431092754651469</v>
      </c>
      <c r="AU130" s="31">
        <f t="shared" si="75"/>
        <v>0.44742463022086421</v>
      </c>
      <c r="AV130" s="31">
        <f t="shared" si="57"/>
        <v>0.63586777888368951</v>
      </c>
      <c r="AW130" s="31">
        <f t="shared" si="58"/>
        <v>2.6055235053554329</v>
      </c>
      <c r="AX130" s="31">
        <f t="shared" si="59"/>
        <v>22.7073</v>
      </c>
      <c r="AY130" s="31">
        <f t="shared" si="60"/>
        <v>0.980949376653793</v>
      </c>
      <c r="AZ130" s="31">
        <f t="shared" si="61"/>
        <v>0.29231490614777594</v>
      </c>
      <c r="BA130" s="31">
        <f t="shared" si="85"/>
        <v>1.7706551383393618</v>
      </c>
      <c r="BB130" s="31">
        <f t="shared" si="86"/>
        <v>0.15868785366090515</v>
      </c>
      <c r="BC130" s="31">
        <f t="shared" si="87"/>
        <v>0.7993103840032546</v>
      </c>
      <c r="BD130" s="31">
        <f t="shared" si="62"/>
        <v>39.243731032858136</v>
      </c>
      <c r="BE130" s="31">
        <f t="shared" si="88"/>
        <v>29.67140015932338</v>
      </c>
      <c r="BF130" s="25">
        <f t="shared" si="76"/>
        <v>0.99388636335497027</v>
      </c>
      <c r="BG130" s="32">
        <f t="shared" si="63"/>
        <v>8717380555.1898651</v>
      </c>
      <c r="BH130" s="32">
        <f t="shared" si="64"/>
        <v>6818757725.0322866</v>
      </c>
      <c r="BI130" s="31">
        <f t="shared" si="65"/>
        <v>38.086842993964609</v>
      </c>
      <c r="BJ130" s="25">
        <f t="shared" si="66"/>
        <v>0.22836215486619105</v>
      </c>
      <c r="BK130" s="25">
        <f t="shared" si="67"/>
        <v>0.99174659052920988</v>
      </c>
      <c r="BL130" s="31">
        <f t="shared" si="68"/>
        <v>8.6258087372711838</v>
      </c>
      <c r="BM130" s="31">
        <f t="shared" si="69"/>
        <v>14.081491262728816</v>
      </c>
      <c r="BN130" s="31">
        <f t="shared" si="77"/>
        <v>0.47750055146588055</v>
      </c>
      <c r="BO130" s="31">
        <f t="shared" si="70"/>
        <v>0.99216977168586951</v>
      </c>
      <c r="BP130" s="31">
        <f t="shared" si="71"/>
        <v>1.2798191742730154</v>
      </c>
      <c r="BQ130" s="31">
        <f t="shared" si="72"/>
        <v>0.29277176287449136</v>
      </c>
      <c r="BS130" s="13"/>
      <c r="BT130" s="19"/>
      <c r="BU130" s="20"/>
      <c r="BV130" s="19"/>
      <c r="BW130" s="33"/>
      <c r="BX130" s="34"/>
      <c r="BZ130" s="19"/>
      <c r="CA130" s="20"/>
      <c r="CB130" s="19"/>
      <c r="CC130" s="6"/>
      <c r="CD130" s="35"/>
      <c r="CF130" s="21"/>
      <c r="CG130" s="21"/>
      <c r="CH130" s="21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36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31">
        <f t="shared" ref="AK131:AK194" si="89">(BO131+BP131)/BQ131</f>
        <v>6.5724744598650782</v>
      </c>
      <c r="AL131" s="23">
        <f t="shared" ref="AL131:AL194" si="90">(K131+L131)/2</f>
        <v>23.599999999999998</v>
      </c>
      <c r="AM131" s="31">
        <f t="shared" ref="AM131:AM194" si="91">Z131*0.921</f>
        <v>1.4736000000000002</v>
      </c>
      <c r="AN131" s="23">
        <f t="shared" si="84"/>
        <v>97.802012871036609</v>
      </c>
      <c r="AO131" s="25">
        <f t="shared" ref="AO131:AO194" si="92">AN131*0.00163/2.45</f>
        <v>6.5068277950934547E-2</v>
      </c>
      <c r="AP131" s="31">
        <f t="shared" ref="AP131:AP194" si="93">(2504*EXP(17.27*AL131/(237.3+AL131)))/(AL131+237.3)^2</f>
        <v>0.17544098284357551</v>
      </c>
      <c r="AQ131" s="31">
        <f t="shared" ref="AQ131:AQ194" si="94">0.6108*EXP(17.27*K131/(237.3+K131))</f>
        <v>4.8359775257467401</v>
      </c>
      <c r="AR131" s="31">
        <f t="shared" ref="AR131:AR194" si="95">0.6108*EXP(17.27*L131/(237.3+L131))</f>
        <v>1.6943980378095331</v>
      </c>
      <c r="AS131" s="31">
        <f t="shared" ref="AS131:AS194" si="96">(AQ131+AR131)/2</f>
        <v>3.2651877817781365</v>
      </c>
      <c r="AT131" s="31">
        <f t="shared" si="74"/>
        <v>0.78450629150581375</v>
      </c>
      <c r="AU131" s="31">
        <f t="shared" si="75"/>
        <v>0.52712155030639474</v>
      </c>
      <c r="AV131" s="31">
        <f t="shared" ref="AV131:AV194" si="97">(AT131+AU131)/2</f>
        <v>0.65581392090610424</v>
      </c>
      <c r="AW131" s="31">
        <f t="shared" ref="AW131:AW194" si="98">AS131-AV131</f>
        <v>2.609373860872032</v>
      </c>
      <c r="AX131" s="31">
        <f t="shared" ref="AX131:AX194" si="99">R131*0.77</f>
        <v>23.138500000000001</v>
      </c>
      <c r="AY131" s="31">
        <f t="shared" ref="AY131:AY194" si="100">1+(0.033*COS(2*PI()*I131/365))</f>
        <v>0.98048837231950192</v>
      </c>
      <c r="AZ131" s="31">
        <f t="shared" ref="AZ131:AZ194" si="101">(0.409*SIN((2*PI()*I131/365)-1.39))</f>
        <v>0.29719572959507262</v>
      </c>
      <c r="BA131" s="31">
        <f t="shared" si="85"/>
        <v>1.774244613083708</v>
      </c>
      <c r="BB131" s="31">
        <f t="shared" si="86"/>
        <v>0.161259684806839</v>
      </c>
      <c r="BC131" s="31">
        <f t="shared" si="87"/>
        <v>0.79812683008103913</v>
      </c>
      <c r="BD131" s="31">
        <f t="shared" ref="BD131:BD194" si="102">(24*60/PI())*(0.082*AY131)*((BA131*BB131)+(BC131*SIN(BA131)))</f>
        <v>39.350545506344297</v>
      </c>
      <c r="BE131" s="31">
        <f t="shared" si="88"/>
        <v>29.752160446436793</v>
      </c>
      <c r="BF131" s="25">
        <f t="shared" si="76"/>
        <v>1</v>
      </c>
      <c r="BG131" s="32">
        <f t="shared" ref="BG131:BG194" si="103">(K131+273.16)^4</f>
        <v>8705974478.3346977</v>
      </c>
      <c r="BH131" s="32">
        <f t="shared" ref="BH131:BH194" si="104">(L131+273.16)^4</f>
        <v>6885442017.1192436</v>
      </c>
      <c r="BI131" s="31">
        <f t="shared" ref="BI131:BI194" si="105">((BG131+BH131)/2)*4.903*10^-9</f>
        <v>38.222357538605337</v>
      </c>
      <c r="BJ131" s="25">
        <f t="shared" ref="BJ131:BJ194" si="106">(0.34-(0.14*SQRT(AV131)))</f>
        <v>0.22662472558022345</v>
      </c>
      <c r="BK131" s="25">
        <f t="shared" ref="BK131:BK194" si="107">1.35*BF131-0.35</f>
        <v>1</v>
      </c>
      <c r="BL131" s="31">
        <f t="shared" ref="BL131:BL194" si="108">BI131*BJ131*BK131</f>
        <v>8.662131288215619</v>
      </c>
      <c r="BM131" s="31">
        <f t="shared" ref="BM131:BM194" si="109">AX131-BL131</f>
        <v>14.476368711784382</v>
      </c>
      <c r="BN131" s="31">
        <f t="shared" si="77"/>
        <v>0.48174271919415579</v>
      </c>
      <c r="BO131" s="31">
        <f t="shared" ref="BO131:BO194" si="110">AP131*0.408*BM131</f>
        <v>1.0362173287589862</v>
      </c>
      <c r="BP131" s="31">
        <f t="shared" ref="BP131:BP194" si="111">(AO131*900*AM131*AW131)/(AL131+273.16)</f>
        <v>0.75879136608917952</v>
      </c>
      <c r="BQ131" s="31">
        <f t="shared" ref="BQ131:BQ194" si="112">AP131+AO131*(1+0.34*AM131)</f>
        <v>0.27311002968659909</v>
      </c>
      <c r="BS131" s="13"/>
      <c r="BT131" s="19"/>
      <c r="BU131" s="20"/>
      <c r="BV131" s="19"/>
      <c r="BW131" s="33"/>
      <c r="BX131" s="34"/>
      <c r="BZ131" s="19"/>
      <c r="CA131" s="20"/>
      <c r="CB131" s="19"/>
      <c r="CC131" s="6"/>
      <c r="CD131" s="35"/>
      <c r="CF131" s="21"/>
      <c r="CG131" s="21"/>
      <c r="CH131" s="21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36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31">
        <f t="shared" si="89"/>
        <v>6.6116519050962026</v>
      </c>
      <c r="AL132" s="23">
        <f t="shared" si="90"/>
        <v>24.25</v>
      </c>
      <c r="AM132" s="31">
        <f t="shared" si="91"/>
        <v>1.3815</v>
      </c>
      <c r="AN132" s="23">
        <f t="shared" si="84"/>
        <v>97.809549687016982</v>
      </c>
      <c r="AO132" s="25">
        <f t="shared" si="92"/>
        <v>6.5073292240750064E-2</v>
      </c>
      <c r="AP132" s="31">
        <f t="shared" si="93"/>
        <v>0.18151948232936324</v>
      </c>
      <c r="AQ132" s="31">
        <f t="shared" si="94"/>
        <v>5.3787812129973753</v>
      </c>
      <c r="AR132" s="31">
        <f t="shared" si="95"/>
        <v>1.6299939408502728</v>
      </c>
      <c r="AS132" s="31">
        <f t="shared" si="96"/>
        <v>3.5043875769238242</v>
      </c>
      <c r="AT132" s="31">
        <f t="shared" ref="AT132:AT195" si="114">AR132*N132/100</f>
        <v>0.93724651598890685</v>
      </c>
      <c r="AU132" s="31">
        <f t="shared" ref="AU132:AU195" si="115">AQ132*O132/100</f>
        <v>0.45181762189177954</v>
      </c>
      <c r="AV132" s="31">
        <f t="shared" si="97"/>
        <v>0.69453206894034314</v>
      </c>
      <c r="AW132" s="31">
        <f t="shared" si="98"/>
        <v>2.8098555079834808</v>
      </c>
      <c r="AX132" s="31">
        <f t="shared" si="99"/>
        <v>23.046099999999999</v>
      </c>
      <c r="AY132" s="31">
        <f t="shared" si="100"/>
        <v>0.98003314970158795</v>
      </c>
      <c r="AZ132" s="31">
        <f t="shared" si="101"/>
        <v>0.30198848753368118</v>
      </c>
      <c r="BA132" s="31">
        <f t="shared" si="85"/>
        <v>1.7777823791267739</v>
      </c>
      <c r="BB132" s="31">
        <f t="shared" si="86"/>
        <v>0.16378137408935808</v>
      </c>
      <c r="BC132" s="31">
        <f t="shared" si="87"/>
        <v>0.79694612925811747</v>
      </c>
      <c r="BD132" s="31">
        <f t="shared" si="102"/>
        <v>39.454666550730863</v>
      </c>
      <c r="BE132" s="31">
        <f t="shared" si="88"/>
        <v>29.830884285676589</v>
      </c>
      <c r="BF132" s="25">
        <f t="shared" ref="BF132:BF195" si="116">IF(R132/BE132&gt;0.3,MIN(R132/BE132,1),0.3)</f>
        <v>1</v>
      </c>
      <c r="BG132" s="32">
        <f t="shared" si="103"/>
        <v>8924612944.2527657</v>
      </c>
      <c r="BH132" s="32">
        <f t="shared" si="104"/>
        <v>6828254269.9889059</v>
      </c>
      <c r="BI132" s="31">
        <f t="shared" si="105"/>
        <v>38.618153975713454</v>
      </c>
      <c r="BJ132" s="25">
        <f t="shared" si="106"/>
        <v>0.22332597310784752</v>
      </c>
      <c r="BK132" s="25">
        <f t="shared" si="107"/>
        <v>1</v>
      </c>
      <c r="BL132" s="31">
        <f t="shared" si="108"/>
        <v>8.6244368162548977</v>
      </c>
      <c r="BM132" s="31">
        <f t="shared" si="109"/>
        <v>14.421663183745101</v>
      </c>
      <c r="BN132" s="31">
        <f t="shared" ref="BN132:BN195" si="117">BM132/R132</f>
        <v>0.48184641442516207</v>
      </c>
      <c r="BO132" s="31">
        <f t="shared" si="110"/>
        <v>1.0680676368602735</v>
      </c>
      <c r="BP132" s="31">
        <f t="shared" si="111"/>
        <v>0.76440690035054182</v>
      </c>
      <c r="BQ132" s="31">
        <f t="shared" si="112"/>
        <v>0.27715835066851602</v>
      </c>
      <c r="BS132" s="13"/>
      <c r="BT132" s="19"/>
      <c r="BU132" s="20"/>
      <c r="BV132" s="19"/>
      <c r="BW132" s="33"/>
      <c r="BX132" s="34"/>
      <c r="BZ132" s="19"/>
      <c r="CA132" s="20"/>
      <c r="CB132" s="19"/>
      <c r="CC132" s="6"/>
      <c r="CD132" s="35"/>
      <c r="CF132" s="21"/>
      <c r="CG132" s="21"/>
      <c r="CH132" s="21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36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31">
        <f t="shared" si="89"/>
        <v>8.8050106746069634</v>
      </c>
      <c r="AL133" s="23">
        <f t="shared" si="90"/>
        <v>24.950000000000003</v>
      </c>
      <c r="AM133" s="31">
        <f t="shared" si="91"/>
        <v>3.0392999999999999</v>
      </c>
      <c r="AN133" s="23">
        <f t="shared" ref="AN133:AN196" si="124">101.3*(((273.16+AL133)-0.0065*$AN$1)/(273.16+AL133))^5.26</f>
        <v>97.817630024370473</v>
      </c>
      <c r="AO133" s="25">
        <f t="shared" si="92"/>
        <v>6.5078668138662796E-2</v>
      </c>
      <c r="AP133" s="31">
        <f t="shared" si="93"/>
        <v>0.18826314562407409</v>
      </c>
      <c r="AQ133" s="31">
        <f t="shared" si="94"/>
        <v>5.2019304560289008</v>
      </c>
      <c r="AR133" s="31">
        <f t="shared" si="95"/>
        <v>1.8534226492057391</v>
      </c>
      <c r="AS133" s="31">
        <f t="shared" si="96"/>
        <v>3.5276765526173199</v>
      </c>
      <c r="AT133" s="31">
        <f t="shared" si="114"/>
        <v>0.91929763400604658</v>
      </c>
      <c r="AU133" s="31">
        <f t="shared" si="115"/>
        <v>0.43176022785039886</v>
      </c>
      <c r="AV133" s="31">
        <f t="shared" si="97"/>
        <v>0.67552893092822275</v>
      </c>
      <c r="AW133" s="31">
        <f t="shared" si="98"/>
        <v>2.8521476216890971</v>
      </c>
      <c r="AX133" s="31">
        <f t="shared" si="99"/>
        <v>23.331</v>
      </c>
      <c r="AY133" s="31">
        <f t="shared" si="100"/>
        <v>0.97958384369233742</v>
      </c>
      <c r="AZ133" s="31">
        <f t="shared" si="101"/>
        <v>0.30669175976598817</v>
      </c>
      <c r="BA133" s="31">
        <f t="shared" ref="BA133:BA196" si="125">ACOS(-TAN(PI()*$AN$2/180)*TAN(AZ133))</f>
        <v>1.7812669435988517</v>
      </c>
      <c r="BB133" s="31">
        <f t="shared" ref="BB133:BB196" si="126">SIN(PI()*$AN$2/180)*SIN(AZ133)</f>
        <v>0.16625232376788759</v>
      </c>
      <c r="BC133" s="31">
        <f t="shared" ref="BC133:BC196" si="127">COS(PI()*$AN$2/180)*COS(AZ133)</f>
        <v>0.79576967642920682</v>
      </c>
      <c r="BD133" s="31">
        <f t="shared" si="102"/>
        <v>39.556098757567085</v>
      </c>
      <c r="BE133" s="31">
        <f t="shared" ref="BE133:BE196" si="128">BD133*(0.75+(2*10^-5*$AN$1))</f>
        <v>29.907575148621319</v>
      </c>
      <c r="BF133" s="25">
        <f t="shared" si="116"/>
        <v>1</v>
      </c>
      <c r="BG133" s="32">
        <f t="shared" si="103"/>
        <v>8855129491.2018509</v>
      </c>
      <c r="BH133" s="32">
        <f t="shared" si="104"/>
        <v>7020276718.7867928</v>
      </c>
      <c r="BI133" s="31">
        <f t="shared" si="105"/>
        <v>38.91855832378716</v>
      </c>
      <c r="BJ133" s="25">
        <f t="shared" si="106"/>
        <v>0.22493320615315138</v>
      </c>
      <c r="BK133" s="25">
        <f t="shared" si="107"/>
        <v>1</v>
      </c>
      <c r="BL133" s="31">
        <f t="shared" si="108"/>
        <v>8.7540761026278631</v>
      </c>
      <c r="BM133" s="31">
        <f t="shared" si="109"/>
        <v>14.576923897372136</v>
      </c>
      <c r="BN133" s="31">
        <f t="shared" si="117"/>
        <v>0.48108659727300779</v>
      </c>
      <c r="BO133" s="31">
        <f t="shared" si="110"/>
        <v>1.1196733989483425</v>
      </c>
      <c r="BP133" s="31">
        <f t="shared" si="111"/>
        <v>1.703139381988519</v>
      </c>
      <c r="BQ133" s="31">
        <f t="shared" si="112"/>
        <v>0.32059163642784178</v>
      </c>
      <c r="BS133" s="13"/>
      <c r="BT133" s="19"/>
      <c r="BU133" s="20"/>
      <c r="BV133" s="19"/>
      <c r="BW133" s="33"/>
      <c r="BX133" s="34"/>
      <c r="BZ133" s="19"/>
      <c r="CA133" s="20"/>
      <c r="CB133" s="19"/>
      <c r="CC133" s="6"/>
      <c r="CD133" s="35"/>
      <c r="CF133" s="21"/>
      <c r="CG133" s="21"/>
      <c r="CH133" s="21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36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31">
        <f t="shared" si="89"/>
        <v>7.697357276652788</v>
      </c>
      <c r="AL134" s="23">
        <f t="shared" si="90"/>
        <v>21.75</v>
      </c>
      <c r="AM134" s="31">
        <f t="shared" si="91"/>
        <v>2.3946000000000001</v>
      </c>
      <c r="AN134" s="23">
        <f t="shared" si="124"/>
        <v>97.780382702615114</v>
      </c>
      <c r="AO134" s="25">
        <f t="shared" si="92"/>
        <v>6.5053887267454119E-2</v>
      </c>
      <c r="AP134" s="31">
        <f t="shared" si="93"/>
        <v>0.1590721423326418</v>
      </c>
      <c r="AQ134" s="31">
        <f t="shared" si="94"/>
        <v>4.4164290333261924</v>
      </c>
      <c r="AR134" s="31">
        <f t="shared" si="95"/>
        <v>1.4782881252432811</v>
      </c>
      <c r="AS134" s="31">
        <f t="shared" si="96"/>
        <v>2.947358579284737</v>
      </c>
      <c r="AT134" s="31">
        <f t="shared" si="114"/>
        <v>0.62383758885266472</v>
      </c>
      <c r="AU134" s="31">
        <f t="shared" si="115"/>
        <v>0.39306218396603115</v>
      </c>
      <c r="AV134" s="31">
        <f t="shared" si="97"/>
        <v>0.50844988640934796</v>
      </c>
      <c r="AW134" s="31">
        <f t="shared" si="98"/>
        <v>2.4389086928753891</v>
      </c>
      <c r="AX134" s="31">
        <f t="shared" si="99"/>
        <v>23.954699999999999</v>
      </c>
      <c r="AY134" s="31">
        <f t="shared" si="100"/>
        <v>0.97914058743081744</v>
      </c>
      <c r="AZ134" s="31">
        <f t="shared" si="101"/>
        <v>0.31130415261092631</v>
      </c>
      <c r="BA134" s="31">
        <f t="shared" si="125"/>
        <v>1.7846968044388558</v>
      </c>
      <c r="BB134" s="31">
        <f t="shared" si="126"/>
        <v>0.16867195693021336</v>
      </c>
      <c r="BC134" s="31">
        <f t="shared" si="127"/>
        <v>0.79459885945991193</v>
      </c>
      <c r="BD134" s="31">
        <f t="shared" si="102"/>
        <v>39.654847518302148</v>
      </c>
      <c r="BE134" s="31">
        <f t="shared" si="128"/>
        <v>29.982237111637886</v>
      </c>
      <c r="BF134" s="25">
        <f t="shared" si="116"/>
        <v>1</v>
      </c>
      <c r="BG134" s="32">
        <f t="shared" si="103"/>
        <v>8524995020.945281</v>
      </c>
      <c r="BH134" s="32">
        <f t="shared" si="104"/>
        <v>6686843416.2083912</v>
      </c>
      <c r="BI134" s="31">
        <f t="shared" si="105"/>
        <v>37.291821928682225</v>
      </c>
      <c r="BJ134" s="25">
        <f t="shared" si="106"/>
        <v>0.2401720591536457</v>
      </c>
      <c r="BK134" s="25">
        <f t="shared" si="107"/>
        <v>1</v>
      </c>
      <c r="BL134" s="31">
        <f t="shared" si="108"/>
        <v>8.9564536622026889</v>
      </c>
      <c r="BM134" s="31">
        <f t="shared" si="109"/>
        <v>14.99824633779731</v>
      </c>
      <c r="BN134" s="31">
        <f t="shared" si="117"/>
        <v>0.48210370741874992</v>
      </c>
      <c r="BO134" s="31">
        <f t="shared" si="110"/>
        <v>0.97340769588393572</v>
      </c>
      <c r="BP134" s="31">
        <f t="shared" si="111"/>
        <v>1.1594573630013245</v>
      </c>
      <c r="BQ134" s="31">
        <f t="shared" si="112"/>
        <v>0.27709056267331544</v>
      </c>
      <c r="BS134" s="13"/>
      <c r="BT134" s="19"/>
      <c r="BU134" s="20"/>
      <c r="BV134" s="19"/>
      <c r="BW134" s="33"/>
      <c r="BX134" s="34"/>
      <c r="BZ134" s="19"/>
      <c r="CA134" s="20"/>
      <c r="CB134" s="19"/>
      <c r="CC134" s="6"/>
      <c r="CD134" s="35"/>
      <c r="CF134" s="21"/>
      <c r="CG134" s="21"/>
      <c r="CH134" s="21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36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31">
        <f t="shared" si="89"/>
        <v>7.8705156505834744</v>
      </c>
      <c r="AL135" s="23">
        <f t="shared" si="90"/>
        <v>24.15</v>
      </c>
      <c r="AM135" s="31">
        <f t="shared" si="91"/>
        <v>2.1183000000000001</v>
      </c>
      <c r="AN135" s="23">
        <f t="shared" si="124"/>
        <v>97.808392291299</v>
      </c>
      <c r="AO135" s="25">
        <f t="shared" si="92"/>
        <v>6.5072522218292794E-2</v>
      </c>
      <c r="AP135" s="31">
        <f t="shared" si="93"/>
        <v>0.18057293595487006</v>
      </c>
      <c r="AQ135" s="31">
        <f t="shared" si="94"/>
        <v>5.1154132953859861</v>
      </c>
      <c r="AR135" s="31">
        <f t="shared" si="95"/>
        <v>1.7053462321157722</v>
      </c>
      <c r="AS135" s="31">
        <f t="shared" si="96"/>
        <v>3.4103797637508793</v>
      </c>
      <c r="AT135" s="31">
        <f t="shared" si="114"/>
        <v>0.6343887983470673</v>
      </c>
      <c r="AU135" s="31">
        <f t="shared" si="115"/>
        <v>0.46550260988012476</v>
      </c>
      <c r="AV135" s="31">
        <f t="shared" si="97"/>
        <v>0.549945704113596</v>
      </c>
      <c r="AW135" s="31">
        <f t="shared" si="98"/>
        <v>2.8604340596372833</v>
      </c>
      <c r="AX135" s="31">
        <f t="shared" si="99"/>
        <v>24.147200000000002</v>
      </c>
      <c r="AY135" s="31">
        <f t="shared" si="100"/>
        <v>0.97870351226342489</v>
      </c>
      <c r="AZ135" s="31">
        <f t="shared" si="101"/>
        <v>0.31582429931695188</v>
      </c>
      <c r="BA135" s="31">
        <f t="shared" si="125"/>
        <v>1.7880704518503605</v>
      </c>
      <c r="BB135" s="31">
        <f t="shared" si="126"/>
        <v>0.17103971724478964</v>
      </c>
      <c r="BC135" s="31">
        <f t="shared" si="127"/>
        <v>0.79343505757338972</v>
      </c>
      <c r="BD135" s="31">
        <f t="shared" si="102"/>
        <v>39.750918969772044</v>
      </c>
      <c r="BE135" s="31">
        <f t="shared" si="128"/>
        <v>30.054874814665247</v>
      </c>
      <c r="BF135" s="25">
        <f t="shared" si="116"/>
        <v>1</v>
      </c>
      <c r="BG135" s="32">
        <f t="shared" si="103"/>
        <v>8820540308.8896446</v>
      </c>
      <c r="BH135" s="32">
        <f t="shared" si="104"/>
        <v>6895008118.9976492</v>
      </c>
      <c r="BI135" s="31">
        <f t="shared" si="105"/>
        <v>38.526666970965699</v>
      </c>
      <c r="BJ135" s="25">
        <f t="shared" si="106"/>
        <v>0.23617834618622913</v>
      </c>
      <c r="BK135" s="25">
        <f t="shared" si="107"/>
        <v>1</v>
      </c>
      <c r="BL135" s="31">
        <f t="shared" si="108"/>
        <v>9.0991644892702972</v>
      </c>
      <c r="BM135" s="31">
        <f t="shared" si="109"/>
        <v>15.048035510729704</v>
      </c>
      <c r="BN135" s="31">
        <f t="shared" si="117"/>
        <v>0.47984807113296252</v>
      </c>
      <c r="BO135" s="31">
        <f t="shared" si="110"/>
        <v>1.1086453246304468</v>
      </c>
      <c r="BP135" s="31">
        <f t="shared" si="111"/>
        <v>1.1935758959420384</v>
      </c>
      <c r="BQ135" s="31">
        <f t="shared" si="112"/>
        <v>0.29251212027026613</v>
      </c>
      <c r="BS135" s="13"/>
      <c r="BT135" s="19"/>
      <c r="BU135" s="20"/>
      <c r="BV135" s="19"/>
      <c r="BW135" s="33"/>
      <c r="BX135" s="34"/>
      <c r="BZ135" s="19"/>
      <c r="CA135" s="20"/>
      <c r="CB135" s="19"/>
      <c r="CC135" s="6"/>
      <c r="CD135" s="35"/>
      <c r="CF135" s="21"/>
      <c r="CG135" s="21"/>
      <c r="CH135" s="21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36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31">
        <f t="shared" si="89"/>
        <v>7.4037925523094605</v>
      </c>
      <c r="AL136" s="23">
        <f t="shared" si="90"/>
        <v>27.099999999999998</v>
      </c>
      <c r="AM136" s="31">
        <f t="shared" si="91"/>
        <v>1.3815</v>
      </c>
      <c r="AN136" s="23">
        <f t="shared" si="124"/>
        <v>97.842215959174766</v>
      </c>
      <c r="AO136" s="25">
        <f t="shared" si="92"/>
        <v>6.5095025311614221E-2</v>
      </c>
      <c r="AP136" s="31">
        <f t="shared" si="93"/>
        <v>0.21031017768069357</v>
      </c>
      <c r="AQ136" s="31">
        <f t="shared" si="94"/>
        <v>7.2973575963193085</v>
      </c>
      <c r="AR136" s="31">
        <f t="shared" si="95"/>
        <v>1.6405764392484408</v>
      </c>
      <c r="AS136" s="31">
        <f t="shared" si="96"/>
        <v>4.468967017783875</v>
      </c>
      <c r="AT136" s="31">
        <f t="shared" si="114"/>
        <v>0.80224187879248743</v>
      </c>
      <c r="AU136" s="31">
        <f t="shared" si="115"/>
        <v>0.38675995260492335</v>
      </c>
      <c r="AV136" s="31">
        <f t="shared" si="97"/>
        <v>0.59450091569870533</v>
      </c>
      <c r="AW136" s="31">
        <f t="shared" si="98"/>
        <v>3.8744661020851696</v>
      </c>
      <c r="AX136" s="31">
        <f t="shared" si="99"/>
        <v>23.577400000000001</v>
      </c>
      <c r="AY136" s="31">
        <f t="shared" si="100"/>
        <v>0.97827274770496442</v>
      </c>
      <c r="AZ136" s="31">
        <f t="shared" si="101"/>
        <v>0.32025086046704321</v>
      </c>
      <c r="BA136" s="31">
        <f t="shared" si="125"/>
        <v>1.7913863698475181</v>
      </c>
      <c r="BB136" s="31">
        <f t="shared" si="126"/>
        <v>0.17335506869334447</v>
      </c>
      <c r="BC136" s="31">
        <f t="shared" si="127"/>
        <v>0.79227963975652382</v>
      </c>
      <c r="BD136" s="31">
        <f t="shared" si="102"/>
        <v>39.844319940016916</v>
      </c>
      <c r="BE136" s="31">
        <f t="shared" si="128"/>
        <v>30.125493420247988</v>
      </c>
      <c r="BF136" s="25">
        <f t="shared" si="116"/>
        <v>1</v>
      </c>
      <c r="BG136" s="32">
        <f t="shared" si="103"/>
        <v>9593019613.9022789</v>
      </c>
      <c r="BH136" s="32">
        <f t="shared" si="104"/>
        <v>6837760730.9359121</v>
      </c>
      <c r="BI136" s="31">
        <f t="shared" si="105"/>
        <v>40.280058015370827</v>
      </c>
      <c r="BJ136" s="25">
        <f t="shared" si="106"/>
        <v>0.23205456032006436</v>
      </c>
      <c r="BK136" s="25">
        <f t="shared" si="107"/>
        <v>1</v>
      </c>
      <c r="BL136" s="31">
        <f t="shared" si="108"/>
        <v>9.3471711524235612</v>
      </c>
      <c r="BM136" s="31">
        <f t="shared" si="109"/>
        <v>14.23022884757644</v>
      </c>
      <c r="BN136" s="31">
        <f t="shared" si="117"/>
        <v>0.46473640913051728</v>
      </c>
      <c r="BO136" s="31">
        <f t="shared" si="110"/>
        <v>1.2210468786072588</v>
      </c>
      <c r="BP136" s="31">
        <f t="shared" si="111"/>
        <v>1.0443728765454494</v>
      </c>
      <c r="BQ136" s="31">
        <f t="shared" si="112"/>
        <v>0.30598098733142609</v>
      </c>
      <c r="BS136" s="13"/>
      <c r="BT136" s="19"/>
      <c r="BU136" s="20"/>
      <c r="BV136" s="19"/>
      <c r="BW136" s="33"/>
      <c r="BX136" s="34"/>
      <c r="BZ136" s="19"/>
      <c r="CA136" s="20"/>
      <c r="CB136" s="19"/>
      <c r="CC136" s="6"/>
      <c r="CD136" s="35"/>
      <c r="CF136" s="21"/>
      <c r="CG136" s="21"/>
      <c r="CH136" s="21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36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31">
        <f t="shared" si="89"/>
        <v>7.9666384588076475</v>
      </c>
      <c r="AL137" s="23">
        <f t="shared" si="90"/>
        <v>26.849999999999998</v>
      </c>
      <c r="AM137" s="31">
        <f t="shared" si="91"/>
        <v>1.8420000000000001</v>
      </c>
      <c r="AN137" s="23">
        <f t="shared" si="124"/>
        <v>97.839374979168099</v>
      </c>
      <c r="AO137" s="25">
        <f t="shared" si="92"/>
        <v>6.5093135190222029E-2</v>
      </c>
      <c r="AP137" s="31">
        <f t="shared" si="93"/>
        <v>0.20764000911122577</v>
      </c>
      <c r="AQ137" s="31">
        <f t="shared" si="94"/>
        <v>6.5534484603429339</v>
      </c>
      <c r="AR137" s="31">
        <f t="shared" si="95"/>
        <v>1.8067051290327525</v>
      </c>
      <c r="AS137" s="31">
        <f t="shared" si="96"/>
        <v>4.1800767946878432</v>
      </c>
      <c r="AT137" s="31">
        <f t="shared" si="114"/>
        <v>0.65583396183888909</v>
      </c>
      <c r="AU137" s="31">
        <f t="shared" si="115"/>
        <v>0.40631380454126192</v>
      </c>
      <c r="AV137" s="31">
        <f t="shared" si="97"/>
        <v>0.53107388319007554</v>
      </c>
      <c r="AW137" s="31">
        <f t="shared" si="98"/>
        <v>3.6490029114977678</v>
      </c>
      <c r="AX137" s="31">
        <f t="shared" si="99"/>
        <v>23.515799999999999</v>
      </c>
      <c r="AY137" s="31">
        <f t="shared" si="100"/>
        <v>0.97784842140027151</v>
      </c>
      <c r="AZ137" s="31">
        <f t="shared" si="101"/>
        <v>0.32458252437559854</v>
      </c>
      <c r="BA137" s="31">
        <f t="shared" si="125"/>
        <v>1.7946430378895106</v>
      </c>
      <c r="BB137" s="31">
        <f t="shared" si="126"/>
        <v>0.17561749528504189</v>
      </c>
      <c r="BC137" s="31">
        <f t="shared" si="127"/>
        <v>0.79113396318729168</v>
      </c>
      <c r="BD137" s="31">
        <f t="shared" si="102"/>
        <v>39.935057894538019</v>
      </c>
      <c r="BE137" s="31">
        <f t="shared" si="128"/>
        <v>30.194098572902305</v>
      </c>
      <c r="BF137" s="25">
        <f t="shared" si="116"/>
        <v>1</v>
      </c>
      <c r="BG137" s="32">
        <f t="shared" si="103"/>
        <v>9350139932.4819927</v>
      </c>
      <c r="BH137" s="32">
        <f t="shared" si="104"/>
        <v>6981552261.8633099</v>
      </c>
      <c r="BI137" s="31">
        <f t="shared" si="105"/>
        <v>40.037143414437509</v>
      </c>
      <c r="BJ137" s="25">
        <f t="shared" si="106"/>
        <v>0.23797525736114067</v>
      </c>
      <c r="BK137" s="25">
        <f t="shared" si="107"/>
        <v>1</v>
      </c>
      <c r="BL137" s="31">
        <f t="shared" si="108"/>
        <v>9.5278495080556649</v>
      </c>
      <c r="BM137" s="31">
        <f t="shared" si="109"/>
        <v>13.987950491944334</v>
      </c>
      <c r="BN137" s="31">
        <f t="shared" si="117"/>
        <v>0.45802064479189042</v>
      </c>
      <c r="BO137" s="31">
        <f t="shared" si="110"/>
        <v>1.185018932378636</v>
      </c>
      <c r="BP137" s="31">
        <f t="shared" si="111"/>
        <v>1.3125196194335464</v>
      </c>
      <c r="BQ137" s="31">
        <f t="shared" si="112"/>
        <v>0.31349967300838005</v>
      </c>
      <c r="BS137" s="13"/>
      <c r="BT137" s="19"/>
      <c r="BU137" s="20"/>
      <c r="BV137" s="19"/>
      <c r="BW137" s="33"/>
      <c r="BX137" s="34"/>
      <c r="BZ137" s="19"/>
      <c r="CA137" s="20"/>
      <c r="CB137" s="19"/>
      <c r="CC137" s="6"/>
      <c r="CD137" s="35"/>
      <c r="CF137" s="21"/>
      <c r="CG137" s="21"/>
      <c r="CH137" s="21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36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31">
        <f t="shared" si="89"/>
        <v>8.038530778273687</v>
      </c>
      <c r="AL138" s="23">
        <f t="shared" si="90"/>
        <v>27.1</v>
      </c>
      <c r="AM138" s="31">
        <f t="shared" si="91"/>
        <v>2.0262000000000002</v>
      </c>
      <c r="AN138" s="23">
        <f t="shared" si="124"/>
        <v>97.842215959174766</v>
      </c>
      <c r="AO138" s="25">
        <f t="shared" si="92"/>
        <v>6.5095025311614221E-2</v>
      </c>
      <c r="AP138" s="31">
        <f t="shared" si="93"/>
        <v>0.21031017768069366</v>
      </c>
      <c r="AQ138" s="31">
        <f t="shared" si="94"/>
        <v>6.0726299897773925</v>
      </c>
      <c r="AR138" s="31">
        <f t="shared" si="95"/>
        <v>2.038176335166181</v>
      </c>
      <c r="AS138" s="31">
        <f t="shared" si="96"/>
        <v>4.0554031624717872</v>
      </c>
      <c r="AT138" s="31">
        <f t="shared" si="114"/>
        <v>0.90495029281378436</v>
      </c>
      <c r="AU138" s="31">
        <f t="shared" si="115"/>
        <v>0.4615198792230818</v>
      </c>
      <c r="AV138" s="31">
        <f t="shared" si="97"/>
        <v>0.68323508601843308</v>
      </c>
      <c r="AW138" s="31">
        <f t="shared" si="98"/>
        <v>3.3721680764533541</v>
      </c>
      <c r="AX138" s="31">
        <f t="shared" si="99"/>
        <v>23.4542</v>
      </c>
      <c r="AY138" s="31">
        <f t="shared" si="100"/>
        <v>0.97743065908638782</v>
      </c>
      <c r="AZ138" s="31">
        <f t="shared" si="101"/>
        <v>0.32881800747711681</v>
      </c>
      <c r="BA138" s="31">
        <f t="shared" si="125"/>
        <v>1.7978389326017825</v>
      </c>
      <c r="BB138" s="31">
        <f t="shared" si="126"/>
        <v>0.1778265007534946</v>
      </c>
      <c r="BC138" s="31">
        <f t="shared" si="127"/>
        <v>0.78999937168494549</v>
      </c>
      <c r="BD138" s="31">
        <f t="shared" si="102"/>
        <v>40.023140883099124</v>
      </c>
      <c r="BE138" s="31">
        <f t="shared" si="128"/>
        <v>30.260696358893586</v>
      </c>
      <c r="BF138" s="25">
        <f t="shared" si="116"/>
        <v>1</v>
      </c>
      <c r="BG138" s="32">
        <f t="shared" si="103"/>
        <v>9182889364.1693211</v>
      </c>
      <c r="BH138" s="32">
        <f t="shared" si="104"/>
        <v>7166929826.5031099</v>
      </c>
      <c r="BI138" s="31">
        <f t="shared" si="105"/>
        <v>40.08158174593347</v>
      </c>
      <c r="BJ138" s="25">
        <f t="shared" si="106"/>
        <v>0.22427875006740861</v>
      </c>
      <c r="BK138" s="25">
        <f t="shared" si="107"/>
        <v>1</v>
      </c>
      <c r="BL138" s="31">
        <f t="shared" si="108"/>
        <v>8.9894470547026195</v>
      </c>
      <c r="BM138" s="31">
        <f t="shared" si="109"/>
        <v>14.464752945297381</v>
      </c>
      <c r="BN138" s="31">
        <f t="shared" si="117"/>
        <v>0.47487698441554105</v>
      </c>
      <c r="BO138" s="31">
        <f t="shared" si="110"/>
        <v>1.2411705829093942</v>
      </c>
      <c r="BP138" s="31">
        <f t="shared" si="111"/>
        <v>1.3331663802781151</v>
      </c>
      <c r="BQ138" s="31">
        <f t="shared" si="112"/>
        <v>0.3202496866896814</v>
      </c>
      <c r="BS138" s="13"/>
      <c r="BT138" s="19"/>
      <c r="BU138" s="20"/>
      <c r="BV138" s="19"/>
      <c r="BW138" s="33"/>
      <c r="BX138" s="34"/>
      <c r="BZ138" s="19"/>
      <c r="CA138" s="20"/>
      <c r="CB138" s="19"/>
      <c r="CC138" s="6"/>
      <c r="CD138" s="35"/>
      <c r="CF138" s="21"/>
      <c r="CG138" s="21"/>
      <c r="CH138" s="21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36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31">
        <f t="shared" si="89"/>
        <v>6.932899070496199</v>
      </c>
      <c r="AL139" s="23">
        <f t="shared" si="90"/>
        <v>24.9</v>
      </c>
      <c r="AM139" s="31">
        <f t="shared" si="91"/>
        <v>1.4736000000000002</v>
      </c>
      <c r="AN139" s="23">
        <f t="shared" si="124"/>
        <v>97.817054098192031</v>
      </c>
      <c r="AO139" s="25">
        <f t="shared" si="92"/>
        <v>6.5078284971450198E-2</v>
      </c>
      <c r="AP139" s="31">
        <f t="shared" si="93"/>
        <v>0.18777455670296286</v>
      </c>
      <c r="AQ139" s="31">
        <f t="shared" si="94"/>
        <v>5.8118453382797011</v>
      </c>
      <c r="AR139" s="31">
        <f t="shared" si="95"/>
        <v>1.6194713704253727</v>
      </c>
      <c r="AS139" s="31">
        <f t="shared" si="96"/>
        <v>3.715658354352537</v>
      </c>
      <c r="AT139" s="31">
        <f t="shared" si="114"/>
        <v>0.66560273324482822</v>
      </c>
      <c r="AU139" s="31">
        <f t="shared" si="115"/>
        <v>0.37195810164990084</v>
      </c>
      <c r="AV139" s="31">
        <f t="shared" si="97"/>
        <v>0.51878041744736447</v>
      </c>
      <c r="AW139" s="31">
        <f t="shared" si="98"/>
        <v>3.1968779369051727</v>
      </c>
      <c r="AX139" s="31">
        <f t="shared" si="99"/>
        <v>22.753500000000003</v>
      </c>
      <c r="AY139" s="31">
        <f t="shared" si="100"/>
        <v>0.97701958455530324</v>
      </c>
      <c r="AZ139" s="31">
        <f t="shared" si="101"/>
        <v>0.33295605470654577</v>
      </c>
      <c r="BA139" s="31">
        <f t="shared" si="125"/>
        <v>1.8009725295818686</v>
      </c>
      <c r="BB139" s="31">
        <f t="shared" si="126"/>
        <v>0.17998160823794859</v>
      </c>
      <c r="BC139" s="31">
        <f t="shared" si="127"/>
        <v>0.78887719418455626</v>
      </c>
      <c r="BD139" s="31">
        <f t="shared" si="102"/>
        <v>40.108577487172944</v>
      </c>
      <c r="BE139" s="31">
        <f t="shared" si="128"/>
        <v>30.325293266501717</v>
      </c>
      <c r="BF139" s="25">
        <f t="shared" si="116"/>
        <v>0.97443410490087068</v>
      </c>
      <c r="BG139" s="32">
        <f t="shared" si="103"/>
        <v>9088330858.3104572</v>
      </c>
      <c r="BH139" s="32">
        <f t="shared" si="104"/>
        <v>6818757725.0322866</v>
      </c>
      <c r="BI139" s="31">
        <f t="shared" si="105"/>
        <v>38.996227662064733</v>
      </c>
      <c r="BJ139" s="25">
        <f t="shared" si="106"/>
        <v>0.23916302175308735</v>
      </c>
      <c r="BK139" s="25">
        <f t="shared" si="107"/>
        <v>0.96548604161617557</v>
      </c>
      <c r="BL139" s="31">
        <f t="shared" si="108"/>
        <v>9.0045627426433636</v>
      </c>
      <c r="BM139" s="31">
        <f t="shared" si="109"/>
        <v>13.748937257356639</v>
      </c>
      <c r="BN139" s="31">
        <f t="shared" si="117"/>
        <v>0.46527706454675594</v>
      </c>
      <c r="BO139" s="31">
        <f t="shared" si="110"/>
        <v>1.0533338442438931</v>
      </c>
      <c r="BP139" s="31">
        <f t="shared" si="111"/>
        <v>0.92572198699673602</v>
      </c>
      <c r="BQ139" s="31">
        <f t="shared" si="112"/>
        <v>0.28545862432394892</v>
      </c>
      <c r="BS139" s="13"/>
      <c r="BT139" s="19"/>
      <c r="BU139" s="20"/>
      <c r="BV139" s="19"/>
      <c r="BW139" s="33"/>
      <c r="BX139" s="34"/>
      <c r="BZ139" s="19"/>
      <c r="CA139" s="20"/>
      <c r="CB139" s="19"/>
      <c r="CC139" s="6"/>
      <c r="CD139" s="35"/>
      <c r="CF139" s="21"/>
      <c r="CG139" s="21"/>
      <c r="CH139" s="21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36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31">
        <f t="shared" si="89"/>
        <v>7.1907498510758758</v>
      </c>
      <c r="AL140" s="23">
        <f t="shared" si="90"/>
        <v>26.65</v>
      </c>
      <c r="AM140" s="31">
        <f t="shared" si="91"/>
        <v>1.3815</v>
      </c>
      <c r="AN140" s="23">
        <f t="shared" si="124"/>
        <v>97.837098832033249</v>
      </c>
      <c r="AO140" s="25">
        <f t="shared" si="92"/>
        <v>6.5091620855597623E-2</v>
      </c>
      <c r="AP140" s="31">
        <f t="shared" si="93"/>
        <v>0.20552445691134588</v>
      </c>
      <c r="AQ140" s="31">
        <f t="shared" si="94"/>
        <v>6.5534484603429339</v>
      </c>
      <c r="AR140" s="31">
        <f t="shared" si="95"/>
        <v>1.761022898120093</v>
      </c>
      <c r="AS140" s="31">
        <f t="shared" si="96"/>
        <v>4.1572356792315137</v>
      </c>
      <c r="AT140" s="31">
        <f t="shared" si="114"/>
        <v>0.67975483867435604</v>
      </c>
      <c r="AU140" s="31">
        <f t="shared" si="115"/>
        <v>0.45874139222400534</v>
      </c>
      <c r="AV140" s="31">
        <f t="shared" si="97"/>
        <v>0.56924811544918064</v>
      </c>
      <c r="AW140" s="31">
        <f t="shared" si="98"/>
        <v>3.5879875637823329</v>
      </c>
      <c r="AX140" s="31">
        <f t="shared" si="99"/>
        <v>23.638999999999999</v>
      </c>
      <c r="AY140" s="31">
        <f t="shared" si="100"/>
        <v>0.97661531961727288</v>
      </c>
      <c r="AZ140" s="31">
        <f t="shared" si="101"/>
        <v>0.33699543987118497</v>
      </c>
      <c r="BA140" s="31">
        <f t="shared" si="125"/>
        <v>1.8040423052871839</v>
      </c>
      <c r="BB140" s="31">
        <f t="shared" si="126"/>
        <v>0.18208235994998831</v>
      </c>
      <c r="BC140" s="31">
        <f t="shared" si="127"/>
        <v>0.78776874323740242</v>
      </c>
      <c r="BD140" s="31">
        <f t="shared" si="102"/>
        <v>40.191376768127917</v>
      </c>
      <c r="BE140" s="31">
        <f t="shared" si="128"/>
        <v>30.387896146846153</v>
      </c>
      <c r="BF140" s="25">
        <f t="shared" si="116"/>
        <v>1</v>
      </c>
      <c r="BG140" s="32">
        <f t="shared" si="103"/>
        <v>9350139932.4819927</v>
      </c>
      <c r="BH140" s="32">
        <f t="shared" si="104"/>
        <v>6942988231.9035416</v>
      </c>
      <c r="BI140" s="31">
        <f t="shared" si="105"/>
        <v>39.942603694991135</v>
      </c>
      <c r="BJ140" s="25">
        <f t="shared" si="106"/>
        <v>0.23437205358995217</v>
      </c>
      <c r="BK140" s="25">
        <f t="shared" si="107"/>
        <v>1</v>
      </c>
      <c r="BL140" s="31">
        <f t="shared" si="108"/>
        <v>9.3614300537246837</v>
      </c>
      <c r="BM140" s="31">
        <f t="shared" si="109"/>
        <v>14.277569946275316</v>
      </c>
      <c r="BN140" s="31">
        <f t="shared" si="117"/>
        <v>0.465067424960108</v>
      </c>
      <c r="BO140" s="31">
        <f t="shared" si="110"/>
        <v>1.1972310421625709</v>
      </c>
      <c r="BP140" s="31">
        <f t="shared" si="111"/>
        <v>0.96855279664318139</v>
      </c>
      <c r="BQ140" s="31">
        <f t="shared" si="112"/>
        <v>0.30119026299902629</v>
      </c>
      <c r="BS140" s="13"/>
      <c r="BT140" s="19"/>
      <c r="BU140" s="20"/>
      <c r="BV140" s="19"/>
      <c r="BW140" s="33"/>
      <c r="BX140" s="34"/>
      <c r="BZ140" s="19"/>
      <c r="CA140" s="20"/>
      <c r="CB140" s="19"/>
      <c r="CC140" s="6"/>
      <c r="CD140" s="35"/>
      <c r="CF140" s="21"/>
      <c r="CG140" s="21"/>
      <c r="CH140" s="21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36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31">
        <f t="shared" si="89"/>
        <v>8.0120944708201609</v>
      </c>
      <c r="AL141" s="23">
        <f t="shared" si="90"/>
        <v>27.15</v>
      </c>
      <c r="AM141" s="31">
        <f t="shared" si="91"/>
        <v>1.8420000000000001</v>
      </c>
      <c r="AN141" s="23">
        <f t="shared" si="124"/>
        <v>97.842783595574502</v>
      </c>
      <c r="AO141" s="25">
        <f t="shared" si="92"/>
        <v>6.5095402963586291E-2</v>
      </c>
      <c r="AP141" s="31">
        <f t="shared" si="93"/>
        <v>0.21084766131722266</v>
      </c>
      <c r="AQ141" s="31">
        <f t="shared" si="94"/>
        <v>6.5890195302108285</v>
      </c>
      <c r="AR141" s="31">
        <f t="shared" si="95"/>
        <v>1.8652661127239329</v>
      </c>
      <c r="AS141" s="31">
        <f t="shared" si="96"/>
        <v>4.227142821467381</v>
      </c>
      <c r="AT141" s="31">
        <f t="shared" si="114"/>
        <v>0.71626218728599023</v>
      </c>
      <c r="AU141" s="31">
        <f t="shared" si="115"/>
        <v>0.5468886210074988</v>
      </c>
      <c r="AV141" s="31">
        <f t="shared" si="97"/>
        <v>0.63157540414674451</v>
      </c>
      <c r="AW141" s="31">
        <f t="shared" si="98"/>
        <v>3.5955674173206367</v>
      </c>
      <c r="AX141" s="31">
        <f t="shared" si="99"/>
        <v>23.669799999999999</v>
      </c>
      <c r="AY141" s="31">
        <f t="shared" si="100"/>
        <v>0.9762179840647226</v>
      </c>
      <c r="AZ141" s="31">
        <f t="shared" si="101"/>
        <v>0.34093496601403311</v>
      </c>
      <c r="BA141" s="31">
        <f t="shared" si="125"/>
        <v>1.8070467390016891</v>
      </c>
      <c r="BB141" s="31">
        <f t="shared" si="126"/>
        <v>0.18412831682713096</v>
      </c>
      <c r="BC141" s="31">
        <f t="shared" si="127"/>
        <v>0.78667531353861597</v>
      </c>
      <c r="BD141" s="31">
        <f t="shared" si="102"/>
        <v>40.271548216245577</v>
      </c>
      <c r="BE141" s="31">
        <f t="shared" si="128"/>
        <v>30.448512175338955</v>
      </c>
      <c r="BF141" s="25">
        <f t="shared" si="116"/>
        <v>1</v>
      </c>
      <c r="BG141" s="32">
        <f t="shared" si="103"/>
        <v>9362173185.8823185</v>
      </c>
      <c r="BH141" s="32">
        <f t="shared" si="104"/>
        <v>7029982951.7840414</v>
      </c>
      <c r="BI141" s="31">
        <f t="shared" si="105"/>
        <v>40.185370771489076</v>
      </c>
      <c r="BJ141" s="25">
        <f t="shared" si="106"/>
        <v>0.22873959409890601</v>
      </c>
      <c r="BK141" s="25">
        <f t="shared" si="107"/>
        <v>1</v>
      </c>
      <c r="BL141" s="31">
        <f t="shared" si="108"/>
        <v>9.1919853989844533</v>
      </c>
      <c r="BM141" s="31">
        <f t="shared" si="109"/>
        <v>14.477814601015545</v>
      </c>
      <c r="BN141" s="31">
        <f t="shared" si="117"/>
        <v>0.47097640211501451</v>
      </c>
      <c r="BO141" s="31">
        <f t="shared" si="110"/>
        <v>1.2454662466402544</v>
      </c>
      <c r="BP141" s="31">
        <f t="shared" si="111"/>
        <v>1.2920523114586575</v>
      </c>
      <c r="BQ141" s="31">
        <f t="shared" si="112"/>
        <v>0.31671101324884376</v>
      </c>
      <c r="BS141" s="13"/>
      <c r="BT141" s="19"/>
      <c r="BU141" s="20"/>
      <c r="BV141" s="19"/>
      <c r="BW141" s="33"/>
      <c r="BX141" s="34"/>
      <c r="BZ141" s="19"/>
      <c r="CA141" s="20"/>
      <c r="CB141" s="19"/>
      <c r="CC141" s="6"/>
      <c r="CD141" s="35"/>
      <c r="CF141" s="21"/>
      <c r="CG141" s="21"/>
      <c r="CH141" s="21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36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31">
        <f t="shared" si="89"/>
        <v>7.6030568148358544</v>
      </c>
      <c r="AL142" s="23">
        <f t="shared" si="90"/>
        <v>26.099999999999998</v>
      </c>
      <c r="AM142" s="31">
        <f t="shared" si="91"/>
        <v>2.0262000000000002</v>
      </c>
      <c r="AN142" s="23">
        <f t="shared" si="124"/>
        <v>97.830823962294986</v>
      </c>
      <c r="AO142" s="25">
        <f t="shared" si="92"/>
        <v>6.5087446146343181E-2</v>
      </c>
      <c r="AP142" s="31">
        <f t="shared" si="93"/>
        <v>0.19979996069362185</v>
      </c>
      <c r="AQ142" s="31">
        <f t="shared" si="94"/>
        <v>5.8761139848648147</v>
      </c>
      <c r="AR142" s="31">
        <f t="shared" si="95"/>
        <v>1.8652661127239329</v>
      </c>
      <c r="AS142" s="31">
        <f t="shared" si="96"/>
        <v>3.8706900487943736</v>
      </c>
      <c r="AT142" s="31">
        <f t="shared" si="114"/>
        <v>0.77222017066770821</v>
      </c>
      <c r="AU142" s="31">
        <f t="shared" si="115"/>
        <v>0.60523974044107598</v>
      </c>
      <c r="AV142" s="31">
        <f t="shared" si="97"/>
        <v>0.68872995555439209</v>
      </c>
      <c r="AW142" s="31">
        <f t="shared" si="98"/>
        <v>3.1819600932399816</v>
      </c>
      <c r="AX142" s="31">
        <f t="shared" si="99"/>
        <v>20.990200000000002</v>
      </c>
      <c r="AY142" s="31">
        <f t="shared" si="100"/>
        <v>0.97582769563675187</v>
      </c>
      <c r="AZ142" s="31">
        <f t="shared" si="101"/>
        <v>0.34477346576847218</v>
      </c>
      <c r="BA142" s="31">
        <f t="shared" si="125"/>
        <v>1.8099843148778778</v>
      </c>
      <c r="BB142" s="31">
        <f t="shared" si="126"/>
        <v>0.18611905817469687</v>
      </c>
      <c r="BC142" s="31">
        <f t="shared" si="127"/>
        <v>0.78559818048343133</v>
      </c>
      <c r="BD142" s="31">
        <f t="shared" si="102"/>
        <v>40.349101700653925</v>
      </c>
      <c r="BE142" s="31">
        <f t="shared" si="128"/>
        <v>30.507148813830419</v>
      </c>
      <c r="BF142" s="25">
        <f t="shared" si="116"/>
        <v>0.89356105240623729</v>
      </c>
      <c r="BG142" s="32">
        <f t="shared" si="103"/>
        <v>9111901696.8985023</v>
      </c>
      <c r="BH142" s="32">
        <f t="shared" si="104"/>
        <v>7029982951.7840414</v>
      </c>
      <c r="BI142" s="31">
        <f t="shared" si="105"/>
        <v>39.57183021624526</v>
      </c>
      <c r="BJ142" s="25">
        <f t="shared" si="106"/>
        <v>0.22381434198290184</v>
      </c>
      <c r="BK142" s="25">
        <f t="shared" si="107"/>
        <v>0.85630742074842037</v>
      </c>
      <c r="BL142" s="31">
        <f t="shared" si="108"/>
        <v>7.5840948752222319</v>
      </c>
      <c r="BM142" s="31">
        <f t="shared" si="109"/>
        <v>13.40610512477777</v>
      </c>
      <c r="BN142" s="31">
        <f t="shared" si="117"/>
        <v>0.49178668836308764</v>
      </c>
      <c r="BO142" s="31">
        <f t="shared" si="110"/>
        <v>1.0928440250099456</v>
      </c>
      <c r="BP142" s="31">
        <f t="shared" si="111"/>
        <v>1.2620254379095932</v>
      </c>
      <c r="BQ142" s="31">
        <f t="shared" si="112"/>
        <v>0.30972666918975</v>
      </c>
      <c r="BS142" s="13"/>
      <c r="BT142" s="19"/>
      <c r="BU142" s="20"/>
      <c r="BV142" s="19"/>
      <c r="BW142" s="33"/>
      <c r="BX142" s="34"/>
      <c r="BZ142" s="19"/>
      <c r="CA142" s="20"/>
      <c r="CB142" s="19"/>
      <c r="CC142" s="6"/>
      <c r="CD142" s="35"/>
      <c r="CF142" s="21"/>
      <c r="CG142" s="21"/>
      <c r="CH142" s="21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36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31">
        <f t="shared" si="89"/>
        <v>8.4605906037984351</v>
      </c>
      <c r="AL143" s="23">
        <f t="shared" si="90"/>
        <v>25.4</v>
      </c>
      <c r="AM143" s="31">
        <f t="shared" si="91"/>
        <v>2.6709000000000001</v>
      </c>
      <c r="AN143" s="23">
        <f t="shared" si="124"/>
        <v>97.822804802607351</v>
      </c>
      <c r="AO143" s="25">
        <f t="shared" si="92"/>
        <v>6.508211095030611E-2</v>
      </c>
      <c r="AP143" s="31">
        <f t="shared" si="93"/>
        <v>0.19270884601927099</v>
      </c>
      <c r="AQ143" s="31">
        <f t="shared" si="94"/>
        <v>5.2603114929926225</v>
      </c>
      <c r="AR143" s="31">
        <f t="shared" si="95"/>
        <v>1.9377293518704448</v>
      </c>
      <c r="AS143" s="31">
        <f t="shared" si="96"/>
        <v>3.5990204224315336</v>
      </c>
      <c r="AT143" s="31">
        <f t="shared" si="114"/>
        <v>0.92235917149033175</v>
      </c>
      <c r="AU143" s="31">
        <f t="shared" si="115"/>
        <v>0.48394865735532122</v>
      </c>
      <c r="AV143" s="31">
        <f t="shared" si="97"/>
        <v>0.70315391442282649</v>
      </c>
      <c r="AW143" s="31">
        <f t="shared" si="98"/>
        <v>2.8958665080087069</v>
      </c>
      <c r="AX143" s="31">
        <f t="shared" si="99"/>
        <v>23.492700000000003</v>
      </c>
      <c r="AY143" s="31">
        <f t="shared" si="100"/>
        <v>0.97544456998424511</v>
      </c>
      <c r="AZ143" s="31">
        <f t="shared" si="101"/>
        <v>0.34850980170418311</v>
      </c>
      <c r="BA143" s="31">
        <f t="shared" si="125"/>
        <v>1.8128535240500552</v>
      </c>
      <c r="BB143" s="31">
        <f t="shared" si="126"/>
        <v>0.18805418129735776</v>
      </c>
      <c r="BC143" s="31">
        <f t="shared" si="127"/>
        <v>0.784538598753312</v>
      </c>
      <c r="BD143" s="31">
        <f t="shared" si="102"/>
        <v>40.424047420255945</v>
      </c>
      <c r="BE143" s="31">
        <f t="shared" si="128"/>
        <v>30.563813773507114</v>
      </c>
      <c r="BF143" s="25">
        <f t="shared" si="116"/>
        <v>0.99823929782108023</v>
      </c>
      <c r="BG143" s="32">
        <f t="shared" si="103"/>
        <v>8878245394.8318138</v>
      </c>
      <c r="BH143" s="32">
        <f t="shared" si="104"/>
        <v>7088431882.5120173</v>
      </c>
      <c r="BI143" s="31">
        <f t="shared" si="105"/>
        <v>39.1423093454084</v>
      </c>
      <c r="BJ143" s="25">
        <f t="shared" si="106"/>
        <v>0.22260401743378355</v>
      </c>
      <c r="BK143" s="25">
        <f t="shared" si="107"/>
        <v>0.99762305205845847</v>
      </c>
      <c r="BL143" s="31">
        <f t="shared" si="108"/>
        <v>8.6925244051849955</v>
      </c>
      <c r="BM143" s="31">
        <f t="shared" si="109"/>
        <v>14.800175594815007</v>
      </c>
      <c r="BN143" s="31">
        <f t="shared" si="117"/>
        <v>0.48509261208833193</v>
      </c>
      <c r="BO143" s="31">
        <f t="shared" si="110"/>
        <v>1.163666901981826</v>
      </c>
      <c r="BP143" s="31">
        <f t="shared" si="111"/>
        <v>1.5174300649218282</v>
      </c>
      <c r="BQ143" s="31">
        <f t="shared" si="112"/>
        <v>0.3168924124162158</v>
      </c>
      <c r="BS143" s="13"/>
      <c r="BT143" s="19"/>
      <c r="BU143" s="20"/>
      <c r="BV143" s="19"/>
      <c r="BW143" s="33"/>
      <c r="BX143" s="34"/>
      <c r="BZ143" s="19"/>
      <c r="CA143" s="20"/>
      <c r="CB143" s="19"/>
      <c r="CC143" s="6"/>
      <c r="CD143" s="35"/>
      <c r="CF143" s="21"/>
      <c r="CG143" s="21"/>
      <c r="CH143" s="21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36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31">
        <f t="shared" si="89"/>
        <v>7.2247766252518915</v>
      </c>
      <c r="AL144" s="23">
        <f t="shared" si="90"/>
        <v>19.3</v>
      </c>
      <c r="AM144" s="31">
        <f t="shared" si="91"/>
        <v>2.4867000000000004</v>
      </c>
      <c r="AN144" s="23">
        <f t="shared" si="124"/>
        <v>97.751322277002458</v>
      </c>
      <c r="AO144" s="25">
        <f t="shared" si="92"/>
        <v>6.5034553188373062E-2</v>
      </c>
      <c r="AP144" s="31">
        <f t="shared" si="93"/>
        <v>0.13939543950219638</v>
      </c>
      <c r="AQ144" s="31">
        <f t="shared" si="94"/>
        <v>3.3813618118460984</v>
      </c>
      <c r="AR144" s="31">
        <f t="shared" si="95"/>
        <v>1.4494811248284514</v>
      </c>
      <c r="AS144" s="31">
        <f t="shared" si="96"/>
        <v>2.415421468337275</v>
      </c>
      <c r="AT144" s="31">
        <f t="shared" si="114"/>
        <v>0.74648277928665252</v>
      </c>
      <c r="AU144" s="31">
        <f t="shared" si="115"/>
        <v>0.29079711581876444</v>
      </c>
      <c r="AV144" s="31">
        <f t="shared" si="97"/>
        <v>0.51863994755270848</v>
      </c>
      <c r="AW144" s="31">
        <f t="shared" si="98"/>
        <v>1.8967815207845664</v>
      </c>
      <c r="AX144" s="31">
        <f t="shared" si="99"/>
        <v>24.963400000000004</v>
      </c>
      <c r="AY144" s="31">
        <f t="shared" si="100"/>
        <v>0.97506872063560157</v>
      </c>
      <c r="AZ144" s="31">
        <f t="shared" si="101"/>
        <v>0.35214286666419159</v>
      </c>
      <c r="BA144" s="31">
        <f t="shared" si="125"/>
        <v>1.8156528668144027</v>
      </c>
      <c r="BB144" s="31">
        <f t="shared" si="126"/>
        <v>0.18993330112177367</v>
      </c>
      <c r="BC144" s="31">
        <f t="shared" si="127"/>
        <v>0.78349780093316301</v>
      </c>
      <c r="BD144" s="31">
        <f t="shared" si="102"/>
        <v>40.496395855727556</v>
      </c>
      <c r="BE144" s="31">
        <f t="shared" si="128"/>
        <v>30.61851497859849</v>
      </c>
      <c r="BF144" s="25">
        <f t="shared" si="116"/>
        <v>1</v>
      </c>
      <c r="BG144" s="32">
        <f t="shared" si="103"/>
        <v>8020375218.0310717</v>
      </c>
      <c r="BH144" s="32">
        <f t="shared" si="104"/>
        <v>6658826932.5951891</v>
      </c>
      <c r="BI144" s="31">
        <f t="shared" si="105"/>
        <v>35.986064072260277</v>
      </c>
      <c r="BJ144" s="25">
        <f t="shared" si="106"/>
        <v>0.23917667446452145</v>
      </c>
      <c r="BK144" s="25">
        <f t="shared" si="107"/>
        <v>1</v>
      </c>
      <c r="BL144" s="31">
        <f t="shared" si="108"/>
        <v>8.6070271318704084</v>
      </c>
      <c r="BM144" s="31">
        <f t="shared" si="109"/>
        <v>16.356372868129597</v>
      </c>
      <c r="BN144" s="31">
        <f t="shared" si="117"/>
        <v>0.50451489414341755</v>
      </c>
      <c r="BO144" s="31">
        <f t="shared" si="110"/>
        <v>0.93024154412280791</v>
      </c>
      <c r="BP144" s="31">
        <f t="shared" si="111"/>
        <v>0.94397588285980849</v>
      </c>
      <c r="BQ144" s="31">
        <f t="shared" si="112"/>
        <v>0.2594152766511687</v>
      </c>
      <c r="BS144" s="13"/>
      <c r="BT144" s="19"/>
      <c r="BU144" s="20"/>
      <c r="BV144" s="19"/>
      <c r="BW144" s="33"/>
      <c r="BX144" s="34"/>
      <c r="BZ144" s="19"/>
      <c r="CA144" s="20"/>
      <c r="CB144" s="19"/>
      <c r="CC144" s="6"/>
      <c r="CD144" s="35"/>
      <c r="CF144" s="21"/>
      <c r="CG144" s="21"/>
      <c r="CH144" s="21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36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31">
        <f t="shared" si="89"/>
        <v>6.4210723258519531</v>
      </c>
      <c r="AL145" s="23">
        <f t="shared" si="90"/>
        <v>17.850000000000001</v>
      </c>
      <c r="AM145" s="31">
        <f t="shared" si="91"/>
        <v>1.7499</v>
      </c>
      <c r="AN145" s="23">
        <f t="shared" si="124"/>
        <v>97.733896111090061</v>
      </c>
      <c r="AO145" s="25">
        <f t="shared" si="92"/>
        <v>6.5022959453500728E-2</v>
      </c>
      <c r="AP145" s="31">
        <f t="shared" si="93"/>
        <v>0.12875174548199894</v>
      </c>
      <c r="AQ145" s="31">
        <f t="shared" si="94"/>
        <v>3.9367535029497236</v>
      </c>
      <c r="AR145" s="31">
        <f t="shared" si="95"/>
        <v>1.001858425976152</v>
      </c>
      <c r="AS145" s="31">
        <f t="shared" si="96"/>
        <v>2.4693059644629378</v>
      </c>
      <c r="AT145" s="31">
        <f t="shared" si="114"/>
        <v>0.55102213428688362</v>
      </c>
      <c r="AU145" s="31">
        <f t="shared" si="115"/>
        <v>0.31494028023597787</v>
      </c>
      <c r="AV145" s="31">
        <f t="shared" si="97"/>
        <v>0.43298120726143074</v>
      </c>
      <c r="AW145" s="31">
        <f t="shared" si="98"/>
        <v>2.0363247572015073</v>
      </c>
      <c r="AX145" s="31">
        <f t="shared" si="99"/>
        <v>23.508100000000002</v>
      </c>
      <c r="AY145" s="31">
        <f t="shared" si="100"/>
        <v>0.97470025896309476</v>
      </c>
      <c r="AZ145" s="31">
        <f t="shared" si="101"/>
        <v>0.35567158409294203</v>
      </c>
      <c r="BA145" s="31">
        <f t="shared" si="125"/>
        <v>1.818380854870842</v>
      </c>
      <c r="BB145" s="31">
        <f t="shared" si="126"/>
        <v>0.19175604981173563</v>
      </c>
      <c r="BC145" s="31">
        <f t="shared" si="127"/>
        <v>0.78247699616077226</v>
      </c>
      <c r="BD145" s="31">
        <f t="shared" si="102"/>
        <v>40.56615772265318</v>
      </c>
      <c r="BE145" s="31">
        <f t="shared" si="128"/>
        <v>30.671260530943616</v>
      </c>
      <c r="BF145" s="25">
        <f t="shared" si="116"/>
        <v>0.99539436826207062</v>
      </c>
      <c r="BG145" s="32">
        <f t="shared" si="103"/>
        <v>8302755917.7960329</v>
      </c>
      <c r="BH145" s="32">
        <f t="shared" si="104"/>
        <v>6160621326.8281775</v>
      </c>
      <c r="BI145" s="31">
        <f t="shared" si="105"/>
        <v>35.456969315196254</v>
      </c>
      <c r="BJ145" s="25">
        <f t="shared" si="106"/>
        <v>0.24787816945846092</v>
      </c>
      <c r="BK145" s="25">
        <f t="shared" si="107"/>
        <v>0.99378239715379546</v>
      </c>
      <c r="BL145" s="31">
        <f t="shared" si="108"/>
        <v>8.7343620832080848</v>
      </c>
      <c r="BM145" s="31">
        <f t="shared" si="109"/>
        <v>14.773737916791918</v>
      </c>
      <c r="BN145" s="31">
        <f t="shared" si="117"/>
        <v>0.4839088737894503</v>
      </c>
      <c r="BO145" s="31">
        <f t="shared" si="110"/>
        <v>0.77607497398486447</v>
      </c>
      <c r="BP145" s="31">
        <f t="shared" si="111"/>
        <v>0.71657491541199447</v>
      </c>
      <c r="BQ145" s="31">
        <f t="shared" si="112"/>
        <v>0.23246115502971118</v>
      </c>
      <c r="BS145" s="13"/>
      <c r="BT145" s="19"/>
      <c r="BU145" s="20"/>
      <c r="BV145" s="19"/>
      <c r="BW145" s="33"/>
      <c r="BX145" s="34"/>
      <c r="BZ145" s="19"/>
      <c r="CA145" s="20"/>
      <c r="CB145" s="19"/>
      <c r="CC145" s="6"/>
      <c r="CD145" s="35"/>
      <c r="CF145" s="21"/>
      <c r="CG145" s="21"/>
      <c r="CH145" s="21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36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31">
        <f t="shared" si="89"/>
        <v>7.1439658469867275</v>
      </c>
      <c r="AL146" s="23">
        <f t="shared" si="90"/>
        <v>21.75</v>
      </c>
      <c r="AM146" s="31">
        <f t="shared" si="91"/>
        <v>1.7499</v>
      </c>
      <c r="AN146" s="23">
        <f t="shared" si="124"/>
        <v>97.780382702615114</v>
      </c>
      <c r="AO146" s="25">
        <f t="shared" si="92"/>
        <v>6.5053887267454119E-2</v>
      </c>
      <c r="AP146" s="31">
        <f t="shared" si="93"/>
        <v>0.1590721423326418</v>
      </c>
      <c r="AQ146" s="31">
        <f t="shared" si="94"/>
        <v>4.7547753962618131</v>
      </c>
      <c r="AR146" s="31">
        <f t="shared" si="95"/>
        <v>1.3569857803790661</v>
      </c>
      <c r="AS146" s="31">
        <f t="shared" si="96"/>
        <v>3.0558805883204396</v>
      </c>
      <c r="AT146" s="31">
        <f t="shared" si="114"/>
        <v>0.51701158232442423</v>
      </c>
      <c r="AU146" s="31">
        <f t="shared" si="115"/>
        <v>0.41842023487103958</v>
      </c>
      <c r="AV146" s="31">
        <f t="shared" si="97"/>
        <v>0.46771590859773193</v>
      </c>
      <c r="AW146" s="31">
        <f t="shared" si="98"/>
        <v>2.5881646797227078</v>
      </c>
      <c r="AX146" s="31">
        <f t="shared" si="99"/>
        <v>24.2011</v>
      </c>
      <c r="AY146" s="31">
        <f t="shared" si="100"/>
        <v>0.97433929414987031</v>
      </c>
      <c r="AZ146" s="31">
        <f t="shared" si="101"/>
        <v>0.35909490835530428</v>
      </c>
      <c r="BA146" s="31">
        <f t="shared" si="125"/>
        <v>1.8210360136212342</v>
      </c>
      <c r="BB146" s="31">
        <f t="shared" si="126"/>
        <v>0.19352207637723498</v>
      </c>
      <c r="BC146" s="31">
        <f t="shared" si="127"/>
        <v>0.78147736880955576</v>
      </c>
      <c r="BD146" s="31">
        <f t="shared" si="102"/>
        <v>40.633343925861361</v>
      </c>
      <c r="BE146" s="31">
        <f t="shared" si="128"/>
        <v>30.722058675465256</v>
      </c>
      <c r="BF146" s="25">
        <f t="shared" si="116"/>
        <v>1</v>
      </c>
      <c r="BG146" s="32">
        <f t="shared" si="103"/>
        <v>8671823398.6377773</v>
      </c>
      <c r="BH146" s="32">
        <f t="shared" si="104"/>
        <v>6566074107.866806</v>
      </c>
      <c r="BI146" s="31">
        <f t="shared" si="105"/>
        <v>37.355705737195983</v>
      </c>
      <c r="BJ146" s="25">
        <f t="shared" si="106"/>
        <v>0.24425433791280388</v>
      </c>
      <c r="BK146" s="25">
        <f t="shared" si="107"/>
        <v>1</v>
      </c>
      <c r="BL146" s="31">
        <f t="shared" si="108"/>
        <v>9.1242931721043341</v>
      </c>
      <c r="BM146" s="31">
        <f t="shared" si="109"/>
        <v>15.076806827895666</v>
      </c>
      <c r="BN146" s="31">
        <f t="shared" si="117"/>
        <v>0.47969477657956305</v>
      </c>
      <c r="BO146" s="31">
        <f t="shared" si="110"/>
        <v>0.9785063843526961</v>
      </c>
      <c r="BP146" s="31">
        <f t="shared" si="111"/>
        <v>0.89914845084485251</v>
      </c>
      <c r="BQ146" s="31">
        <f t="shared" si="112"/>
        <v>0.26283088069206401</v>
      </c>
      <c r="BS146" s="13"/>
      <c r="BT146" s="19"/>
      <c r="BU146" s="20"/>
      <c r="BV146" s="19"/>
      <c r="BW146" s="33"/>
      <c r="BX146" s="34"/>
      <c r="BZ146" s="19"/>
      <c r="CA146" s="20"/>
      <c r="CB146" s="19"/>
      <c r="CC146" s="6"/>
      <c r="CD146" s="35"/>
      <c r="CF146" s="21"/>
      <c r="CG146" s="21"/>
      <c r="CH146" s="21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36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31">
        <f t="shared" si="89"/>
        <v>6.508634381483378</v>
      </c>
      <c r="AL147" s="23">
        <f t="shared" si="90"/>
        <v>23.950000000000003</v>
      </c>
      <c r="AM147" s="31">
        <f t="shared" si="91"/>
        <v>1.1973</v>
      </c>
      <c r="AN147" s="23">
        <f t="shared" si="124"/>
        <v>97.806075195887274</v>
      </c>
      <c r="AO147" s="25">
        <f t="shared" si="92"/>
        <v>6.5070980640529075E-2</v>
      </c>
      <c r="AP147" s="31">
        <f t="shared" si="93"/>
        <v>0.17869232233914342</v>
      </c>
      <c r="AQ147" s="31">
        <f t="shared" si="94"/>
        <v>5.3489488866095956</v>
      </c>
      <c r="AR147" s="31">
        <f t="shared" si="95"/>
        <v>1.5779746093220435</v>
      </c>
      <c r="AS147" s="31">
        <f t="shared" si="96"/>
        <v>3.4634617479658196</v>
      </c>
      <c r="AT147" s="31">
        <f t="shared" si="114"/>
        <v>0.66590528513390235</v>
      </c>
      <c r="AU147" s="31">
        <f t="shared" si="115"/>
        <v>0.41721801315554841</v>
      </c>
      <c r="AV147" s="31">
        <f t="shared" si="97"/>
        <v>0.54156164914472538</v>
      </c>
      <c r="AW147" s="31">
        <f t="shared" si="98"/>
        <v>2.9219000988210944</v>
      </c>
      <c r="AX147" s="31">
        <f t="shared" si="99"/>
        <v>23.785299999999999</v>
      </c>
      <c r="AY147" s="31">
        <f t="shared" si="100"/>
        <v>0.97398593315759263</v>
      </c>
      <c r="AZ147" s="31">
        <f t="shared" si="101"/>
        <v>0.36241182504641795</v>
      </c>
      <c r="BA147" s="31">
        <f t="shared" si="125"/>
        <v>1.8236168845179861</v>
      </c>
      <c r="BB147" s="31">
        <f t="shared" si="126"/>
        <v>0.1952310462788783</v>
      </c>
      <c r="BC147" s="31">
        <f t="shared" si="127"/>
        <v>0.78050007720561709</v>
      </c>
      <c r="BD147" s="31">
        <f t="shared" si="102"/>
        <v>40.697965515017103</v>
      </c>
      <c r="BE147" s="31">
        <f t="shared" si="128"/>
        <v>30.770917766594131</v>
      </c>
      <c r="BF147" s="25">
        <f t="shared" si="116"/>
        <v>1</v>
      </c>
      <c r="BG147" s="32">
        <f t="shared" si="103"/>
        <v>8913004070.7023029</v>
      </c>
      <c r="BH147" s="32">
        <f t="shared" si="104"/>
        <v>6780870567.1889353</v>
      </c>
      <c r="BI147" s="31">
        <f t="shared" si="105"/>
        <v>38.473533674790367</v>
      </c>
      <c r="BJ147" s="25">
        <f t="shared" si="106"/>
        <v>0.23697277872699557</v>
      </c>
      <c r="BK147" s="25">
        <f t="shared" si="107"/>
        <v>1</v>
      </c>
      <c r="BL147" s="31">
        <f t="shared" si="108"/>
        <v>9.1171801823617109</v>
      </c>
      <c r="BM147" s="31">
        <f t="shared" si="109"/>
        <v>14.668119817638289</v>
      </c>
      <c r="BN147" s="31">
        <f t="shared" si="117"/>
        <v>0.4748501074016927</v>
      </c>
      <c r="BO147" s="31">
        <f t="shared" si="110"/>
        <v>1.0694008009815401</v>
      </c>
      <c r="BP147" s="31">
        <f t="shared" si="111"/>
        <v>0.68957409392644753</v>
      </c>
      <c r="BQ147" s="31">
        <f t="shared" si="112"/>
        <v>0.27025252792078036</v>
      </c>
      <c r="BS147" s="13"/>
      <c r="BT147" s="19"/>
      <c r="BU147" s="20"/>
      <c r="BV147" s="19"/>
      <c r="BW147" s="33"/>
      <c r="BX147" s="34"/>
      <c r="BZ147" s="19"/>
      <c r="CA147" s="20"/>
      <c r="CB147" s="19"/>
      <c r="CC147" s="6"/>
      <c r="CD147" s="35"/>
      <c r="CF147" s="21"/>
      <c r="CG147" s="21"/>
      <c r="CH147" s="21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36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31">
        <f t="shared" si="89"/>
        <v>7.1628630252359651</v>
      </c>
      <c r="AL148" s="23">
        <f t="shared" si="90"/>
        <v>25.950000000000003</v>
      </c>
      <c r="AM148" s="31">
        <f t="shared" si="91"/>
        <v>1.5657000000000001</v>
      </c>
      <c r="AN148" s="23">
        <f t="shared" si="124"/>
        <v>97.829108685933321</v>
      </c>
      <c r="AO148" s="25">
        <f t="shared" si="92"/>
        <v>6.5086304962478081E-2</v>
      </c>
      <c r="AP148" s="31">
        <f t="shared" si="93"/>
        <v>0.19826223419819722</v>
      </c>
      <c r="AQ148" s="31">
        <f t="shared" si="94"/>
        <v>5.8439030830807326</v>
      </c>
      <c r="AR148" s="31">
        <f t="shared" si="95"/>
        <v>1.841645130417793</v>
      </c>
      <c r="AS148" s="31">
        <f t="shared" si="96"/>
        <v>3.8427741067492627</v>
      </c>
      <c r="AT148" s="31">
        <f t="shared" si="114"/>
        <v>0.66115060181998775</v>
      </c>
      <c r="AU148" s="31">
        <f t="shared" si="115"/>
        <v>0.53179518056034669</v>
      </c>
      <c r="AV148" s="31">
        <f t="shared" si="97"/>
        <v>0.59647289119016722</v>
      </c>
      <c r="AW148" s="31">
        <f t="shared" si="98"/>
        <v>3.2463012155590953</v>
      </c>
      <c r="AX148" s="31">
        <f t="shared" si="99"/>
        <v>22.7073</v>
      </c>
      <c r="AY148" s="31">
        <f t="shared" si="100"/>
        <v>0.97364028069474995</v>
      </c>
      <c r="AZ148" s="31">
        <f t="shared" si="101"/>
        <v>0.36562135129228263</v>
      </c>
      <c r="BA148" s="31">
        <f t="shared" si="125"/>
        <v>1.8261220274566627</v>
      </c>
      <c r="BB148" s="31">
        <f t="shared" si="126"/>
        <v>0.19688264102906192</v>
      </c>
      <c r="BC148" s="31">
        <f t="shared" si="127"/>
        <v>0.77954625238007158</v>
      </c>
      <c r="BD148" s="31">
        <f t="shared" si="102"/>
        <v>40.7600336415219</v>
      </c>
      <c r="BE148" s="31">
        <f t="shared" si="128"/>
        <v>30.817846235681877</v>
      </c>
      <c r="BF148" s="25">
        <f t="shared" si="116"/>
        <v>0.95691307479675669</v>
      </c>
      <c r="BG148" s="32">
        <f t="shared" si="103"/>
        <v>9100110553.9344025</v>
      </c>
      <c r="BH148" s="32">
        <f t="shared" si="104"/>
        <v>7010580540.2407322</v>
      </c>
      <c r="BI148" s="31">
        <f t="shared" si="105"/>
        <v>39.495359217370343</v>
      </c>
      <c r="BJ148" s="25">
        <f t="shared" si="106"/>
        <v>0.23187567957518868</v>
      </c>
      <c r="BK148" s="25">
        <f t="shared" si="107"/>
        <v>0.94183265097562174</v>
      </c>
      <c r="BL148" s="31">
        <f t="shared" si="108"/>
        <v>8.6253159050114228</v>
      </c>
      <c r="BM148" s="31">
        <f t="shared" si="109"/>
        <v>14.081984094988577</v>
      </c>
      <c r="BN148" s="31">
        <f t="shared" si="117"/>
        <v>0.47751726330920918</v>
      </c>
      <c r="BO148" s="31">
        <f t="shared" si="110"/>
        <v>1.1391056564752926</v>
      </c>
      <c r="BP148" s="31">
        <f t="shared" si="111"/>
        <v>0.99540211530267175</v>
      </c>
      <c r="BQ148" s="31">
        <f t="shared" si="112"/>
        <v>0.29799645257179097</v>
      </c>
      <c r="BS148" s="13"/>
      <c r="BT148" s="19"/>
      <c r="BU148" s="20"/>
      <c r="BV148" s="19"/>
      <c r="BW148" s="33"/>
      <c r="BX148" s="34"/>
      <c r="BZ148" s="19"/>
      <c r="CA148" s="20"/>
      <c r="CB148" s="19"/>
      <c r="CC148" s="6"/>
      <c r="CD148" s="35"/>
      <c r="CF148" s="21"/>
      <c r="CG148" s="21"/>
      <c r="CH148" s="21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36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31">
        <f t="shared" si="89"/>
        <v>7.3046206911863063</v>
      </c>
      <c r="AL149" s="23">
        <f t="shared" si="90"/>
        <v>26.299999999999997</v>
      </c>
      <c r="AM149" s="31">
        <f t="shared" si="91"/>
        <v>1.8420000000000001</v>
      </c>
      <c r="AN149" s="23">
        <f t="shared" si="124"/>
        <v>97.83310836224382</v>
      </c>
      <c r="AO149" s="25">
        <f t="shared" si="92"/>
        <v>6.5088965971615273E-2</v>
      </c>
      <c r="AP149" s="31">
        <f t="shared" si="93"/>
        <v>0.20186586656898453</v>
      </c>
      <c r="AQ149" s="31">
        <f t="shared" si="94"/>
        <v>5.5608244417211337</v>
      </c>
      <c r="AR149" s="31">
        <f t="shared" si="95"/>
        <v>2.038176335166181</v>
      </c>
      <c r="AS149" s="31">
        <f t="shared" si="96"/>
        <v>3.7995003884436573</v>
      </c>
      <c r="AT149" s="31">
        <f t="shared" si="114"/>
        <v>0.74597253867082225</v>
      </c>
      <c r="AU149" s="31">
        <f t="shared" si="115"/>
        <v>0.41150100868736389</v>
      </c>
      <c r="AV149" s="31">
        <f t="shared" si="97"/>
        <v>0.57873677367909304</v>
      </c>
      <c r="AW149" s="31">
        <f t="shared" si="98"/>
        <v>3.2207636147645644</v>
      </c>
      <c r="AX149" s="31">
        <f t="shared" si="99"/>
        <v>20.997900000000001</v>
      </c>
      <c r="AY149" s="31">
        <f t="shared" si="100"/>
        <v>0.97330243918562676</v>
      </c>
      <c r="AZ149" s="31">
        <f t="shared" si="101"/>
        <v>0.3687225360410043</v>
      </c>
      <c r="BA149" s="31">
        <f t="shared" si="125"/>
        <v>1.8285500232057765</v>
      </c>
      <c r="BB149" s="31">
        <f t="shared" si="126"/>
        <v>0.19847655779131196</v>
      </c>
      <c r="BC149" s="31">
        <f t="shared" si="127"/>
        <v>0.77861699685751795</v>
      </c>
      <c r="BD149" s="31">
        <f t="shared" si="102"/>
        <v>40.819559516766319</v>
      </c>
      <c r="BE149" s="31">
        <f t="shared" si="128"/>
        <v>30.862852559436678</v>
      </c>
      <c r="BF149" s="25">
        <f t="shared" si="116"/>
        <v>0.88358650411469752</v>
      </c>
      <c r="BG149" s="32">
        <f t="shared" si="103"/>
        <v>8994504508.6955585</v>
      </c>
      <c r="BH149" s="32">
        <f t="shared" si="104"/>
        <v>7166929826.5031099</v>
      </c>
      <c r="BI149" s="31">
        <f t="shared" si="105"/>
        <v>39.619756272739536</v>
      </c>
      <c r="BJ149" s="25">
        <f t="shared" si="106"/>
        <v>0.23349534862687818</v>
      </c>
      <c r="BK149" s="25">
        <f t="shared" si="107"/>
        <v>0.84284178055484171</v>
      </c>
      <c r="BL149" s="31">
        <f t="shared" si="108"/>
        <v>7.7971535886346457</v>
      </c>
      <c r="BM149" s="31">
        <f t="shared" si="109"/>
        <v>13.200746411365355</v>
      </c>
      <c r="BN149" s="31">
        <f t="shared" si="117"/>
        <v>0.4840757759943291</v>
      </c>
      <c r="BO149" s="31">
        <f t="shared" si="110"/>
        <v>1.0872302863845733</v>
      </c>
      <c r="BP149" s="31">
        <f t="shared" si="111"/>
        <v>1.1605384630220146</v>
      </c>
      <c r="BQ149" s="31">
        <f t="shared" si="112"/>
        <v>0.307718750149303</v>
      </c>
      <c r="BS149" s="13"/>
      <c r="BT149" s="19"/>
      <c r="BU149" s="20"/>
      <c r="BV149" s="19"/>
      <c r="BW149" s="33"/>
      <c r="BX149" s="34"/>
      <c r="BZ149" s="19"/>
      <c r="CA149" s="20"/>
      <c r="CB149" s="19"/>
      <c r="CC149" s="6"/>
      <c r="CD149" s="35"/>
      <c r="CF149" s="21"/>
      <c r="CG149" s="21"/>
      <c r="CH149" s="21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36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31">
        <f t="shared" si="89"/>
        <v>6.8975999933952563</v>
      </c>
      <c r="AL150" s="23">
        <f t="shared" si="90"/>
        <v>25.25</v>
      </c>
      <c r="AM150" s="31">
        <f t="shared" si="91"/>
        <v>1.4736000000000002</v>
      </c>
      <c r="AN150" s="23">
        <f t="shared" si="124"/>
        <v>97.821081586023553</v>
      </c>
      <c r="AO150" s="25">
        <f t="shared" si="92"/>
        <v>6.5080964483762604E-2</v>
      </c>
      <c r="AP150" s="31">
        <f t="shared" si="93"/>
        <v>0.19121722667692251</v>
      </c>
      <c r="AQ150" s="31">
        <f t="shared" si="94"/>
        <v>5.5916786681589672</v>
      </c>
      <c r="AR150" s="31">
        <f t="shared" si="95"/>
        <v>1.7723474716742158</v>
      </c>
      <c r="AS150" s="31">
        <f t="shared" si="96"/>
        <v>3.6820130699165916</v>
      </c>
      <c r="AT150" s="31">
        <f t="shared" si="114"/>
        <v>0.71248368361303482</v>
      </c>
      <c r="AU150" s="31">
        <f t="shared" si="115"/>
        <v>0.48088436546167118</v>
      </c>
      <c r="AV150" s="31">
        <f t="shared" si="97"/>
        <v>0.59668402453735303</v>
      </c>
      <c r="AW150" s="31">
        <f t="shared" si="98"/>
        <v>3.0853290453792388</v>
      </c>
      <c r="AX150" s="31">
        <f t="shared" si="99"/>
        <v>22.514800000000001</v>
      </c>
      <c r="AY150" s="31">
        <f t="shared" si="100"/>
        <v>0.97297250873995333</v>
      </c>
      <c r="AZ150" s="31">
        <f t="shared" si="101"/>
        <v>0.37171446034461308</v>
      </c>
      <c r="BA150" s="31">
        <f t="shared" si="125"/>
        <v>1.8308994758664787</v>
      </c>
      <c r="BB150" s="31">
        <f t="shared" si="126"/>
        <v>0.20001250897918441</v>
      </c>
      <c r="BC150" s="31">
        <f t="shared" si="127"/>
        <v>0.77771338348148922</v>
      </c>
      <c r="BD150" s="31">
        <f t="shared" si="102"/>
        <v>40.87655437177493</v>
      </c>
      <c r="BE150" s="31">
        <f t="shared" si="128"/>
        <v>30.905945229411589</v>
      </c>
      <c r="BF150" s="25">
        <f t="shared" si="116"/>
        <v>0.94609628610141339</v>
      </c>
      <c r="BG150" s="32">
        <f t="shared" si="103"/>
        <v>9006192892.2085247</v>
      </c>
      <c r="BH150" s="32">
        <f t="shared" si="104"/>
        <v>6952614223.640378</v>
      </c>
      <c r="BI150" s="31">
        <f t="shared" si="105"/>
        <v>39.123015644503589</v>
      </c>
      <c r="BJ150" s="25">
        <f t="shared" si="106"/>
        <v>0.23185654490015534</v>
      </c>
      <c r="BK150" s="25">
        <f t="shared" si="107"/>
        <v>0.92722998623690811</v>
      </c>
      <c r="BL150" s="31">
        <f t="shared" si="108"/>
        <v>8.4108357337901243</v>
      </c>
      <c r="BM150" s="31">
        <f t="shared" si="109"/>
        <v>14.103964266209877</v>
      </c>
      <c r="BN150" s="31">
        <f t="shared" si="117"/>
        <v>0.48235171909062508</v>
      </c>
      <c r="BO150" s="31">
        <f t="shared" si="110"/>
        <v>1.100343740311108</v>
      </c>
      <c r="BP150" s="31">
        <f t="shared" si="111"/>
        <v>0.89240956756196665</v>
      </c>
      <c r="BQ150" s="31">
        <f t="shared" si="112"/>
        <v>0.28890531631019778</v>
      </c>
      <c r="BS150" s="13"/>
      <c r="BT150" s="19"/>
      <c r="BU150" s="20"/>
      <c r="BV150" s="19"/>
      <c r="BW150" s="33"/>
      <c r="BX150" s="34"/>
      <c r="BZ150" s="19"/>
      <c r="CA150" s="20"/>
      <c r="CB150" s="19"/>
      <c r="CC150" s="6"/>
      <c r="CD150" s="35"/>
      <c r="CF150" s="21"/>
      <c r="CG150" s="21"/>
      <c r="CH150" s="21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36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31">
        <f t="shared" si="89"/>
        <v>7.7032740953074184</v>
      </c>
      <c r="AL151" s="23">
        <f t="shared" si="90"/>
        <v>26.95</v>
      </c>
      <c r="AM151" s="31">
        <f t="shared" si="91"/>
        <v>1.6578000000000002</v>
      </c>
      <c r="AN151" s="23">
        <f t="shared" si="124"/>
        <v>97.840511931139972</v>
      </c>
      <c r="AO151" s="25">
        <f t="shared" si="92"/>
        <v>6.5093891611329849E-2</v>
      </c>
      <c r="AP151" s="31">
        <f t="shared" si="93"/>
        <v>0.20870463442203899</v>
      </c>
      <c r="AQ151" s="31">
        <f t="shared" si="94"/>
        <v>6.4477308851637058</v>
      </c>
      <c r="AR151" s="31">
        <f t="shared" si="95"/>
        <v>1.8652661127239329</v>
      </c>
      <c r="AS151" s="31">
        <f t="shared" si="96"/>
        <v>4.1564984989438196</v>
      </c>
      <c r="AT151" s="31">
        <f t="shared" si="114"/>
        <v>0.72185798562416215</v>
      </c>
      <c r="AU151" s="31">
        <f t="shared" si="115"/>
        <v>0.5222662016982601</v>
      </c>
      <c r="AV151" s="31">
        <f t="shared" si="97"/>
        <v>0.62206209366121112</v>
      </c>
      <c r="AW151" s="31">
        <f t="shared" si="98"/>
        <v>3.5344364052826087</v>
      </c>
      <c r="AX151" s="31">
        <f t="shared" si="99"/>
        <v>23.854600000000001</v>
      </c>
      <c r="AY151" s="31">
        <f t="shared" si="100"/>
        <v>0.97265058712324137</v>
      </c>
      <c r="AZ151" s="31">
        <f t="shared" si="101"/>
        <v>0.37459623763136657</v>
      </c>
      <c r="BA151" s="31">
        <f t="shared" si="125"/>
        <v>1.833169015354486</v>
      </c>
      <c r="BB151" s="31">
        <f t="shared" si="126"/>
        <v>0.20149022185610271</v>
      </c>
      <c r="BC151" s="31">
        <f t="shared" si="127"/>
        <v>0.77683645427764725</v>
      </c>
      <c r="BD151" s="31">
        <f t="shared" si="102"/>
        <v>40.931029418276871</v>
      </c>
      <c r="BE151" s="31">
        <f t="shared" si="128"/>
        <v>30.947132722570775</v>
      </c>
      <c r="BF151" s="25">
        <f t="shared" si="116"/>
        <v>1</v>
      </c>
      <c r="BG151" s="32">
        <f t="shared" si="103"/>
        <v>9314109763.6447887</v>
      </c>
      <c r="BH151" s="32">
        <f t="shared" si="104"/>
        <v>7029982951.7840414</v>
      </c>
      <c r="BI151" s="31">
        <f t="shared" si="105"/>
        <v>40.067543291873776</v>
      </c>
      <c r="BJ151" s="25">
        <f t="shared" si="106"/>
        <v>0.22958072162996293</v>
      </c>
      <c r="BK151" s="25">
        <f t="shared" si="107"/>
        <v>1</v>
      </c>
      <c r="BL151" s="31">
        <f t="shared" si="108"/>
        <v>9.1987355028881623</v>
      </c>
      <c r="BM151" s="31">
        <f t="shared" si="109"/>
        <v>14.655864497111839</v>
      </c>
      <c r="BN151" s="31">
        <f t="shared" si="117"/>
        <v>0.47307503218566299</v>
      </c>
      <c r="BO151" s="31">
        <f t="shared" si="110"/>
        <v>1.2479687115395359</v>
      </c>
      <c r="BP151" s="31">
        <f t="shared" si="111"/>
        <v>1.1438118358306328</v>
      </c>
      <c r="BQ151" s="31">
        <f t="shared" si="112"/>
        <v>0.31048882822787816</v>
      </c>
      <c r="BS151" s="13"/>
      <c r="BT151" s="19"/>
      <c r="BU151" s="20"/>
      <c r="BV151" s="19"/>
      <c r="BW151" s="33"/>
      <c r="BX151" s="34"/>
      <c r="BZ151" s="19"/>
      <c r="CA151" s="20"/>
      <c r="CB151" s="19"/>
      <c r="CC151" s="6"/>
      <c r="CD151" s="35"/>
      <c r="CF151" s="21"/>
      <c r="CG151" s="21"/>
      <c r="CH151" s="21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36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31">
        <f t="shared" si="89"/>
        <v>7.2766085903778803</v>
      </c>
      <c r="AL152" s="23">
        <f t="shared" si="90"/>
        <v>27.950000000000003</v>
      </c>
      <c r="AM152" s="31">
        <f t="shared" si="91"/>
        <v>1.1973</v>
      </c>
      <c r="AN152" s="23">
        <f t="shared" si="124"/>
        <v>97.851840500726453</v>
      </c>
      <c r="AO152" s="25">
        <f t="shared" si="92"/>
        <v>6.5101428578034332E-2</v>
      </c>
      <c r="AP152" s="31">
        <f t="shared" si="93"/>
        <v>0.21960575357878401</v>
      </c>
      <c r="AQ152" s="31">
        <f t="shared" si="94"/>
        <v>8.0282186216264044</v>
      </c>
      <c r="AR152" s="31">
        <f t="shared" si="95"/>
        <v>1.6299939408502728</v>
      </c>
      <c r="AS152" s="31">
        <f t="shared" si="96"/>
        <v>4.8291062812383387</v>
      </c>
      <c r="AT152" s="31">
        <f t="shared" si="114"/>
        <v>0.79706703707578341</v>
      </c>
      <c r="AU152" s="31">
        <f t="shared" si="115"/>
        <v>0.51380599178408992</v>
      </c>
      <c r="AV152" s="31">
        <f t="shared" si="97"/>
        <v>0.65543651442993667</v>
      </c>
      <c r="AW152" s="31">
        <f t="shared" si="98"/>
        <v>4.173669766808402</v>
      </c>
      <c r="AX152" s="31">
        <f t="shared" si="99"/>
        <v>23.4619</v>
      </c>
      <c r="AY152" s="31">
        <f t="shared" si="100"/>
        <v>0.97233676972781347</v>
      </c>
      <c r="AZ152" s="31">
        <f t="shared" si="101"/>
        <v>0.37736701396846101</v>
      </c>
      <c r="BA152" s="31">
        <f t="shared" si="125"/>
        <v>1.8353572998961942</v>
      </c>
      <c r="BB152" s="31">
        <f t="shared" si="126"/>
        <v>0.20290943813749376</v>
      </c>
      <c r="BC152" s="31">
        <f t="shared" si="127"/>
        <v>0.77598721935543535</v>
      </c>
      <c r="BD152" s="31">
        <f t="shared" si="102"/>
        <v>40.98299581123095</v>
      </c>
      <c r="BE152" s="31">
        <f t="shared" si="128"/>
        <v>30.986423472955494</v>
      </c>
      <c r="BF152" s="25">
        <f t="shared" si="116"/>
        <v>0.98333387932278726</v>
      </c>
      <c r="BG152" s="32">
        <f t="shared" si="103"/>
        <v>9815629259.7450848</v>
      </c>
      <c r="BH152" s="32">
        <f t="shared" si="104"/>
        <v>6828254269.9889059</v>
      </c>
      <c r="BI152" s="31">
        <f t="shared" si="105"/>
        <v>40.802480473142879</v>
      </c>
      <c r="BJ152" s="25">
        <f t="shared" si="106"/>
        <v>0.22665735276240123</v>
      </c>
      <c r="BK152" s="25">
        <f t="shared" si="107"/>
        <v>0.97750073708576302</v>
      </c>
      <c r="BL152" s="31">
        <f t="shared" si="108"/>
        <v>9.0401049271564755</v>
      </c>
      <c r="BM152" s="31">
        <f t="shared" si="109"/>
        <v>14.421795072843524</v>
      </c>
      <c r="BN152" s="31">
        <f t="shared" si="117"/>
        <v>0.473311292183903</v>
      </c>
      <c r="BO152" s="31">
        <f t="shared" si="110"/>
        <v>1.2921805433716833</v>
      </c>
      <c r="BP152" s="31">
        <f t="shared" si="111"/>
        <v>0.97236409797306111</v>
      </c>
      <c r="BQ152" s="31">
        <f t="shared" si="112"/>
        <v>0.31120880190522171</v>
      </c>
      <c r="BS152" s="13"/>
      <c r="BT152" s="19"/>
      <c r="BU152" s="20"/>
      <c r="BV152" s="19"/>
      <c r="BW152" s="33"/>
      <c r="BX152" s="34"/>
      <c r="BZ152" s="19"/>
      <c r="CA152" s="20"/>
      <c r="CB152" s="19"/>
      <c r="CC152" s="6"/>
      <c r="CD152" s="35"/>
      <c r="CF152" s="21"/>
      <c r="CG152" s="21"/>
      <c r="CH152" s="21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36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31">
        <f t="shared" si="89"/>
        <v>8.5465521137606224</v>
      </c>
      <c r="AL153" s="23">
        <f t="shared" si="90"/>
        <v>30.8</v>
      </c>
      <c r="AM153" s="31">
        <f t="shared" si="91"/>
        <v>1.7499</v>
      </c>
      <c r="AN153" s="23">
        <f t="shared" si="124"/>
        <v>97.883723680180708</v>
      </c>
      <c r="AO153" s="25">
        <f t="shared" si="92"/>
        <v>6.5122640652528374E-2</v>
      </c>
      <c r="AP153" s="31">
        <f t="shared" si="93"/>
        <v>0.25333198150834452</v>
      </c>
      <c r="AQ153" s="31">
        <f t="shared" si="94"/>
        <v>8.6395827361885367</v>
      </c>
      <c r="AR153" s="31">
        <f t="shared" si="95"/>
        <v>2.143152914469288</v>
      </c>
      <c r="AS153" s="31">
        <f t="shared" si="96"/>
        <v>5.3913678253289126</v>
      </c>
      <c r="AT153" s="31">
        <f t="shared" si="114"/>
        <v>0.74581721423531222</v>
      </c>
      <c r="AU153" s="31">
        <f t="shared" si="115"/>
        <v>0.51837496417131224</v>
      </c>
      <c r="AV153" s="31">
        <f t="shared" si="97"/>
        <v>0.63209608920331228</v>
      </c>
      <c r="AW153" s="31">
        <f t="shared" si="98"/>
        <v>4.7592717361256005</v>
      </c>
      <c r="AX153" s="31">
        <f t="shared" si="99"/>
        <v>23.392599999999998</v>
      </c>
      <c r="AY153" s="31">
        <f t="shared" si="100"/>
        <v>0.97203114954453662</v>
      </c>
      <c r="AZ153" s="31">
        <f t="shared" si="101"/>
        <v>0.38002596831506935</v>
      </c>
      <c r="BA153" s="31">
        <f t="shared" si="125"/>
        <v>1.8374630185305802</v>
      </c>
      <c r="BB153" s="31">
        <f t="shared" si="126"/>
        <v>0.20426991359655905</v>
      </c>
      <c r="BC153" s="31">
        <f t="shared" si="127"/>
        <v>0.77516665584885036</v>
      </c>
      <c r="BD153" s="31">
        <f t="shared" si="102"/>
        <v>41.032464612827987</v>
      </c>
      <c r="BE153" s="31">
        <f t="shared" si="128"/>
        <v>31.023825844466984</v>
      </c>
      <c r="BF153" s="25">
        <f t="shared" si="116"/>
        <v>0.97924737433433573</v>
      </c>
      <c r="BG153" s="32">
        <f t="shared" si="103"/>
        <v>9991430956.4996033</v>
      </c>
      <c r="BH153" s="32">
        <f t="shared" si="104"/>
        <v>7246077942.6152897</v>
      </c>
      <c r="BI153" s="31">
        <f t="shared" si="105"/>
        <v>42.257753066180157</v>
      </c>
      <c r="BJ153" s="25">
        <f t="shared" si="106"/>
        <v>0.22869374074929605</v>
      </c>
      <c r="BK153" s="25">
        <f t="shared" si="107"/>
        <v>0.97198395535135329</v>
      </c>
      <c r="BL153" s="31">
        <f t="shared" si="108"/>
        <v>9.3933342260563162</v>
      </c>
      <c r="BM153" s="31">
        <f t="shared" si="109"/>
        <v>13.999265773943682</v>
      </c>
      <c r="BN153" s="31">
        <f t="shared" si="117"/>
        <v>0.46080532501460442</v>
      </c>
      <c r="BO153" s="31">
        <f t="shared" si="110"/>
        <v>1.4469563891754411</v>
      </c>
      <c r="BP153" s="31">
        <f t="shared" si="111"/>
        <v>1.6058752665358866</v>
      </c>
      <c r="BQ153" s="31">
        <f t="shared" si="112"/>
        <v>0.35720037917934511</v>
      </c>
      <c r="BS153" s="13"/>
      <c r="BT153" s="19"/>
      <c r="BU153" s="20"/>
      <c r="BV153" s="19"/>
      <c r="BW153" s="33"/>
      <c r="BX153" s="34"/>
      <c r="BZ153" s="19"/>
      <c r="CA153" s="20"/>
      <c r="CB153" s="19"/>
      <c r="CC153" s="6"/>
      <c r="CD153" s="35"/>
      <c r="CF153" s="21"/>
      <c r="CG153" s="21"/>
      <c r="CH153" s="21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36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31">
        <f t="shared" si="89"/>
        <v>7.3213294588187585</v>
      </c>
      <c r="AL154" s="23">
        <f t="shared" si="90"/>
        <v>31.75</v>
      </c>
      <c r="AM154" s="31">
        <f t="shared" si="91"/>
        <v>1.5657000000000001</v>
      </c>
      <c r="AN154" s="23">
        <f t="shared" si="124"/>
        <v>97.894220796985095</v>
      </c>
      <c r="AO154" s="25">
        <f t="shared" si="92"/>
        <v>6.5129624448606413E-2</v>
      </c>
      <c r="AP154" s="31">
        <f t="shared" si="93"/>
        <v>0.26549614899171459</v>
      </c>
      <c r="AQ154" s="31">
        <f t="shared" si="94"/>
        <v>7.9860174975829539</v>
      </c>
      <c r="AR154" s="31">
        <f t="shared" si="95"/>
        <v>2.6439311922105757</v>
      </c>
      <c r="AS154" s="31">
        <f t="shared" si="96"/>
        <v>5.3149743448967648</v>
      </c>
      <c r="AT154" s="31">
        <f t="shared" si="114"/>
        <v>0.73236894024232935</v>
      </c>
      <c r="AU154" s="31">
        <f t="shared" si="115"/>
        <v>0.60693732981630444</v>
      </c>
      <c r="AV154" s="31">
        <f t="shared" si="97"/>
        <v>0.66965313502931689</v>
      </c>
      <c r="AW154" s="31">
        <f t="shared" si="98"/>
        <v>4.6453212098674479</v>
      </c>
      <c r="AX154" s="31">
        <f t="shared" si="99"/>
        <v>18.402999999999999</v>
      </c>
      <c r="AY154" s="31">
        <f t="shared" si="100"/>
        <v>0.97173381713526685</v>
      </c>
      <c r="AZ154" s="31">
        <f t="shared" si="101"/>
        <v>0.38257231276563386</v>
      </c>
      <c r="BA154" s="31">
        <f t="shared" si="125"/>
        <v>1.8394848936081902</v>
      </c>
      <c r="BB154" s="31">
        <f t="shared" si="126"/>
        <v>0.20557141767499332</v>
      </c>
      <c r="BC154" s="31">
        <f t="shared" si="127"/>
        <v>0.77437570689693758</v>
      </c>
      <c r="BD154" s="31">
        <f t="shared" si="102"/>
        <v>41.079446757988769</v>
      </c>
      <c r="BE154" s="31">
        <f t="shared" si="128"/>
        <v>31.059348104780149</v>
      </c>
      <c r="BF154" s="25">
        <f t="shared" si="116"/>
        <v>0.7694945791963258</v>
      </c>
      <c r="BG154" s="32">
        <f t="shared" si="103"/>
        <v>9803161407.9503269</v>
      </c>
      <c r="BH154" s="32">
        <f t="shared" si="104"/>
        <v>7589794316.8739386</v>
      </c>
      <c r="BI154" s="31">
        <f t="shared" si="105"/>
        <v>42.638830959406683</v>
      </c>
      <c r="BJ154" s="25">
        <f t="shared" si="106"/>
        <v>0.22543472844454737</v>
      </c>
      <c r="BK154" s="25">
        <f t="shared" si="107"/>
        <v>0.68881768191503989</v>
      </c>
      <c r="BL154" s="31">
        <f t="shared" si="108"/>
        <v>6.6211037976487148</v>
      </c>
      <c r="BM154" s="31">
        <f t="shared" si="109"/>
        <v>11.781896202351284</v>
      </c>
      <c r="BN154" s="31">
        <f t="shared" si="117"/>
        <v>0.49296636829921692</v>
      </c>
      <c r="BO154" s="31">
        <f t="shared" si="110"/>
        <v>1.2762436123741039</v>
      </c>
      <c r="BP154" s="31">
        <f t="shared" si="111"/>
        <v>1.3982142260157873</v>
      </c>
      <c r="BQ154" s="31">
        <f t="shared" si="112"/>
        <v>0.36529674746004326</v>
      </c>
      <c r="BS154" s="13"/>
      <c r="BT154" s="19"/>
      <c r="BU154" s="20"/>
      <c r="BV154" s="19"/>
      <c r="BW154" s="33"/>
      <c r="BX154" s="34"/>
      <c r="BZ154" s="19"/>
      <c r="CA154" s="20"/>
      <c r="CB154" s="19"/>
      <c r="CC154" s="6"/>
      <c r="CD154" s="35"/>
      <c r="CF154" s="21"/>
      <c r="CG154" s="21"/>
      <c r="CH154" s="21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36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31">
        <f t="shared" si="89"/>
        <v>8.0916081846585826</v>
      </c>
      <c r="AL155" s="23">
        <f t="shared" si="90"/>
        <v>32.049999999999997</v>
      </c>
      <c r="AM155" s="31">
        <f t="shared" si="91"/>
        <v>1.7499</v>
      </c>
      <c r="AN155" s="23">
        <f t="shared" si="124"/>
        <v>97.897522288198061</v>
      </c>
      <c r="AO155" s="25">
        <f t="shared" si="92"/>
        <v>6.5131820950923611E-2</v>
      </c>
      <c r="AP155" s="31">
        <f t="shared" si="93"/>
        <v>0.26943759418056995</v>
      </c>
      <c r="AQ155" s="31">
        <f t="shared" si="94"/>
        <v>7.415012964967123</v>
      </c>
      <c r="AR155" s="31">
        <f t="shared" si="95"/>
        <v>2.9839174771655594</v>
      </c>
      <c r="AS155" s="31">
        <f t="shared" si="96"/>
        <v>5.1994652210663412</v>
      </c>
      <c r="AT155" s="31">
        <f t="shared" si="114"/>
        <v>1.524781830831601</v>
      </c>
      <c r="AU155" s="31">
        <f t="shared" si="115"/>
        <v>0.45973080382796161</v>
      </c>
      <c r="AV155" s="31">
        <f t="shared" si="97"/>
        <v>0.99225631732978137</v>
      </c>
      <c r="AW155" s="31">
        <f t="shared" si="98"/>
        <v>4.2072089037365599</v>
      </c>
      <c r="AX155" s="31">
        <f t="shared" si="99"/>
        <v>22.476300000000002</v>
      </c>
      <c r="AY155" s="31">
        <f t="shared" si="100"/>
        <v>0.9714448606060142</v>
      </c>
      <c r="AZ155" s="31">
        <f t="shared" si="101"/>
        <v>0.38500529278333917</v>
      </c>
      <c r="BA155" s="31">
        <f t="shared" si="125"/>
        <v>1.8414216832782344</v>
      </c>
      <c r="BB155" s="31">
        <f t="shared" si="126"/>
        <v>0.2068137330999347</v>
      </c>
      <c r="BC155" s="31">
        <f t="shared" si="127"/>
        <v>0.77361528066457075</v>
      </c>
      <c r="BD155" s="31">
        <f t="shared" si="102"/>
        <v>41.123953021370902</v>
      </c>
      <c r="BE155" s="31">
        <f t="shared" si="128"/>
        <v>31.092998400398109</v>
      </c>
      <c r="BF155" s="25">
        <f t="shared" si="116"/>
        <v>0.93879656198182093</v>
      </c>
      <c r="BG155" s="32">
        <f t="shared" si="103"/>
        <v>9629855588.1161289</v>
      </c>
      <c r="BH155" s="32">
        <f t="shared" si="104"/>
        <v>7797608001.4891062</v>
      </c>
      <c r="BI155" s="31">
        <f t="shared" si="105"/>
        <v>42.723426989917236</v>
      </c>
      <c r="BJ155" s="25">
        <f t="shared" si="106"/>
        <v>0.20054311125059576</v>
      </c>
      <c r="BK155" s="25">
        <f t="shared" si="107"/>
        <v>0.91737535867545839</v>
      </c>
      <c r="BL155" s="31">
        <f t="shared" si="108"/>
        <v>7.8599702186384333</v>
      </c>
      <c r="BM155" s="31">
        <f t="shared" si="109"/>
        <v>14.616329781361568</v>
      </c>
      <c r="BN155" s="31">
        <f t="shared" si="117"/>
        <v>0.50073072221177006</v>
      </c>
      <c r="BO155" s="31">
        <f t="shared" si="110"/>
        <v>1.6067810026722698</v>
      </c>
      <c r="BP155" s="31">
        <f t="shared" si="111"/>
        <v>1.4139832958376772</v>
      </c>
      <c r="BQ155" s="31">
        <f t="shared" si="112"/>
        <v>0.37332063411538075</v>
      </c>
      <c r="BS155" s="13"/>
      <c r="BT155" s="19"/>
      <c r="BU155" s="20"/>
      <c r="BV155" s="19"/>
      <c r="BW155" s="33"/>
      <c r="BX155" s="34"/>
      <c r="BZ155" s="19"/>
      <c r="CA155" s="20"/>
      <c r="CB155" s="19"/>
      <c r="CC155" s="6"/>
      <c r="CD155" s="35"/>
      <c r="CF155" s="21"/>
      <c r="CG155" s="21"/>
      <c r="CH155" s="21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36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31">
        <f t="shared" si="89"/>
        <v>8.409039156272641</v>
      </c>
      <c r="AL156" s="23">
        <f t="shared" si="90"/>
        <v>29.05</v>
      </c>
      <c r="AM156" s="31">
        <f t="shared" si="91"/>
        <v>2.0262000000000002</v>
      </c>
      <c r="AN156" s="23">
        <f t="shared" si="124"/>
        <v>97.864216549175083</v>
      </c>
      <c r="AO156" s="25">
        <f t="shared" si="92"/>
        <v>6.5109662438838922E-2</v>
      </c>
      <c r="AP156" s="31">
        <f t="shared" si="93"/>
        <v>0.23214563911014863</v>
      </c>
      <c r="AQ156" s="31">
        <f t="shared" si="94"/>
        <v>6.6967374829686319</v>
      </c>
      <c r="AR156" s="31">
        <f t="shared" si="95"/>
        <v>2.3238457638211925</v>
      </c>
      <c r="AS156" s="31">
        <f t="shared" si="96"/>
        <v>4.5102916233949122</v>
      </c>
      <c r="AT156" s="31">
        <f t="shared" si="114"/>
        <v>0.77616448511627822</v>
      </c>
      <c r="AU156" s="31">
        <f t="shared" si="115"/>
        <v>0.51564878618858467</v>
      </c>
      <c r="AV156" s="31">
        <f t="shared" si="97"/>
        <v>0.64590663565243145</v>
      </c>
      <c r="AW156" s="31">
        <f t="shared" si="98"/>
        <v>3.864384987742481</v>
      </c>
      <c r="AX156" s="31">
        <f t="shared" si="99"/>
        <v>23.400300000000001</v>
      </c>
      <c r="AY156" s="31">
        <f t="shared" si="100"/>
        <v>0.9711643655808343</v>
      </c>
      <c r="AZ156" s="31">
        <f t="shared" si="101"/>
        <v>0.38732418742369806</v>
      </c>
      <c r="BA156" s="31">
        <f t="shared" si="125"/>
        <v>1.8432721839545831</v>
      </c>
      <c r="BB156" s="31">
        <f t="shared" si="126"/>
        <v>0.20799665550839797</v>
      </c>
      <c r="BC156" s="31">
        <f t="shared" si="127"/>
        <v>0.77288624940402584</v>
      </c>
      <c r="BD156" s="31">
        <f t="shared" si="102"/>
        <v>41.165993985892975</v>
      </c>
      <c r="BE156" s="31">
        <f t="shared" si="128"/>
        <v>31.124784732853961</v>
      </c>
      <c r="BF156" s="25">
        <f t="shared" si="116"/>
        <v>0.97639229510627412</v>
      </c>
      <c r="BG156" s="32">
        <f t="shared" si="103"/>
        <v>9398342641.9464626</v>
      </c>
      <c r="BH156" s="32">
        <f t="shared" si="104"/>
        <v>7376089557.2715645</v>
      </c>
      <c r="BI156" s="31">
        <f t="shared" si="105"/>
        <v>41.122520536382993</v>
      </c>
      <c r="BJ156" s="25">
        <f t="shared" si="106"/>
        <v>0.22748435638193393</v>
      </c>
      <c r="BK156" s="25">
        <f t="shared" si="107"/>
        <v>0.96812959839347024</v>
      </c>
      <c r="BL156" s="31">
        <f t="shared" si="108"/>
        <v>9.0565911112717572</v>
      </c>
      <c r="BM156" s="31">
        <f t="shared" si="109"/>
        <v>14.343708888728244</v>
      </c>
      <c r="BN156" s="31">
        <f t="shared" si="117"/>
        <v>0.47198778837539468</v>
      </c>
      <c r="BO156" s="31">
        <f t="shared" si="110"/>
        <v>1.3585704226109649</v>
      </c>
      <c r="BP156" s="31">
        <f t="shared" si="111"/>
        <v>1.5182448605516443</v>
      </c>
      <c r="BQ156" s="31">
        <f t="shared" si="112"/>
        <v>0.34210986888040318</v>
      </c>
      <c r="BS156" s="13"/>
      <c r="BT156" s="19"/>
      <c r="BU156" s="20"/>
      <c r="BV156" s="19"/>
      <c r="BW156" s="33"/>
      <c r="BX156" s="34"/>
      <c r="BZ156" s="19"/>
      <c r="CA156" s="20"/>
      <c r="CB156" s="19"/>
      <c r="CC156" s="6"/>
      <c r="CD156" s="35"/>
      <c r="CF156" s="21"/>
      <c r="CG156" s="21"/>
      <c r="CH156" s="21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36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31">
        <f t="shared" si="89"/>
        <v>7.449304948596005</v>
      </c>
      <c r="AL157" s="23">
        <f t="shared" si="90"/>
        <v>27.35</v>
      </c>
      <c r="AM157" s="31">
        <f t="shared" si="91"/>
        <v>1.6578000000000002</v>
      </c>
      <c r="AN157" s="23">
        <f t="shared" si="124"/>
        <v>97.845052278894357</v>
      </c>
      <c r="AO157" s="25">
        <f t="shared" si="92"/>
        <v>6.509691233248889E-2</v>
      </c>
      <c r="AP157" s="31">
        <f t="shared" si="93"/>
        <v>0.21300916080452106</v>
      </c>
      <c r="AQ157" s="31">
        <f t="shared" si="94"/>
        <v>5.5301179659422894</v>
      </c>
      <c r="AR157" s="31">
        <f t="shared" si="95"/>
        <v>2.3382812709274461</v>
      </c>
      <c r="AS157" s="31">
        <f t="shared" si="96"/>
        <v>3.9341996184348678</v>
      </c>
      <c r="AT157" s="31">
        <f t="shared" si="114"/>
        <v>1.0756093846266253</v>
      </c>
      <c r="AU157" s="31">
        <f t="shared" si="115"/>
        <v>0.36498778575219104</v>
      </c>
      <c r="AV157" s="31">
        <f t="shared" si="97"/>
        <v>0.72029858518940815</v>
      </c>
      <c r="AW157" s="31">
        <f t="shared" si="98"/>
        <v>3.2139010332454596</v>
      </c>
      <c r="AX157" s="31">
        <f t="shared" si="99"/>
        <v>23.823800000000002</v>
      </c>
      <c r="AY157" s="31">
        <f t="shared" si="100"/>
        <v>0.97089241517645686</v>
      </c>
      <c r="AZ157" s="31">
        <f t="shared" si="101"/>
        <v>0.38952830954818274</v>
      </c>
      <c r="BA157" s="31">
        <f t="shared" si="125"/>
        <v>1.845035232751282</v>
      </c>
      <c r="BB157" s="31">
        <f t="shared" si="126"/>
        <v>0.20911999308040891</v>
      </c>
      <c r="BC157" s="31">
        <f t="shared" si="127"/>
        <v>0.77218944855781657</v>
      </c>
      <c r="BD157" s="31">
        <f t="shared" si="102"/>
        <v>41.205580012781176</v>
      </c>
      <c r="BE157" s="31">
        <f t="shared" si="128"/>
        <v>31.154714936063591</v>
      </c>
      <c r="BF157" s="25">
        <f t="shared" si="116"/>
        <v>0.99310810782559777</v>
      </c>
      <c r="BG157" s="32">
        <f t="shared" si="103"/>
        <v>8982827505.9061775</v>
      </c>
      <c r="BH157" s="32">
        <f t="shared" si="104"/>
        <v>7386162396.6875706</v>
      </c>
      <c r="BI157" s="31">
        <f t="shared" si="105"/>
        <v>40.128578746208575</v>
      </c>
      <c r="BJ157" s="25">
        <f t="shared" si="106"/>
        <v>0.22118143129244322</v>
      </c>
      <c r="BK157" s="25">
        <f t="shared" si="107"/>
        <v>0.99069594556455709</v>
      </c>
      <c r="BL157" s="31">
        <f t="shared" si="108"/>
        <v>8.7931165195893222</v>
      </c>
      <c r="BM157" s="31">
        <f t="shared" si="109"/>
        <v>15.03068348041068</v>
      </c>
      <c r="BN157" s="31">
        <f t="shared" si="117"/>
        <v>0.48580101746640852</v>
      </c>
      <c r="BO157" s="31">
        <f t="shared" si="110"/>
        <v>1.306282695988108</v>
      </c>
      <c r="BP157" s="31">
        <f t="shared" si="111"/>
        <v>1.0387441840202889</v>
      </c>
      <c r="BQ157" s="31">
        <f t="shared" si="112"/>
        <v>0.31479807796704196</v>
      </c>
      <c r="BS157" s="13"/>
      <c r="BT157" s="19"/>
      <c r="BU157" s="20"/>
      <c r="BV157" s="19"/>
      <c r="BW157" s="33"/>
      <c r="BX157" s="34"/>
      <c r="BZ157" s="19"/>
      <c r="CA157" s="20"/>
      <c r="CB157" s="19"/>
      <c r="CC157" s="6"/>
      <c r="CD157" s="35"/>
      <c r="CF157" s="21"/>
      <c r="CG157" s="21"/>
      <c r="CH157" s="21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36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31">
        <f t="shared" si="89"/>
        <v>7.5787665165348423</v>
      </c>
      <c r="AL158" s="23">
        <f t="shared" si="90"/>
        <v>28.549999999999997</v>
      </c>
      <c r="AM158" s="31">
        <f t="shared" si="91"/>
        <v>1.5657000000000001</v>
      </c>
      <c r="AN158" s="23">
        <f t="shared" si="124"/>
        <v>97.858602102702292</v>
      </c>
      <c r="AO158" s="25">
        <f t="shared" si="92"/>
        <v>6.5105927113226422E-2</v>
      </c>
      <c r="AP158" s="31">
        <f t="shared" si="93"/>
        <v>0.22637315581870104</v>
      </c>
      <c r="AQ158" s="31">
        <f t="shared" si="94"/>
        <v>6.5890195302108285</v>
      </c>
      <c r="AR158" s="31">
        <f t="shared" si="95"/>
        <v>2.2249611183378328</v>
      </c>
      <c r="AS158" s="31">
        <f t="shared" si="96"/>
        <v>4.4069903242743305</v>
      </c>
      <c r="AT158" s="31">
        <f t="shared" si="114"/>
        <v>0.81656073042998467</v>
      </c>
      <c r="AU158" s="31">
        <f t="shared" si="115"/>
        <v>0.56665567959813123</v>
      </c>
      <c r="AV158" s="31">
        <f t="shared" si="97"/>
        <v>0.69160820501405795</v>
      </c>
      <c r="AW158" s="31">
        <f t="shared" si="98"/>
        <v>3.7153821192602727</v>
      </c>
      <c r="AX158" s="31">
        <f t="shared" si="99"/>
        <v>23.3002</v>
      </c>
      <c r="AY158" s="31">
        <f t="shared" si="100"/>
        <v>0.97062908997765562</v>
      </c>
      <c r="AZ158" s="31">
        <f t="shared" si="101"/>
        <v>0.39161700602783883</v>
      </c>
      <c r="BA158" s="31">
        <f t="shared" si="125"/>
        <v>1.8467097098780705</v>
      </c>
      <c r="BB158" s="31">
        <f t="shared" si="126"/>
        <v>0.21018356618202019</v>
      </c>
      <c r="BC158" s="31">
        <f t="shared" si="127"/>
        <v>0.77152567590321641</v>
      </c>
      <c r="BD158" s="31">
        <f t="shared" si="102"/>
        <v>41.24272121313863</v>
      </c>
      <c r="BE158" s="31">
        <f t="shared" si="128"/>
        <v>31.182796654829854</v>
      </c>
      <c r="BF158" s="25">
        <f t="shared" si="116"/>
        <v>0.97040686680401</v>
      </c>
      <c r="BG158" s="32">
        <f t="shared" si="103"/>
        <v>9362173185.8823185</v>
      </c>
      <c r="BH158" s="32">
        <f t="shared" si="104"/>
        <v>7305867858.5174055</v>
      </c>
      <c r="BI158" s="31">
        <f t="shared" si="105"/>
        <v>40.861702620345916</v>
      </c>
      <c r="BJ158" s="25">
        <f t="shared" si="106"/>
        <v>0.22357182120175745</v>
      </c>
      <c r="BK158" s="25">
        <f t="shared" si="107"/>
        <v>0.96004927018541364</v>
      </c>
      <c r="BL158" s="31">
        <f t="shared" si="108"/>
        <v>8.7705543703699611</v>
      </c>
      <c r="BM158" s="31">
        <f t="shared" si="109"/>
        <v>14.529645629630039</v>
      </c>
      <c r="BN158" s="31">
        <f t="shared" si="117"/>
        <v>0.48016013316688827</v>
      </c>
      <c r="BO158" s="31">
        <f t="shared" si="110"/>
        <v>1.3419616675155537</v>
      </c>
      <c r="BP158" s="31">
        <f t="shared" si="111"/>
        <v>1.1297578573956442</v>
      </c>
      <c r="BQ158" s="31">
        <f t="shared" si="112"/>
        <v>0.32613744195952821</v>
      </c>
      <c r="BS158" s="13"/>
      <c r="BT158" s="19"/>
      <c r="BU158" s="20"/>
      <c r="BV158" s="19"/>
      <c r="BW158" s="33"/>
      <c r="BX158" s="34"/>
      <c r="BZ158" s="19"/>
      <c r="CA158" s="20"/>
      <c r="CB158" s="19"/>
      <c r="CC158" s="6"/>
      <c r="CD158" s="35"/>
      <c r="CF158" s="21"/>
      <c r="CG158" s="21"/>
      <c r="CH158" s="21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36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31">
        <f t="shared" si="89"/>
        <v>7.8995886602770824</v>
      </c>
      <c r="AL159" s="23">
        <f t="shared" si="90"/>
        <v>30.55</v>
      </c>
      <c r="AM159" s="31">
        <f t="shared" si="91"/>
        <v>1.5657000000000001</v>
      </c>
      <c r="AN159" s="23">
        <f t="shared" si="124"/>
        <v>97.880950518645292</v>
      </c>
      <c r="AO159" s="25">
        <f t="shared" si="92"/>
        <v>6.5120795651180327E-2</v>
      </c>
      <c r="AP159" s="31">
        <f t="shared" si="93"/>
        <v>0.25020969842648616</v>
      </c>
      <c r="AQ159" s="31">
        <f t="shared" si="94"/>
        <v>7.5744358486482986</v>
      </c>
      <c r="AR159" s="31">
        <f t="shared" si="95"/>
        <v>2.4265523121060211</v>
      </c>
      <c r="AS159" s="31">
        <f t="shared" si="96"/>
        <v>5.0004940803771598</v>
      </c>
      <c r="AT159" s="31">
        <f t="shared" si="114"/>
        <v>1.0676830173266492</v>
      </c>
      <c r="AU159" s="31">
        <f t="shared" si="115"/>
        <v>0.51506163770808433</v>
      </c>
      <c r="AV159" s="31">
        <f t="shared" si="97"/>
        <v>0.79137232751736675</v>
      </c>
      <c r="AW159" s="31">
        <f t="shared" si="98"/>
        <v>4.2091217528597928</v>
      </c>
      <c r="AX159" s="31">
        <f t="shared" si="99"/>
        <v>23.3002</v>
      </c>
      <c r="AY159" s="31">
        <f t="shared" si="100"/>
        <v>0.97037446801337024</v>
      </c>
      <c r="AZ159" s="31">
        <f t="shared" si="101"/>
        <v>0.3935896579368216</v>
      </c>
      <c r="BA159" s="31">
        <f t="shared" si="125"/>
        <v>1.8482945409863154</v>
      </c>
      <c r="BB159" s="31">
        <f t="shared" si="126"/>
        <v>0.21118720701934876</v>
      </c>
      <c r="BC159" s="31">
        <f t="shared" si="127"/>
        <v>0.77089569073885089</v>
      </c>
      <c r="BD159" s="31">
        <f t="shared" si="102"/>
        <v>41.277427421034616</v>
      </c>
      <c r="BE159" s="31">
        <f t="shared" si="128"/>
        <v>31.209037324495853</v>
      </c>
      <c r="BF159" s="25">
        <f t="shared" si="116"/>
        <v>0.96959094525639355</v>
      </c>
      <c r="BG159" s="32">
        <f t="shared" si="103"/>
        <v>9679135116.9931431</v>
      </c>
      <c r="BH159" s="32">
        <f t="shared" si="104"/>
        <v>7446816255.3878994</v>
      </c>
      <c r="BI159" s="31">
        <f t="shared" si="105"/>
        <v>41.984269789392123</v>
      </c>
      <c r="BJ159" s="25">
        <f t="shared" si="106"/>
        <v>0.21545724581758929</v>
      </c>
      <c r="BK159" s="25">
        <f t="shared" si="107"/>
        <v>0.95894777609613147</v>
      </c>
      <c r="BL159" s="31">
        <f t="shared" si="108"/>
        <v>8.6744643081090587</v>
      </c>
      <c r="BM159" s="31">
        <f t="shared" si="109"/>
        <v>14.625735691890942</v>
      </c>
      <c r="BN159" s="31">
        <f t="shared" si="117"/>
        <v>0.48333561440485595</v>
      </c>
      <c r="BO159" s="31">
        <f t="shared" si="110"/>
        <v>1.4930763740272792</v>
      </c>
      <c r="BP159" s="31">
        <f t="shared" si="111"/>
        <v>1.2717541271239639</v>
      </c>
      <c r="BQ159" s="31">
        <f t="shared" si="112"/>
        <v>0.3499967681930245</v>
      </c>
      <c r="BS159" s="13"/>
      <c r="BT159" s="19"/>
      <c r="BU159" s="20"/>
      <c r="BV159" s="19"/>
      <c r="BW159" s="33"/>
      <c r="BX159" s="34"/>
      <c r="BZ159" s="19"/>
      <c r="CA159" s="20"/>
      <c r="CB159" s="19"/>
      <c r="CC159" s="6"/>
      <c r="CD159" s="35"/>
      <c r="CF159" s="21"/>
      <c r="CG159" s="21"/>
      <c r="CH159" s="21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36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31">
        <f t="shared" si="89"/>
        <v>8.4347229737532707</v>
      </c>
      <c r="AL160" s="23">
        <f t="shared" si="90"/>
        <v>31.85</v>
      </c>
      <c r="AM160" s="31">
        <f t="shared" si="91"/>
        <v>1.6578000000000002</v>
      </c>
      <c r="AN160" s="23">
        <f t="shared" si="124"/>
        <v>97.895322005647259</v>
      </c>
      <c r="AO160" s="25">
        <f t="shared" si="92"/>
        <v>6.513035708947143E-2</v>
      </c>
      <c r="AP160" s="31">
        <f t="shared" si="93"/>
        <v>0.26680456321963125</v>
      </c>
      <c r="AQ160" s="31">
        <f t="shared" si="94"/>
        <v>8.6395827361885367</v>
      </c>
      <c r="AR160" s="31">
        <f t="shared" si="95"/>
        <v>2.4415438714941016</v>
      </c>
      <c r="AS160" s="31">
        <f t="shared" si="96"/>
        <v>5.5405633038413189</v>
      </c>
      <c r="AT160" s="31">
        <f t="shared" si="114"/>
        <v>1.15485025121671</v>
      </c>
      <c r="AU160" s="31">
        <f t="shared" si="115"/>
        <v>0.57885204332463192</v>
      </c>
      <c r="AV160" s="31">
        <f t="shared" si="97"/>
        <v>0.86685114727067103</v>
      </c>
      <c r="AW160" s="31">
        <f t="shared" si="98"/>
        <v>4.6737121565706481</v>
      </c>
      <c r="AX160" s="31">
        <f t="shared" si="99"/>
        <v>23.654399999999999</v>
      </c>
      <c r="AY160" s="31">
        <f t="shared" si="100"/>
        <v>0.97012862473358386</v>
      </c>
      <c r="AZ160" s="31">
        <f t="shared" si="101"/>
        <v>0.39544568073579722</v>
      </c>
      <c r="BA160" s="31">
        <f t="shared" si="125"/>
        <v>1.8497886994557509</v>
      </c>
      <c r="BB160" s="31">
        <f t="shared" si="126"/>
        <v>0.21213075930473302</v>
      </c>
      <c r="BC160" s="31">
        <f t="shared" si="127"/>
        <v>0.77030021311371011</v>
      </c>
      <c r="BD160" s="31">
        <f t="shared" si="102"/>
        <v>41.309708168107989</v>
      </c>
      <c r="BE160" s="31">
        <f t="shared" si="128"/>
        <v>31.233444151743086</v>
      </c>
      <c r="BF160" s="25">
        <f t="shared" si="116"/>
        <v>0.98356107801468851</v>
      </c>
      <c r="BG160" s="32">
        <f t="shared" si="103"/>
        <v>9991430956.4996033</v>
      </c>
      <c r="BH160" s="32">
        <f t="shared" si="104"/>
        <v>7456961434.6070414</v>
      </c>
      <c r="BI160" s="31">
        <f t="shared" si="105"/>
        <v>42.774733946797937</v>
      </c>
      <c r="BJ160" s="25">
        <f t="shared" si="106"/>
        <v>0.20965322218595064</v>
      </c>
      <c r="BK160" s="25">
        <f t="shared" si="107"/>
        <v>0.9778074553198296</v>
      </c>
      <c r="BL160" s="31">
        <f t="shared" si="108"/>
        <v>8.7688411486013429</v>
      </c>
      <c r="BM160" s="31">
        <f t="shared" si="109"/>
        <v>14.885558851398656</v>
      </c>
      <c r="BN160" s="31">
        <f t="shared" si="117"/>
        <v>0.48455595219396669</v>
      </c>
      <c r="BO160" s="31">
        <f t="shared" si="110"/>
        <v>1.6203862912720339</v>
      </c>
      <c r="BP160" s="31">
        <f t="shared" si="111"/>
        <v>1.489038707627887</v>
      </c>
      <c r="BQ160" s="31">
        <f t="shared" si="112"/>
        <v>0.36864577634329743</v>
      </c>
      <c r="BS160" s="13"/>
      <c r="BT160" s="19"/>
      <c r="BU160" s="20"/>
      <c r="BV160" s="19"/>
      <c r="BW160" s="33"/>
      <c r="BX160" s="34"/>
      <c r="BZ160" s="19"/>
      <c r="CA160" s="20"/>
      <c r="CB160" s="19"/>
      <c r="CC160" s="6"/>
      <c r="CD160" s="35"/>
      <c r="CF160" s="21"/>
      <c r="CG160" s="21"/>
      <c r="CH160" s="21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36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31">
        <f t="shared" si="89"/>
        <v>8.4072709084589654</v>
      </c>
      <c r="AL161" s="23">
        <f t="shared" si="90"/>
        <v>32</v>
      </c>
      <c r="AM161" s="31">
        <f t="shared" si="91"/>
        <v>1.6578000000000002</v>
      </c>
      <c r="AN161" s="23">
        <f t="shared" si="124"/>
        <v>97.89697248419148</v>
      </c>
      <c r="AO161" s="25">
        <f t="shared" si="92"/>
        <v>6.5131455162951879E-2</v>
      </c>
      <c r="AP161" s="31">
        <f t="shared" si="93"/>
        <v>0.26877730567981856</v>
      </c>
      <c r="AQ161" s="31">
        <f t="shared" si="94"/>
        <v>8.5946193462109957</v>
      </c>
      <c r="AR161" s="31">
        <f t="shared" si="95"/>
        <v>2.5023227554890153</v>
      </c>
      <c r="AS161" s="31">
        <f t="shared" si="96"/>
        <v>5.5484710508500052</v>
      </c>
      <c r="AT161" s="31">
        <f t="shared" si="114"/>
        <v>0.86079902788822127</v>
      </c>
      <c r="AU161" s="31">
        <f t="shared" si="115"/>
        <v>0.61881259292719171</v>
      </c>
      <c r="AV161" s="31">
        <f t="shared" si="97"/>
        <v>0.73980581040770654</v>
      </c>
      <c r="AW161" s="31">
        <f t="shared" si="98"/>
        <v>4.8086652404422985</v>
      </c>
      <c r="AX161" s="31">
        <f t="shared" si="99"/>
        <v>23.6236</v>
      </c>
      <c r="AY161" s="31">
        <f t="shared" si="100"/>
        <v>0.96989163298696601</v>
      </c>
      <c r="AZ161" s="31">
        <f t="shared" si="101"/>
        <v>0.39718452444515417</v>
      </c>
      <c r="BA161" s="31">
        <f t="shared" si="125"/>
        <v>1.85119120861246</v>
      </c>
      <c r="BB161" s="31">
        <f t="shared" si="126"/>
        <v>0.21301407793606186</v>
      </c>
      <c r="BC161" s="31">
        <f t="shared" si="127"/>
        <v>0.76973992309889072</v>
      </c>
      <c r="BD161" s="31">
        <f t="shared" si="102"/>
        <v>41.339572659675483</v>
      </c>
      <c r="BE161" s="31">
        <f t="shared" si="128"/>
        <v>31.256024096527437</v>
      </c>
      <c r="BF161" s="25">
        <f t="shared" si="116"/>
        <v>0.98157078153163335</v>
      </c>
      <c r="BG161" s="32">
        <f t="shared" si="103"/>
        <v>9978795972.2026367</v>
      </c>
      <c r="BH161" s="32">
        <f t="shared" si="104"/>
        <v>7497645846.4755507</v>
      </c>
      <c r="BI161" s="31">
        <f t="shared" si="105"/>
        <v>42.84349711848958</v>
      </c>
      <c r="BJ161" s="25">
        <f t="shared" si="106"/>
        <v>0.21958324915531457</v>
      </c>
      <c r="BK161" s="25">
        <f t="shared" si="107"/>
        <v>0.97512055506770523</v>
      </c>
      <c r="BL161" s="31">
        <f t="shared" si="108"/>
        <v>9.1736555925276271</v>
      </c>
      <c r="BM161" s="31">
        <f t="shared" si="109"/>
        <v>14.449944407472373</v>
      </c>
      <c r="BN161" s="31">
        <f t="shared" si="117"/>
        <v>0.4709890615212638</v>
      </c>
      <c r="BO161" s="31">
        <f t="shared" si="110"/>
        <v>1.5845973870259431</v>
      </c>
      <c r="BP161" s="31">
        <f t="shared" si="111"/>
        <v>1.5313073395711991</v>
      </c>
      <c r="BQ161" s="31">
        <f t="shared" si="112"/>
        <v>0.37062023580827858</v>
      </c>
      <c r="BS161" s="13"/>
      <c r="BT161" s="19"/>
      <c r="BU161" s="20"/>
      <c r="BV161" s="19"/>
      <c r="BW161" s="33"/>
      <c r="BX161" s="34"/>
      <c r="BZ161" s="19"/>
      <c r="CA161" s="20"/>
      <c r="CB161" s="19"/>
      <c r="CC161" s="6"/>
      <c r="CD161" s="35"/>
      <c r="CF161" s="21"/>
      <c r="CG161" s="21"/>
      <c r="CH161" s="21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36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31">
        <f t="shared" si="89"/>
        <v>9.8779653619258809</v>
      </c>
      <c r="AL162" s="23">
        <f t="shared" si="90"/>
        <v>31.9</v>
      </c>
      <c r="AM162" s="31">
        <f t="shared" si="91"/>
        <v>2.6709000000000001</v>
      </c>
      <c r="AN162" s="23">
        <f t="shared" si="124"/>
        <v>97.895872343002296</v>
      </c>
      <c r="AO162" s="25">
        <f t="shared" si="92"/>
        <v>6.5130723232283153E-2</v>
      </c>
      <c r="AP162" s="31">
        <f t="shared" si="93"/>
        <v>0.26746079238007353</v>
      </c>
      <c r="AQ162" s="31">
        <f t="shared" si="94"/>
        <v>7.902189891401985</v>
      </c>
      <c r="AR162" s="31">
        <f t="shared" si="95"/>
        <v>2.7255876066054592</v>
      </c>
      <c r="AS162" s="31">
        <f t="shared" si="96"/>
        <v>5.3138887490037217</v>
      </c>
      <c r="AT162" s="31">
        <f t="shared" si="114"/>
        <v>1.3573426280895184</v>
      </c>
      <c r="AU162" s="31">
        <f t="shared" si="115"/>
        <v>0.67168614076916866</v>
      </c>
      <c r="AV162" s="31">
        <f t="shared" si="97"/>
        <v>1.0145143844293436</v>
      </c>
      <c r="AW162" s="31">
        <f t="shared" si="98"/>
        <v>4.299374364574378</v>
      </c>
      <c r="AX162" s="31">
        <f t="shared" si="99"/>
        <v>23.423400000000001</v>
      </c>
      <c r="AY162" s="31">
        <f t="shared" si="100"/>
        <v>0.9696635629992858</v>
      </c>
      <c r="AZ162" s="31">
        <f t="shared" si="101"/>
        <v>0.39880567380797383</v>
      </c>
      <c r="BA162" s="31">
        <f t="shared" si="125"/>
        <v>1.8525011438686314</v>
      </c>
      <c r="BB162" s="31">
        <f t="shared" si="126"/>
        <v>0.21383702869028112</v>
      </c>
      <c r="BC162" s="31">
        <f t="shared" si="127"/>
        <v>0.76921546010235209</v>
      </c>
      <c r="BD162" s="31">
        <f t="shared" si="102"/>
        <v>41.36702975233424</v>
      </c>
      <c r="BE162" s="31">
        <f t="shared" si="128"/>
        <v>31.27678385514487</v>
      </c>
      <c r="BF162" s="25">
        <f t="shared" si="116"/>
        <v>0.97260639523830283</v>
      </c>
      <c r="BG162" s="32">
        <f t="shared" si="103"/>
        <v>9778261340.7403965</v>
      </c>
      <c r="BH162" s="32">
        <f t="shared" si="104"/>
        <v>7641353482.9750309</v>
      </c>
      <c r="BI162" s="31">
        <f t="shared" si="105"/>
        <v>42.704185740338367</v>
      </c>
      <c r="BJ162" s="25">
        <f t="shared" si="106"/>
        <v>0.19898765325399648</v>
      </c>
      <c r="BK162" s="25">
        <f t="shared" si="107"/>
        <v>0.96301863357170892</v>
      </c>
      <c r="BL162" s="31">
        <f t="shared" si="108"/>
        <v>8.1833526342680312</v>
      </c>
      <c r="BM162" s="31">
        <f t="shared" si="109"/>
        <v>15.24004736573197</v>
      </c>
      <c r="BN162" s="31">
        <f t="shared" si="117"/>
        <v>0.50098775035279319</v>
      </c>
      <c r="BO162" s="31">
        <f t="shared" si="110"/>
        <v>1.6630549788941982</v>
      </c>
      <c r="BP162" s="31">
        <f t="shared" si="111"/>
        <v>2.2065106855538619</v>
      </c>
      <c r="BQ162" s="31">
        <f t="shared" si="112"/>
        <v>0.39173711616393242</v>
      </c>
      <c r="BS162" s="13"/>
      <c r="BT162" s="19"/>
      <c r="BU162" s="20"/>
      <c r="BV162" s="19"/>
      <c r="BW162" s="33"/>
      <c r="BX162" s="34"/>
      <c r="BZ162" s="19"/>
      <c r="CA162" s="20"/>
      <c r="CB162" s="19"/>
      <c r="CC162" s="6"/>
      <c r="CD162" s="35"/>
      <c r="CF162" s="21"/>
      <c r="CG162" s="21"/>
      <c r="CH162" s="21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36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31">
        <f t="shared" si="89"/>
        <v>10.113126866770473</v>
      </c>
      <c r="AL163" s="23">
        <f t="shared" si="90"/>
        <v>28.5</v>
      </c>
      <c r="AM163" s="31">
        <f t="shared" si="91"/>
        <v>3.1314000000000002</v>
      </c>
      <c r="AN163" s="23">
        <f t="shared" si="124"/>
        <v>97.858039648780377</v>
      </c>
      <c r="AO163" s="25">
        <f t="shared" si="92"/>
        <v>6.5105552909188569E-2</v>
      </c>
      <c r="AP163" s="31">
        <f t="shared" si="93"/>
        <v>0.22580259730070565</v>
      </c>
      <c r="AQ163" s="31">
        <f t="shared" si="94"/>
        <v>6.5180437616532609</v>
      </c>
      <c r="AR163" s="31">
        <f t="shared" si="95"/>
        <v>2.238858124675362</v>
      </c>
      <c r="AS163" s="31">
        <f t="shared" si="96"/>
        <v>4.3784509431643119</v>
      </c>
      <c r="AT163" s="31">
        <f t="shared" si="114"/>
        <v>0.87315466862339119</v>
      </c>
      <c r="AU163" s="31">
        <f t="shared" si="115"/>
        <v>0.52144350093226088</v>
      </c>
      <c r="AV163" s="31">
        <f t="shared" si="97"/>
        <v>0.69729908477782598</v>
      </c>
      <c r="AW163" s="31">
        <f t="shared" si="98"/>
        <v>3.6811518583864862</v>
      </c>
      <c r="AX163" s="31">
        <f t="shared" si="99"/>
        <v>24.3474</v>
      </c>
      <c r="AY163" s="31">
        <f t="shared" si="100"/>
        <v>0.96944448235260294</v>
      </c>
      <c r="AZ163" s="31">
        <f t="shared" si="101"/>
        <v>0.4003086484427128</v>
      </c>
      <c r="BA163" s="31">
        <f t="shared" si="125"/>
        <v>1.8537176347747903</v>
      </c>
      <c r="BB163" s="31">
        <f t="shared" si="126"/>
        <v>0.21459948793203382</v>
      </c>
      <c r="BC163" s="31">
        <f t="shared" si="127"/>
        <v>0.76872742222693191</v>
      </c>
      <c r="BD163" s="31">
        <f t="shared" si="102"/>
        <v>41.39208793304492</v>
      </c>
      <c r="BE163" s="31">
        <f t="shared" si="128"/>
        <v>31.295729844416602</v>
      </c>
      <c r="BF163" s="25">
        <f t="shared" si="116"/>
        <v>1</v>
      </c>
      <c r="BG163" s="32">
        <f t="shared" si="103"/>
        <v>9338118282.6164513</v>
      </c>
      <c r="BH163" s="32">
        <f t="shared" si="104"/>
        <v>7315868702.8276262</v>
      </c>
      <c r="BI163" s="31">
        <f t="shared" si="105"/>
        <v>40.827249094816146</v>
      </c>
      <c r="BJ163" s="25">
        <f t="shared" si="106"/>
        <v>0.22309378946503575</v>
      </c>
      <c r="BK163" s="25">
        <f t="shared" si="107"/>
        <v>1</v>
      </c>
      <c r="BL163" s="31">
        <f t="shared" si="108"/>
        <v>9.1083057139954846</v>
      </c>
      <c r="BM163" s="31">
        <f t="shared" si="109"/>
        <v>15.239094286004516</v>
      </c>
      <c r="BN163" s="31">
        <f t="shared" si="117"/>
        <v>0.48194479082873232</v>
      </c>
      <c r="BO163" s="31">
        <f t="shared" si="110"/>
        <v>1.4039390446783859</v>
      </c>
      <c r="BP163" s="31">
        <f t="shared" si="111"/>
        <v>2.2390567195211966</v>
      </c>
      <c r="BQ163" s="31">
        <f t="shared" si="112"/>
        <v>0.3602244698590375</v>
      </c>
      <c r="BS163" s="13"/>
      <c r="BT163" s="19"/>
      <c r="BU163" s="20"/>
      <c r="BV163" s="19"/>
      <c r="BW163" s="33"/>
      <c r="BX163" s="34"/>
      <c r="BZ163" s="19"/>
      <c r="CA163" s="20"/>
      <c r="CB163" s="19"/>
      <c r="CC163" s="6"/>
      <c r="CD163" s="35"/>
      <c r="CF163" s="21"/>
      <c r="CG163" s="21"/>
      <c r="CH163" s="21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36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31">
        <f t="shared" si="89"/>
        <v>7.9010742266975642</v>
      </c>
      <c r="AL164" s="23">
        <f t="shared" si="90"/>
        <v>27.25</v>
      </c>
      <c r="AM164" s="31">
        <f t="shared" si="91"/>
        <v>1.7499</v>
      </c>
      <c r="AN164" s="23">
        <f t="shared" si="124"/>
        <v>97.843918309506904</v>
      </c>
      <c r="AO164" s="25">
        <f t="shared" si="92"/>
        <v>6.5096157895712742E-2</v>
      </c>
      <c r="AP164" s="31">
        <f t="shared" si="93"/>
        <v>0.21192609415157351</v>
      </c>
      <c r="AQ164" s="31">
        <f t="shared" si="94"/>
        <v>6.24071810795619</v>
      </c>
      <c r="AR164" s="31">
        <f t="shared" si="95"/>
        <v>2.0126465426273383</v>
      </c>
      <c r="AS164" s="31">
        <f t="shared" si="96"/>
        <v>4.1266823252917639</v>
      </c>
      <c r="AT164" s="31">
        <f t="shared" si="114"/>
        <v>0.82518508247720879</v>
      </c>
      <c r="AU164" s="31">
        <f t="shared" si="115"/>
        <v>0.53046103917627607</v>
      </c>
      <c r="AV164" s="31">
        <f t="shared" si="97"/>
        <v>0.67782306082674237</v>
      </c>
      <c r="AW164" s="31">
        <f t="shared" si="98"/>
        <v>3.4488592644650216</v>
      </c>
      <c r="AX164" s="31">
        <f t="shared" si="99"/>
        <v>24.270399999999999</v>
      </c>
      <c r="AY164" s="31">
        <f t="shared" si="100"/>
        <v>0.96923445596524105</v>
      </c>
      <c r="AZ164" s="31">
        <f t="shared" si="101"/>
        <v>0.40169300298555</v>
      </c>
      <c r="BA164" s="31">
        <f t="shared" si="125"/>
        <v>1.8548398669754276</v>
      </c>
      <c r="BB164" s="31">
        <f t="shared" si="126"/>
        <v>0.21530134233833656</v>
      </c>
      <c r="BC164" s="31">
        <f t="shared" si="127"/>
        <v>0.76827636567184809</v>
      </c>
      <c r="BD164" s="31">
        <f t="shared" si="102"/>
        <v>41.414755299680962</v>
      </c>
      <c r="BE164" s="31">
        <f t="shared" si="128"/>
        <v>31.312868186982779</v>
      </c>
      <c r="BF164" s="25">
        <f t="shared" si="116"/>
        <v>1</v>
      </c>
      <c r="BG164" s="32">
        <f t="shared" si="103"/>
        <v>9242361916.0278549</v>
      </c>
      <c r="BH164" s="32">
        <f t="shared" si="104"/>
        <v>7147244526.505785</v>
      </c>
      <c r="BI164" s="31">
        <f t="shared" si="105"/>
        <v>40.179120193871221</v>
      </c>
      <c r="BJ164" s="25">
        <f t="shared" si="106"/>
        <v>0.22473798547568177</v>
      </c>
      <c r="BK164" s="25">
        <f t="shared" si="107"/>
        <v>1</v>
      </c>
      <c r="BL164" s="31">
        <f t="shared" si="108"/>
        <v>9.029774530555903</v>
      </c>
      <c r="BM164" s="31">
        <f t="shared" si="109"/>
        <v>15.240625469444096</v>
      </c>
      <c r="BN164" s="31">
        <f t="shared" si="117"/>
        <v>0.48352238164479999</v>
      </c>
      <c r="BO164" s="31">
        <f t="shared" si="110"/>
        <v>1.3177935810918415</v>
      </c>
      <c r="BP164" s="31">
        <f t="shared" si="111"/>
        <v>1.1769884049422008</v>
      </c>
      <c r="BQ164" s="31">
        <f t="shared" si="112"/>
        <v>0.31575225272586688</v>
      </c>
      <c r="BS164" s="13"/>
      <c r="BT164" s="19"/>
      <c r="BU164" s="20"/>
      <c r="BV164" s="19"/>
      <c r="BW164" s="33"/>
      <c r="BX164" s="34"/>
      <c r="BZ164" s="19"/>
      <c r="CA164" s="20"/>
      <c r="CB164" s="19"/>
      <c r="CC164" s="6"/>
      <c r="CD164" s="35"/>
      <c r="CF164" s="21"/>
      <c r="CG164" s="21"/>
      <c r="CH164" s="21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36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31">
        <f t="shared" si="89"/>
        <v>8.244163335985478</v>
      </c>
      <c r="AL165" s="23">
        <f t="shared" si="90"/>
        <v>27.799999999999997</v>
      </c>
      <c r="AM165" s="31">
        <f t="shared" si="91"/>
        <v>1.7499</v>
      </c>
      <c r="AN165" s="23">
        <f t="shared" si="124"/>
        <v>97.850145947010901</v>
      </c>
      <c r="AO165" s="25">
        <f t="shared" si="92"/>
        <v>6.5100301181072545E-2</v>
      </c>
      <c r="AP165" s="31">
        <f t="shared" si="93"/>
        <v>0.21794072649586818</v>
      </c>
      <c r="AQ165" s="31">
        <f t="shared" si="94"/>
        <v>6.7329805635148574</v>
      </c>
      <c r="AR165" s="31">
        <f t="shared" si="95"/>
        <v>1.974876858198171</v>
      </c>
      <c r="AS165" s="31">
        <f t="shared" si="96"/>
        <v>4.3539287108565139</v>
      </c>
      <c r="AT165" s="31">
        <f t="shared" si="114"/>
        <v>0.93609163078593294</v>
      </c>
      <c r="AU165" s="31">
        <f t="shared" si="115"/>
        <v>0.45784267831901027</v>
      </c>
      <c r="AV165" s="31">
        <f t="shared" si="97"/>
        <v>0.6969671545524716</v>
      </c>
      <c r="AW165" s="31">
        <f t="shared" si="98"/>
        <v>3.6569615563040423</v>
      </c>
      <c r="AX165" s="31">
        <f t="shared" si="99"/>
        <v>24.863299999999999</v>
      </c>
      <c r="AY165" s="31">
        <f t="shared" si="100"/>
        <v>0.96903354607255143</v>
      </c>
      <c r="AZ165" s="31">
        <f t="shared" si="101"/>
        <v>0.40295832722235758</v>
      </c>
      <c r="BA165" s="31">
        <f t="shared" si="125"/>
        <v>1.8558670840592408</v>
      </c>
      <c r="BB165" s="31">
        <f t="shared" si="126"/>
        <v>0.21594248864014368</v>
      </c>
      <c r="BC165" s="31">
        <f t="shared" si="127"/>
        <v>0.76786280417787922</v>
      </c>
      <c r="BD165" s="31">
        <f t="shared" si="102"/>
        <v>41.435039543027976</v>
      </c>
      <c r="BE165" s="31">
        <f t="shared" si="128"/>
        <v>31.328204697692591</v>
      </c>
      <c r="BF165" s="25">
        <f t="shared" si="116"/>
        <v>1</v>
      </c>
      <c r="BG165" s="32">
        <f t="shared" si="103"/>
        <v>9410422384.1523628</v>
      </c>
      <c r="BH165" s="32">
        <f t="shared" si="104"/>
        <v>7117792646.314539</v>
      </c>
      <c r="BI165" s="31">
        <f t="shared" si="105"/>
        <v>40.518919147189607</v>
      </c>
      <c r="BJ165" s="25">
        <f t="shared" si="106"/>
        <v>0.22312161778485962</v>
      </c>
      <c r="BK165" s="25">
        <f t="shared" si="107"/>
        <v>1</v>
      </c>
      <c r="BL165" s="31">
        <f t="shared" si="108"/>
        <v>9.0406467910148702</v>
      </c>
      <c r="BM165" s="31">
        <f t="shared" si="109"/>
        <v>15.822653208985129</v>
      </c>
      <c r="BN165" s="31">
        <f t="shared" si="117"/>
        <v>0.49001713251734685</v>
      </c>
      <c r="BO165" s="31">
        <f t="shared" si="110"/>
        <v>1.4069474184670268</v>
      </c>
      <c r="BP165" s="31">
        <f t="shared" si="111"/>
        <v>1.2458058188856826</v>
      </c>
      <c r="BQ165" s="31">
        <f t="shared" si="112"/>
        <v>0.32177349346943873</v>
      </c>
      <c r="BS165" s="13"/>
      <c r="BT165" s="19"/>
      <c r="BU165" s="20"/>
      <c r="BV165" s="19"/>
      <c r="BW165" s="33"/>
      <c r="BX165" s="34"/>
      <c r="BZ165" s="19"/>
      <c r="CA165" s="20"/>
      <c r="CB165" s="19"/>
      <c r="CC165" s="6"/>
      <c r="CD165" s="35"/>
      <c r="CF165" s="21"/>
      <c r="CG165" s="21"/>
      <c r="CH165" s="21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36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31">
        <f t="shared" si="89"/>
        <v>8.334264717032184</v>
      </c>
      <c r="AL166" s="23">
        <f t="shared" si="90"/>
        <v>28.95</v>
      </c>
      <c r="AM166" s="31">
        <f t="shared" si="91"/>
        <v>1.7499</v>
      </c>
      <c r="AN166" s="23">
        <f t="shared" si="124"/>
        <v>97.86309512576058</v>
      </c>
      <c r="AO166" s="25">
        <f t="shared" si="92"/>
        <v>6.5108916348975407E-2</v>
      </c>
      <c r="AP166" s="31">
        <f t="shared" si="93"/>
        <v>0.23098136305676281</v>
      </c>
      <c r="AQ166" s="31">
        <f t="shared" si="94"/>
        <v>7.1429972622472837</v>
      </c>
      <c r="AR166" s="31">
        <f t="shared" si="95"/>
        <v>2.1297773032821605</v>
      </c>
      <c r="AS166" s="31">
        <f t="shared" si="96"/>
        <v>4.6363872827647219</v>
      </c>
      <c r="AT166" s="31">
        <f t="shared" si="114"/>
        <v>1.1160033069198521</v>
      </c>
      <c r="AU166" s="31">
        <f t="shared" si="115"/>
        <v>0.5000098083573099</v>
      </c>
      <c r="AV166" s="31">
        <f t="shared" si="97"/>
        <v>0.80800655763858098</v>
      </c>
      <c r="AW166" s="31">
        <f t="shared" si="98"/>
        <v>3.828380725126141</v>
      </c>
      <c r="AX166" s="31">
        <f t="shared" si="99"/>
        <v>24.632300000000001</v>
      </c>
      <c r="AY166" s="31">
        <f t="shared" si="100"/>
        <v>0.96884181220847143</v>
      </c>
      <c r="AZ166" s="31">
        <f t="shared" si="101"/>
        <v>0.40410424621025626</v>
      </c>
      <c r="BA166" s="31">
        <f t="shared" si="125"/>
        <v>1.856798589295557</v>
      </c>
      <c r="BB166" s="31">
        <f t="shared" si="126"/>
        <v>0.21652283338159284</v>
      </c>
      <c r="BC166" s="31">
        <f t="shared" si="127"/>
        <v>0.76748720851639973</v>
      </c>
      <c r="BD166" s="31">
        <f t="shared" si="102"/>
        <v>41.452947930216411</v>
      </c>
      <c r="BE166" s="31">
        <f t="shared" si="128"/>
        <v>31.341744871078024</v>
      </c>
      <c r="BF166" s="25">
        <f t="shared" si="116"/>
        <v>1</v>
      </c>
      <c r="BG166" s="32">
        <f t="shared" si="103"/>
        <v>9544069492.4575119</v>
      </c>
      <c r="BH166" s="32">
        <f t="shared" si="104"/>
        <v>7236148749.5366955</v>
      </c>
      <c r="BI166" s="31">
        <f t="shared" si="105"/>
        <v>41.136705020248797</v>
      </c>
      <c r="BJ166" s="25">
        <f t="shared" si="106"/>
        <v>0.21415514102786645</v>
      </c>
      <c r="BK166" s="25">
        <f t="shared" si="107"/>
        <v>1</v>
      </c>
      <c r="BL166" s="31">
        <f t="shared" si="108"/>
        <v>8.8096368650331236</v>
      </c>
      <c r="BM166" s="31">
        <f t="shared" si="109"/>
        <v>15.822663134966877</v>
      </c>
      <c r="BN166" s="31">
        <f t="shared" si="117"/>
        <v>0.49461278946442255</v>
      </c>
      <c r="BO166" s="31">
        <f t="shared" si="110"/>
        <v>1.4911340416258774</v>
      </c>
      <c r="BP166" s="31">
        <f t="shared" si="111"/>
        <v>1.2994100693468837</v>
      </c>
      <c r="BQ166" s="31">
        <f t="shared" si="112"/>
        <v>0.3348278709302227</v>
      </c>
      <c r="BS166" s="13"/>
      <c r="BT166" s="19"/>
      <c r="BU166" s="20"/>
      <c r="BV166" s="19"/>
      <c r="BW166" s="33"/>
      <c r="BX166" s="34"/>
      <c r="BZ166" s="19"/>
      <c r="CA166" s="20"/>
      <c r="CB166" s="19"/>
      <c r="CC166" s="6"/>
      <c r="CD166" s="35"/>
      <c r="CF166" s="21"/>
      <c r="CG166" s="21"/>
      <c r="CH166" s="21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36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31">
        <f t="shared" si="89"/>
        <v>8.461056574214826</v>
      </c>
      <c r="AL167" s="23">
        <f t="shared" si="90"/>
        <v>30.1</v>
      </c>
      <c r="AM167" s="31">
        <f t="shared" si="91"/>
        <v>1.7499</v>
      </c>
      <c r="AN167" s="23">
        <f t="shared" si="124"/>
        <v>97.875947466766576</v>
      </c>
      <c r="AO167" s="25">
        <f t="shared" si="92"/>
        <v>6.5117467090134495E-2</v>
      </c>
      <c r="AP167" s="31">
        <f t="shared" si="93"/>
        <v>0.24467086946984418</v>
      </c>
      <c r="AQ167" s="31">
        <f t="shared" si="94"/>
        <v>7.9440081622160967</v>
      </c>
      <c r="AR167" s="31">
        <f t="shared" si="95"/>
        <v>2.1701248415136294</v>
      </c>
      <c r="AS167" s="31">
        <f t="shared" si="96"/>
        <v>5.0570665018648633</v>
      </c>
      <c r="AT167" s="31">
        <f t="shared" si="114"/>
        <v>0.7031204486504159</v>
      </c>
      <c r="AU167" s="31">
        <f t="shared" si="115"/>
        <v>0.48458449789518182</v>
      </c>
      <c r="AV167" s="31">
        <f t="shared" si="97"/>
        <v>0.59385247327279889</v>
      </c>
      <c r="AW167" s="31">
        <f t="shared" si="98"/>
        <v>4.4632140285920645</v>
      </c>
      <c r="AX167" s="31">
        <f t="shared" si="99"/>
        <v>24.108699999999999</v>
      </c>
      <c r="AY167" s="31">
        <f t="shared" si="100"/>
        <v>0.96865931118788273</v>
      </c>
      <c r="AZ167" s="31">
        <f t="shared" si="101"/>
        <v>0.40513042038871888</v>
      </c>
      <c r="BA167" s="31">
        <f t="shared" si="125"/>
        <v>1.8576337472489066</v>
      </c>
      <c r="BB167" s="31">
        <f t="shared" si="126"/>
        <v>0.21704229269767003</v>
      </c>
      <c r="BC167" s="31">
        <f t="shared" si="127"/>
        <v>0.76715000602241801</v>
      </c>
      <c r="BD167" s="31">
        <f t="shared" si="102"/>
        <v>41.468487289570746</v>
      </c>
      <c r="BE167" s="31">
        <f t="shared" si="128"/>
        <v>31.353493869898649</v>
      </c>
      <c r="BF167" s="25">
        <f t="shared" si="116"/>
        <v>0.99861279032955219</v>
      </c>
      <c r="BG167" s="32">
        <f t="shared" si="103"/>
        <v>9790705437.465641</v>
      </c>
      <c r="BH167" s="32">
        <f t="shared" si="104"/>
        <v>7265966980.3796539</v>
      </c>
      <c r="BI167" s="31">
        <f t="shared" si="105"/>
        <v>41.814432432347743</v>
      </c>
      <c r="BJ167" s="25">
        <f t="shared" si="106"/>
        <v>0.23211344626809671</v>
      </c>
      <c r="BK167" s="25">
        <f t="shared" si="107"/>
        <v>0.99812726694489562</v>
      </c>
      <c r="BL167" s="31">
        <f t="shared" si="108"/>
        <v>9.6875158453564012</v>
      </c>
      <c r="BM167" s="31">
        <f t="shared" si="109"/>
        <v>14.421184154643598</v>
      </c>
      <c r="BN167" s="31">
        <f t="shared" si="117"/>
        <v>0.46059355332620883</v>
      </c>
      <c r="BO167" s="31">
        <f t="shared" si="110"/>
        <v>1.4396050156877667</v>
      </c>
      <c r="BP167" s="31">
        <f t="shared" si="111"/>
        <v>1.5093356241970575</v>
      </c>
      <c r="BQ167" s="31">
        <f t="shared" si="112"/>
        <v>0.34853101548472765</v>
      </c>
      <c r="BS167" s="13"/>
      <c r="BT167" s="19"/>
      <c r="BU167" s="20"/>
      <c r="BV167" s="19"/>
      <c r="BW167" s="33"/>
      <c r="BX167" s="34"/>
      <c r="BZ167" s="19"/>
      <c r="CA167" s="20"/>
      <c r="CB167" s="19"/>
      <c r="CC167" s="6"/>
      <c r="CD167" s="35"/>
      <c r="CF167" s="21"/>
      <c r="CG167" s="21"/>
      <c r="CH167" s="21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36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31">
        <f t="shared" si="89"/>
        <v>9.5114315933493732</v>
      </c>
      <c r="AL168" s="23">
        <f t="shared" si="90"/>
        <v>32.150000000000006</v>
      </c>
      <c r="AM168" s="31">
        <f t="shared" si="91"/>
        <v>2.3025000000000002</v>
      </c>
      <c r="AN168" s="23">
        <f t="shared" si="124"/>
        <v>97.898621363465494</v>
      </c>
      <c r="AO168" s="25">
        <f t="shared" si="92"/>
        <v>6.5132552172428068E-2</v>
      </c>
      <c r="AP168" s="31">
        <f t="shared" si="93"/>
        <v>0.27076224580518748</v>
      </c>
      <c r="AQ168" s="31">
        <f t="shared" si="94"/>
        <v>8.2854937459841977</v>
      </c>
      <c r="AR168" s="31">
        <f t="shared" si="95"/>
        <v>2.6600893350973012</v>
      </c>
      <c r="AS168" s="31">
        <f t="shared" si="96"/>
        <v>5.472791540540749</v>
      </c>
      <c r="AT168" s="31">
        <f t="shared" si="114"/>
        <v>1.0906366273898935</v>
      </c>
      <c r="AU168" s="31">
        <f t="shared" si="115"/>
        <v>0.67941048717070418</v>
      </c>
      <c r="AV168" s="31">
        <f t="shared" si="97"/>
        <v>0.88502355728029891</v>
      </c>
      <c r="AW168" s="31">
        <f t="shared" si="98"/>
        <v>4.5877679832604503</v>
      </c>
      <c r="AX168" s="31">
        <f t="shared" si="99"/>
        <v>23.615900000000003</v>
      </c>
      <c r="AY168" s="31">
        <f t="shared" si="100"/>
        <v>0.96848609708977662</v>
      </c>
      <c r="AZ168" s="31">
        <f t="shared" si="101"/>
        <v>0.40603654568018976</v>
      </c>
      <c r="BA168" s="31">
        <f t="shared" si="125"/>
        <v>1.8583719852642091</v>
      </c>
      <c r="BB168" s="31">
        <f t="shared" si="126"/>
        <v>0.21750079211097223</v>
      </c>
      <c r="BC168" s="31">
        <f t="shared" si="127"/>
        <v>0.76685158017175137</v>
      </c>
      <c r="BD168" s="31">
        <f t="shared" si="102"/>
        <v>41.481663996857847</v>
      </c>
      <c r="BE168" s="31">
        <f t="shared" si="128"/>
        <v>31.363456514744279</v>
      </c>
      <c r="BF168" s="25">
        <f t="shared" si="116"/>
        <v>0.97788966549594825</v>
      </c>
      <c r="BG168" s="32">
        <f t="shared" si="103"/>
        <v>9890686301.1633568</v>
      </c>
      <c r="BH168" s="32">
        <f t="shared" si="104"/>
        <v>7600085213.0842552</v>
      </c>
      <c r="BI168" s="31">
        <f t="shared" si="105"/>
        <v>42.878626367178022</v>
      </c>
      <c r="BJ168" s="25">
        <f t="shared" si="106"/>
        <v>0.20829403307862679</v>
      </c>
      <c r="BK168" s="25">
        <f t="shared" si="107"/>
        <v>0.97015104841953026</v>
      </c>
      <c r="BL168" s="31">
        <f t="shared" si="108"/>
        <v>8.6647702264415312</v>
      </c>
      <c r="BM168" s="31">
        <f t="shared" si="109"/>
        <v>14.951129773558472</v>
      </c>
      <c r="BN168" s="31">
        <f t="shared" si="117"/>
        <v>0.48748385306679071</v>
      </c>
      <c r="BO168" s="31">
        <f t="shared" si="110"/>
        <v>1.6516662017239063</v>
      </c>
      <c r="BP168" s="31">
        <f t="shared" si="111"/>
        <v>2.0281527529742642</v>
      </c>
      <c r="BQ168" s="31">
        <f t="shared" si="112"/>
        <v>0.38688381644580089</v>
      </c>
      <c r="BS168" s="13"/>
      <c r="BT168" s="19"/>
      <c r="BU168" s="20"/>
      <c r="BV168" s="19"/>
      <c r="BW168" s="33"/>
      <c r="BX168" s="34"/>
      <c r="BZ168" s="19"/>
      <c r="CA168" s="20"/>
      <c r="CB168" s="19"/>
      <c r="CC168" s="6"/>
      <c r="CD168" s="35"/>
      <c r="CF168" s="21"/>
      <c r="CG168" s="21"/>
      <c r="CH168" s="21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36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31">
        <f t="shared" si="89"/>
        <v>9.7577415562709415</v>
      </c>
      <c r="AL169" s="23">
        <f t="shared" si="90"/>
        <v>29.9</v>
      </c>
      <c r="AM169" s="31">
        <f t="shared" si="91"/>
        <v>2.4867000000000004</v>
      </c>
      <c r="AN169" s="23">
        <f t="shared" si="124"/>
        <v>97.873719185711579</v>
      </c>
      <c r="AO169" s="25">
        <f t="shared" si="92"/>
        <v>6.5115984601106056E-2</v>
      </c>
      <c r="AP169" s="31">
        <f t="shared" si="93"/>
        <v>0.24224238371698675</v>
      </c>
      <c r="AQ169" s="31">
        <f t="shared" si="94"/>
        <v>8.0282186216264044</v>
      </c>
      <c r="AR169" s="31">
        <f t="shared" si="95"/>
        <v>2.0900878010879693</v>
      </c>
      <c r="AS169" s="31">
        <f t="shared" si="96"/>
        <v>5.0591532113571871</v>
      </c>
      <c r="AT169" s="31">
        <f t="shared" si="114"/>
        <v>0.76288204739710874</v>
      </c>
      <c r="AU169" s="31">
        <f t="shared" si="115"/>
        <v>0.71451145732474997</v>
      </c>
      <c r="AV169" s="31">
        <f t="shared" si="97"/>
        <v>0.73869675236092935</v>
      </c>
      <c r="AW169" s="31">
        <f t="shared" si="98"/>
        <v>4.320456458996258</v>
      </c>
      <c r="AX169" s="31">
        <f t="shared" si="99"/>
        <v>23.685200000000002</v>
      </c>
      <c r="AY169" s="31">
        <f t="shared" si="100"/>
        <v>0.96832222124122846</v>
      </c>
      <c r="AZ169" s="31">
        <f t="shared" si="101"/>
        <v>0.40682235358018931</v>
      </c>
      <c r="BA169" s="31">
        <f t="shared" si="125"/>
        <v>1.859012794815539</v>
      </c>
      <c r="BB169" s="31">
        <f t="shared" si="126"/>
        <v>0.21789826634818626</v>
      </c>
      <c r="BC169" s="31">
        <f t="shared" si="127"/>
        <v>0.76659227020244847</v>
      </c>
      <c r="BD169" s="31">
        <f t="shared" si="102"/>
        <v>41.492483962917944</v>
      </c>
      <c r="BE169" s="31">
        <f t="shared" si="128"/>
        <v>31.371637274683</v>
      </c>
      <c r="BF169" s="25">
        <f t="shared" si="116"/>
        <v>0.98050349526460356</v>
      </c>
      <c r="BG169" s="32">
        <f t="shared" si="103"/>
        <v>9815629259.7450848</v>
      </c>
      <c r="BH169" s="32">
        <f t="shared" si="104"/>
        <v>7206422389.5099812</v>
      </c>
      <c r="BI169" s="31">
        <f t="shared" si="105"/>
        <v>41.729559618148791</v>
      </c>
      <c r="BJ169" s="25">
        <f t="shared" si="106"/>
        <v>0.2196735426172855</v>
      </c>
      <c r="BK169" s="25">
        <f t="shared" si="107"/>
        <v>0.97367971860721492</v>
      </c>
      <c r="BL169" s="31">
        <f t="shared" si="108"/>
        <v>8.9256053269995732</v>
      </c>
      <c r="BM169" s="31">
        <f t="shared" si="109"/>
        <v>14.759594673000429</v>
      </c>
      <c r="BN169" s="31">
        <f t="shared" si="117"/>
        <v>0.47983077610534552</v>
      </c>
      <c r="BO169" s="31">
        <f t="shared" si="110"/>
        <v>1.4587629536839386</v>
      </c>
      <c r="BP169" s="31">
        <f t="shared" si="111"/>
        <v>2.0775645653638852</v>
      </c>
      <c r="BQ169" s="31">
        <f t="shared" si="112"/>
        <v>0.36241250074666675</v>
      </c>
      <c r="BS169" s="13"/>
      <c r="BT169" s="19"/>
      <c r="BU169" s="20"/>
      <c r="BV169" s="19"/>
      <c r="BW169" s="33"/>
      <c r="BX169" s="34"/>
      <c r="BZ169" s="19"/>
      <c r="CA169" s="20"/>
      <c r="CB169" s="19"/>
      <c r="CC169" s="6"/>
      <c r="CD169" s="35"/>
      <c r="CF169" s="21"/>
      <c r="CG169" s="21"/>
      <c r="CH169" s="21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36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31">
        <f t="shared" si="89"/>
        <v>9.465581533256568</v>
      </c>
      <c r="AL170" s="23">
        <f t="shared" si="90"/>
        <v>33</v>
      </c>
      <c r="AM170" s="31">
        <f t="shared" si="91"/>
        <v>2.2103999999999999</v>
      </c>
      <c r="AN170" s="23">
        <f t="shared" si="124"/>
        <v>97.907934916136284</v>
      </c>
      <c r="AO170" s="25">
        <f t="shared" si="92"/>
        <v>6.5138748536041693E-2</v>
      </c>
      <c r="AP170" s="31">
        <f t="shared" si="93"/>
        <v>0.28224350091565392</v>
      </c>
      <c r="AQ170" s="31">
        <f t="shared" si="94"/>
        <v>8.4167797588218445</v>
      </c>
      <c r="AR170" s="31">
        <f t="shared" si="95"/>
        <v>2.8955307729089892</v>
      </c>
      <c r="AS170" s="31">
        <f t="shared" si="96"/>
        <v>5.6561552658654168</v>
      </c>
      <c r="AT170" s="31">
        <f t="shared" si="114"/>
        <v>1.2682424785341373</v>
      </c>
      <c r="AU170" s="31">
        <f t="shared" si="115"/>
        <v>0.5470906843234199</v>
      </c>
      <c r="AV170" s="31">
        <f t="shared" si="97"/>
        <v>0.90766658142877854</v>
      </c>
      <c r="AW170" s="31">
        <f t="shared" si="98"/>
        <v>4.7484886844366381</v>
      </c>
      <c r="AX170" s="31">
        <f t="shared" si="99"/>
        <v>23.993200000000002</v>
      </c>
      <c r="AY170" s="31">
        <f t="shared" si="100"/>
        <v>0.96816773220218899</v>
      </c>
      <c r="AZ170" s="31">
        <f t="shared" si="101"/>
        <v>0.40748761123687749</v>
      </c>
      <c r="BA170" s="31">
        <f t="shared" si="125"/>
        <v>1.8595557327120416</v>
      </c>
      <c r="BB170" s="31">
        <f t="shared" si="126"/>
        <v>0.21823465917683962</v>
      </c>
      <c r="BC170" s="31">
        <f t="shared" si="127"/>
        <v>0.76637237078055875</v>
      </c>
      <c r="BD170" s="31">
        <f t="shared" si="102"/>
        <v>41.500952622662197</v>
      </c>
      <c r="BE170" s="31">
        <f t="shared" si="128"/>
        <v>31.378040258942434</v>
      </c>
      <c r="BF170" s="25">
        <f t="shared" si="116"/>
        <v>0.99305118302025586</v>
      </c>
      <c r="BG170" s="32">
        <f t="shared" si="103"/>
        <v>9928375831.8947105</v>
      </c>
      <c r="BH170" s="32">
        <f t="shared" si="104"/>
        <v>7745259436.8026133</v>
      </c>
      <c r="BI170" s="31">
        <f t="shared" si="105"/>
        <v>43.326916861211487</v>
      </c>
      <c r="BJ170" s="25">
        <f t="shared" si="106"/>
        <v>0.20661984781833523</v>
      </c>
      <c r="BK170" s="25">
        <f t="shared" si="107"/>
        <v>0.99061909707734552</v>
      </c>
      <c r="BL170" s="31">
        <f t="shared" si="108"/>
        <v>8.8682212400734528</v>
      </c>
      <c r="BM170" s="31">
        <f t="shared" si="109"/>
        <v>15.124978759926549</v>
      </c>
      <c r="BN170" s="31">
        <f t="shared" si="117"/>
        <v>0.48539726443923453</v>
      </c>
      <c r="BO170" s="31">
        <f t="shared" si="110"/>
        <v>1.7417221982424425</v>
      </c>
      <c r="BP170" s="31">
        <f t="shared" si="111"/>
        <v>2.0098319695240359</v>
      </c>
      <c r="BQ170" s="31">
        <f t="shared" si="112"/>
        <v>0.39633636397147826</v>
      </c>
      <c r="BS170" s="13"/>
      <c r="BT170" s="19"/>
      <c r="BU170" s="20"/>
      <c r="BV170" s="19"/>
      <c r="BW170" s="33"/>
      <c r="BX170" s="34"/>
      <c r="BZ170" s="19"/>
      <c r="CA170" s="20"/>
      <c r="CB170" s="19"/>
      <c r="CC170" s="6"/>
      <c r="CD170" s="35"/>
      <c r="CF170" s="21"/>
      <c r="CG170" s="21"/>
      <c r="CH170" s="21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36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31">
        <f t="shared" si="89"/>
        <v>9.0869433057624818</v>
      </c>
      <c r="AL171" s="23">
        <f t="shared" si="90"/>
        <v>31.85</v>
      </c>
      <c r="AM171" s="31">
        <f t="shared" si="91"/>
        <v>1.9341000000000002</v>
      </c>
      <c r="AN171" s="23">
        <f t="shared" si="124"/>
        <v>97.895322005647259</v>
      </c>
      <c r="AO171" s="25">
        <f t="shared" si="92"/>
        <v>6.513035708947143E-2</v>
      </c>
      <c r="AP171" s="31">
        <f t="shared" si="93"/>
        <v>0.26680456321963125</v>
      </c>
      <c r="AQ171" s="31">
        <f t="shared" si="94"/>
        <v>8.4167797588218445</v>
      </c>
      <c r="AR171" s="31">
        <f t="shared" si="95"/>
        <v>2.5177224920902961</v>
      </c>
      <c r="AS171" s="31">
        <f t="shared" si="96"/>
        <v>5.4672511254560705</v>
      </c>
      <c r="AT171" s="31">
        <f t="shared" si="114"/>
        <v>1.2638966910293288</v>
      </c>
      <c r="AU171" s="31">
        <f t="shared" si="115"/>
        <v>0.41242220818227038</v>
      </c>
      <c r="AV171" s="31">
        <f t="shared" si="97"/>
        <v>0.83815944960579958</v>
      </c>
      <c r="AW171" s="31">
        <f t="shared" si="98"/>
        <v>4.6290916758502707</v>
      </c>
      <c r="AX171" s="31">
        <f t="shared" si="99"/>
        <v>24.5322</v>
      </c>
      <c r="AY171" s="31">
        <f t="shared" si="100"/>
        <v>0.96802267575109457</v>
      </c>
      <c r="AZ171" s="31">
        <f t="shared" si="101"/>
        <v>0.4080321215200533</v>
      </c>
      <c r="BA171" s="31">
        <f t="shared" si="125"/>
        <v>1.8600004221551816</v>
      </c>
      <c r="BB171" s="31">
        <f t="shared" si="126"/>
        <v>0.21850992326281901</v>
      </c>
      <c r="BC171" s="31">
        <f t="shared" si="127"/>
        <v>0.76619213171032807</v>
      </c>
      <c r="BD171" s="31">
        <f t="shared" si="102"/>
        <v>41.50707492542189</v>
      </c>
      <c r="BE171" s="31">
        <f t="shared" si="128"/>
        <v>31.382669209612981</v>
      </c>
      <c r="BF171" s="25">
        <f t="shared" si="116"/>
        <v>1</v>
      </c>
      <c r="BG171" s="32">
        <f t="shared" si="103"/>
        <v>9928375831.8947105</v>
      </c>
      <c r="BH171" s="32">
        <f t="shared" si="104"/>
        <v>7507842908.4778538</v>
      </c>
      <c r="BI171" s="31">
        <f t="shared" si="105"/>
        <v>42.744890242023345</v>
      </c>
      <c r="BJ171" s="25">
        <f t="shared" si="106"/>
        <v>0.2118285319883022</v>
      </c>
      <c r="BK171" s="25">
        <f t="shared" si="107"/>
        <v>1</v>
      </c>
      <c r="BL171" s="31">
        <f t="shared" si="108"/>
        <v>9.0545873499689087</v>
      </c>
      <c r="BM171" s="31">
        <f t="shared" si="109"/>
        <v>15.477612650031091</v>
      </c>
      <c r="BN171" s="31">
        <f t="shared" si="117"/>
        <v>0.48580077369840213</v>
      </c>
      <c r="BO171" s="31">
        <f t="shared" si="110"/>
        <v>1.6848350545718673</v>
      </c>
      <c r="BP171" s="31">
        <f t="shared" si="111"/>
        <v>1.7206264595499281</v>
      </c>
      <c r="BQ171" s="31">
        <f t="shared" si="112"/>
        <v>0.37476425234899657</v>
      </c>
      <c r="BS171" s="13"/>
      <c r="BT171" s="19"/>
      <c r="BU171" s="20"/>
      <c r="BV171" s="19"/>
      <c r="BW171" s="33"/>
      <c r="BX171" s="34"/>
      <c r="BZ171" s="19"/>
      <c r="CA171" s="20"/>
      <c r="CB171" s="19"/>
      <c r="CC171" s="6"/>
      <c r="CD171" s="35"/>
      <c r="CF171" s="21"/>
      <c r="CG171" s="21"/>
      <c r="CH171" s="21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36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31">
        <f t="shared" si="89"/>
        <v>8.9342599956748199</v>
      </c>
      <c r="AL172" s="23">
        <f t="shared" si="90"/>
        <v>31.45</v>
      </c>
      <c r="AM172" s="31">
        <f t="shared" si="91"/>
        <v>1.9341000000000002</v>
      </c>
      <c r="AN172" s="23">
        <f t="shared" si="124"/>
        <v>97.890912893159339</v>
      </c>
      <c r="AO172" s="25">
        <f t="shared" si="92"/>
        <v>6.5127423679938651E-2</v>
      </c>
      <c r="AP172" s="31">
        <f t="shared" si="93"/>
        <v>0.26160310276242971</v>
      </c>
      <c r="AQ172" s="31">
        <f t="shared" si="94"/>
        <v>8.1131991428159758</v>
      </c>
      <c r="AR172" s="31">
        <f t="shared" si="95"/>
        <v>2.5023227554890153</v>
      </c>
      <c r="AS172" s="31">
        <f t="shared" si="96"/>
        <v>5.3077609491524953</v>
      </c>
      <c r="AT172" s="31">
        <f t="shared" si="114"/>
        <v>0.97590587464071588</v>
      </c>
      <c r="AU172" s="31">
        <f t="shared" si="115"/>
        <v>0.4462259528548787</v>
      </c>
      <c r="AV172" s="31">
        <f t="shared" si="97"/>
        <v>0.71106591374779726</v>
      </c>
      <c r="AW172" s="31">
        <f t="shared" si="98"/>
        <v>4.5966950354046983</v>
      </c>
      <c r="AX172" s="31">
        <f t="shared" si="99"/>
        <v>24.339700000000001</v>
      </c>
      <c r="AY172" s="31">
        <f t="shared" si="100"/>
        <v>0.96788709487130231</v>
      </c>
      <c r="AZ172" s="31">
        <f t="shared" si="101"/>
        <v>0.40845572307956829</v>
      </c>
      <c r="BA172" s="31">
        <f t="shared" si="125"/>
        <v>1.8603465536422057</v>
      </c>
      <c r="BB172" s="31">
        <f t="shared" si="126"/>
        <v>0.21872402004908431</v>
      </c>
      <c r="BC172" s="31">
        <f t="shared" si="127"/>
        <v>0.766051757688891</v>
      </c>
      <c r="BD172" s="31">
        <f t="shared" si="102"/>
        <v>41.510855326635614</v>
      </c>
      <c r="BE172" s="31">
        <f t="shared" si="128"/>
        <v>31.385527495362656</v>
      </c>
      <c r="BF172" s="25">
        <f t="shared" si="116"/>
        <v>1</v>
      </c>
      <c r="BG172" s="32">
        <f t="shared" si="103"/>
        <v>9840600637.4793663</v>
      </c>
      <c r="BH172" s="32">
        <f t="shared" si="104"/>
        <v>7497645846.4755507</v>
      </c>
      <c r="BI172" s="31">
        <f t="shared" si="105"/>
        <v>42.504711255415479</v>
      </c>
      <c r="BJ172" s="25">
        <f t="shared" si="106"/>
        <v>0.22194538590357077</v>
      </c>
      <c r="BK172" s="25">
        <f t="shared" si="107"/>
        <v>1</v>
      </c>
      <c r="BL172" s="31">
        <f t="shared" si="108"/>
        <v>9.433724542303036</v>
      </c>
      <c r="BM172" s="31">
        <f t="shared" si="109"/>
        <v>14.905975457696965</v>
      </c>
      <c r="BN172" s="31">
        <f t="shared" si="117"/>
        <v>0.47155885661806279</v>
      </c>
      <c r="BO172" s="31">
        <f t="shared" si="110"/>
        <v>1.5909753672091347</v>
      </c>
      <c r="BP172" s="31">
        <f t="shared" si="111"/>
        <v>1.7107512583155897</v>
      </c>
      <c r="BQ172" s="31">
        <f t="shared" si="112"/>
        <v>0.36955792948975397</v>
      </c>
      <c r="BS172" s="13"/>
      <c r="BT172" s="19"/>
      <c r="BU172" s="20"/>
      <c r="BV172" s="19"/>
      <c r="BW172" s="33"/>
      <c r="BX172" s="34"/>
      <c r="BZ172" s="19"/>
      <c r="CA172" s="20"/>
      <c r="CB172" s="19"/>
      <c r="CC172" s="6"/>
      <c r="CD172" s="35"/>
      <c r="CF172" s="21"/>
      <c r="CG172" s="21"/>
      <c r="CH172" s="21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36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31">
        <f t="shared" si="89"/>
        <v>8.8157640770256744</v>
      </c>
      <c r="AL173" s="23">
        <f t="shared" si="90"/>
        <v>32.15</v>
      </c>
      <c r="AM173" s="31">
        <f t="shared" si="91"/>
        <v>1.8420000000000001</v>
      </c>
      <c r="AN173" s="23">
        <f t="shared" si="124"/>
        <v>97.898621363465494</v>
      </c>
      <c r="AO173" s="25">
        <f t="shared" si="92"/>
        <v>6.5132552172428068E-2</v>
      </c>
      <c r="AP173" s="31">
        <f t="shared" si="93"/>
        <v>0.2707622458051876</v>
      </c>
      <c r="AQ173" s="31">
        <f t="shared" si="94"/>
        <v>8.242126564578987</v>
      </c>
      <c r="AR173" s="31">
        <f t="shared" si="95"/>
        <v>2.6763336594163714</v>
      </c>
      <c r="AS173" s="31">
        <f t="shared" si="96"/>
        <v>5.4592301119976794</v>
      </c>
      <c r="AT173" s="31">
        <f t="shared" si="114"/>
        <v>1.1080021349983777</v>
      </c>
      <c r="AU173" s="31">
        <f t="shared" si="115"/>
        <v>0.585190986085108</v>
      </c>
      <c r="AV173" s="31">
        <f t="shared" si="97"/>
        <v>0.84659656054174293</v>
      </c>
      <c r="AW173" s="31">
        <f t="shared" si="98"/>
        <v>4.6126335514559367</v>
      </c>
      <c r="AX173" s="31">
        <f t="shared" si="99"/>
        <v>24.3474</v>
      </c>
      <c r="AY173" s="31">
        <f t="shared" si="100"/>
        <v>0.96776102973835298</v>
      </c>
      <c r="AZ173" s="31">
        <f t="shared" si="101"/>
        <v>0.40875829039313832</v>
      </c>
      <c r="BA173" s="31">
        <f t="shared" si="125"/>
        <v>1.8605938857113935</v>
      </c>
      <c r="BB173" s="31">
        <f t="shared" si="126"/>
        <v>0.2188769196559458</v>
      </c>
      <c r="BC173" s="31">
        <f t="shared" si="127"/>
        <v>0.76595140810551343</v>
      </c>
      <c r="BD173" s="31">
        <f t="shared" si="102"/>
        <v>41.512297780862376</v>
      </c>
      <c r="BE173" s="31">
        <f t="shared" si="128"/>
        <v>31.386618106154422</v>
      </c>
      <c r="BF173" s="25">
        <f t="shared" si="116"/>
        <v>1</v>
      </c>
      <c r="BG173" s="32">
        <f t="shared" si="103"/>
        <v>9878147002.8103352</v>
      </c>
      <c r="BH173" s="32">
        <f t="shared" si="104"/>
        <v>7610386570.7108774</v>
      </c>
      <c r="BI173" s="31">
        <f t="shared" si="105"/>
        <v>42.873140055487255</v>
      </c>
      <c r="BJ173" s="25">
        <f t="shared" si="106"/>
        <v>0.21118504517480061</v>
      </c>
      <c r="BK173" s="25">
        <f t="shared" si="107"/>
        <v>1</v>
      </c>
      <c r="BL173" s="31">
        <f t="shared" si="108"/>
        <v>9.0541660194036293</v>
      </c>
      <c r="BM173" s="31">
        <f t="shared" si="109"/>
        <v>15.293233980596371</v>
      </c>
      <c r="BN173" s="31">
        <f t="shared" si="117"/>
        <v>0.4836569886336613</v>
      </c>
      <c r="BO173" s="31">
        <f t="shared" si="110"/>
        <v>1.6894587943098767</v>
      </c>
      <c r="BP173" s="31">
        <f t="shared" si="111"/>
        <v>1.631316225228685</v>
      </c>
      <c r="BQ173" s="31">
        <f t="shared" si="112"/>
        <v>0.3766860127521639</v>
      </c>
      <c r="BS173" s="13"/>
      <c r="BT173" s="19"/>
      <c r="BU173" s="20"/>
      <c r="BV173" s="19"/>
      <c r="BW173" s="33"/>
      <c r="BX173" s="34"/>
      <c r="BZ173" s="19"/>
      <c r="CA173" s="20"/>
      <c r="CB173" s="19"/>
      <c r="CC173" s="6"/>
      <c r="CD173" s="35"/>
      <c r="CF173" s="21"/>
      <c r="CG173" s="21"/>
      <c r="CH173" s="21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36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31">
        <f t="shared" si="89"/>
        <v>9.9406882544625965</v>
      </c>
      <c r="AL174" s="23">
        <f t="shared" si="90"/>
        <v>32.450000000000003</v>
      </c>
      <c r="AM174" s="31">
        <f t="shared" si="91"/>
        <v>2.5787999999999998</v>
      </c>
      <c r="AN174" s="23">
        <f t="shared" si="124"/>
        <v>97.901914333490978</v>
      </c>
      <c r="AO174" s="25">
        <f t="shared" si="92"/>
        <v>6.5134743005547058E-2</v>
      </c>
      <c r="AP174" s="31">
        <f t="shared" si="93"/>
        <v>0.27476895540009116</v>
      </c>
      <c r="AQ174" s="31">
        <f t="shared" si="94"/>
        <v>8.3290578443669325</v>
      </c>
      <c r="AR174" s="31">
        <f t="shared" si="95"/>
        <v>2.7421805492514406</v>
      </c>
      <c r="AS174" s="31">
        <f t="shared" si="96"/>
        <v>5.5356191968091863</v>
      </c>
      <c r="AT174" s="31">
        <f t="shared" si="114"/>
        <v>1.3793168162734744</v>
      </c>
      <c r="AU174" s="31">
        <f t="shared" si="115"/>
        <v>0.70796991677118926</v>
      </c>
      <c r="AV174" s="31">
        <f t="shared" si="97"/>
        <v>1.0436433665223319</v>
      </c>
      <c r="AW174" s="31">
        <f t="shared" si="98"/>
        <v>4.4919758302868544</v>
      </c>
      <c r="AX174" s="31">
        <f t="shared" si="99"/>
        <v>23.585100000000001</v>
      </c>
      <c r="AY174" s="31">
        <f t="shared" si="100"/>
        <v>0.96764451770806614</v>
      </c>
      <c r="AZ174" s="31">
        <f t="shared" si="101"/>
        <v>0.40893973380353849</v>
      </c>
      <c r="BA174" s="31">
        <f t="shared" si="125"/>
        <v>1.8607422455254499</v>
      </c>
      <c r="BB174" s="31">
        <f t="shared" si="126"/>
        <v>0.21896860080320299</v>
      </c>
      <c r="BC174" s="31">
        <f t="shared" si="127"/>
        <v>0.76589119688543206</v>
      </c>
      <c r="BD174" s="31">
        <f t="shared" si="102"/>
        <v>41.511405736110305</v>
      </c>
      <c r="BE174" s="31">
        <f t="shared" si="128"/>
        <v>31.385943648958278</v>
      </c>
      <c r="BF174" s="25">
        <f t="shared" si="116"/>
        <v>0.97591457955149397</v>
      </c>
      <c r="BG174" s="32">
        <f t="shared" si="103"/>
        <v>9903237533.7481403</v>
      </c>
      <c r="BH174" s="32">
        <f t="shared" si="104"/>
        <v>7651696757.1653061</v>
      </c>
      <c r="BI174" s="31">
        <f t="shared" si="105"/>
        <v>43.035921414174311</v>
      </c>
      <c r="BJ174" s="25">
        <f t="shared" si="106"/>
        <v>0.19697758922519276</v>
      </c>
      <c r="BK174" s="25">
        <f t="shared" si="107"/>
        <v>0.96748468239451701</v>
      </c>
      <c r="BL174" s="31">
        <f t="shared" si="108"/>
        <v>8.2014760595577929</v>
      </c>
      <c r="BM174" s="31">
        <f t="shared" si="109"/>
        <v>15.383623940442208</v>
      </c>
      <c r="BN174" s="31">
        <f t="shared" si="117"/>
        <v>0.50224041594652979</v>
      </c>
      <c r="BO174" s="31">
        <f t="shared" si="110"/>
        <v>1.7245924503963208</v>
      </c>
      <c r="BP174" s="31">
        <f t="shared" si="111"/>
        <v>2.2219931965427566</v>
      </c>
      <c r="BQ174" s="31">
        <f t="shared" si="112"/>
        <v>0.39701331999495781</v>
      </c>
      <c r="BS174" s="13"/>
      <c r="BT174" s="19"/>
      <c r="BU174" s="20"/>
      <c r="BV174" s="19"/>
      <c r="BW174" s="33"/>
      <c r="BX174" s="34"/>
      <c r="BZ174" s="19"/>
      <c r="CA174" s="20"/>
      <c r="CB174" s="19"/>
      <c r="CC174" s="6"/>
      <c r="CD174" s="35"/>
      <c r="CF174" s="21"/>
      <c r="CG174" s="21"/>
      <c r="CH174" s="21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36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31">
        <f t="shared" si="89"/>
        <v>10.33179174538567</v>
      </c>
      <c r="AL175" s="23">
        <f t="shared" si="90"/>
        <v>30.900000000000002</v>
      </c>
      <c r="AM175" s="31">
        <f t="shared" si="91"/>
        <v>2.9472000000000005</v>
      </c>
      <c r="AN175" s="23">
        <f t="shared" si="124"/>
        <v>97.884831685723483</v>
      </c>
      <c r="AO175" s="25">
        <f t="shared" si="92"/>
        <v>6.5123377815399702E-2</v>
      </c>
      <c r="AP175" s="31">
        <f t="shared" si="93"/>
        <v>0.25459000493766965</v>
      </c>
      <c r="AQ175" s="31">
        <f t="shared" si="94"/>
        <v>7.6552523366466589</v>
      </c>
      <c r="AR175" s="31">
        <f t="shared" si="95"/>
        <v>2.5023227554890153</v>
      </c>
      <c r="AS175" s="31">
        <f t="shared" si="96"/>
        <v>5.0787875460678373</v>
      </c>
      <c r="AT175" s="31">
        <f t="shared" si="114"/>
        <v>1.0259523297504962</v>
      </c>
      <c r="AU175" s="31">
        <f t="shared" si="115"/>
        <v>0.60476493459508607</v>
      </c>
      <c r="AV175" s="31">
        <f t="shared" si="97"/>
        <v>0.81535863217279114</v>
      </c>
      <c r="AW175" s="31">
        <f t="shared" si="98"/>
        <v>4.2634289138950461</v>
      </c>
      <c r="AX175" s="31">
        <f t="shared" si="99"/>
        <v>23.792999999999999</v>
      </c>
      <c r="AY175" s="31">
        <f t="shared" si="100"/>
        <v>0.96753759330547084</v>
      </c>
      <c r="AZ175" s="31">
        <f t="shared" si="101"/>
        <v>0.40899999954517041</v>
      </c>
      <c r="BA175" s="31">
        <f t="shared" si="125"/>
        <v>1.8607915292901527</v>
      </c>
      <c r="BB175" s="31">
        <f t="shared" si="126"/>
        <v>0.21899905075437953</v>
      </c>
      <c r="BC175" s="31">
        <f t="shared" si="127"/>
        <v>0.76587119237832157</v>
      </c>
      <c r="BD175" s="31">
        <f t="shared" si="102"/>
        <v>41.508182129472708</v>
      </c>
      <c r="BE175" s="31">
        <f t="shared" si="128"/>
        <v>31.383506344451725</v>
      </c>
      <c r="BF175" s="25">
        <f t="shared" si="116"/>
        <v>0.98459361617707819</v>
      </c>
      <c r="BG175" s="32">
        <f t="shared" si="103"/>
        <v>9703845686.8035202</v>
      </c>
      <c r="BH175" s="32">
        <f t="shared" si="104"/>
        <v>7497645846.4755507</v>
      </c>
      <c r="BI175" s="31">
        <f t="shared" si="105"/>
        <v>42.169456493833643</v>
      </c>
      <c r="BJ175" s="25">
        <f t="shared" si="106"/>
        <v>0.21358390454302623</v>
      </c>
      <c r="BK175" s="25">
        <f t="shared" si="107"/>
        <v>0.97920138183905558</v>
      </c>
      <c r="BL175" s="31">
        <f t="shared" si="108"/>
        <v>8.8193898990992778</v>
      </c>
      <c r="BM175" s="31">
        <f t="shared" si="109"/>
        <v>14.973610100900721</v>
      </c>
      <c r="BN175" s="31">
        <f t="shared" si="117"/>
        <v>0.48458285116183569</v>
      </c>
      <c r="BO175" s="31">
        <f t="shared" si="110"/>
        <v>1.5553496395654063</v>
      </c>
      <c r="BP175" s="31">
        <f t="shared" si="111"/>
        <v>2.4220816053280654</v>
      </c>
      <c r="BQ175" s="31">
        <f t="shared" si="112"/>
        <v>0.38497013324623497</v>
      </c>
      <c r="BS175" s="13"/>
      <c r="BT175" s="19"/>
      <c r="BU175" s="20"/>
      <c r="BV175" s="19"/>
      <c r="BW175" s="33"/>
      <c r="BX175" s="34"/>
      <c r="BZ175" s="19"/>
      <c r="CA175" s="20"/>
      <c r="CB175" s="19"/>
      <c r="CC175" s="6"/>
      <c r="CD175" s="35"/>
      <c r="CF175" s="21"/>
      <c r="CG175" s="21"/>
      <c r="CH175" s="21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36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31">
        <f t="shared" si="89"/>
        <v>8.3901125883730963</v>
      </c>
      <c r="AL176" s="23">
        <f t="shared" si="90"/>
        <v>31.05</v>
      </c>
      <c r="AM176" s="31">
        <f t="shared" si="91"/>
        <v>1.7499</v>
      </c>
      <c r="AN176" s="23">
        <f t="shared" si="124"/>
        <v>97.886492347218706</v>
      </c>
      <c r="AO176" s="25">
        <f t="shared" si="92"/>
        <v>6.5124482663659777E-2</v>
      </c>
      <c r="AP176" s="31">
        <f t="shared" si="93"/>
        <v>0.25648685419992734</v>
      </c>
      <c r="AQ176" s="31">
        <f t="shared" si="94"/>
        <v>7.5744358486482986</v>
      </c>
      <c r="AR176" s="31">
        <f t="shared" si="95"/>
        <v>2.5801527260359443</v>
      </c>
      <c r="AS176" s="31">
        <f t="shared" si="96"/>
        <v>5.0772942873421218</v>
      </c>
      <c r="AT176" s="31">
        <f t="shared" si="114"/>
        <v>0.88499238503032884</v>
      </c>
      <c r="AU176" s="31">
        <f t="shared" si="115"/>
        <v>0.57565712449727069</v>
      </c>
      <c r="AV176" s="31">
        <f t="shared" si="97"/>
        <v>0.73032475476379977</v>
      </c>
      <c r="AW176" s="31">
        <f t="shared" si="98"/>
        <v>4.3469695325783224</v>
      </c>
      <c r="AX176" s="31">
        <f t="shared" si="99"/>
        <v>24.1934</v>
      </c>
      <c r="AY176" s="31">
        <f t="shared" si="100"/>
        <v>0.96744028821457528</v>
      </c>
      <c r="AZ176" s="31">
        <f t="shared" si="101"/>
        <v>0.40893906975999411</v>
      </c>
      <c r="BA176" s="31">
        <f t="shared" si="125"/>
        <v>1.8607417025061912</v>
      </c>
      <c r="BB176" s="31">
        <f t="shared" si="126"/>
        <v>0.21896826528322211</v>
      </c>
      <c r="BC176" s="31">
        <f t="shared" si="127"/>
        <v>0.76589141729141552</v>
      </c>
      <c r="BD176" s="31">
        <f t="shared" si="102"/>
        <v>41.502629384065372</v>
      </c>
      <c r="BE176" s="31">
        <f t="shared" si="128"/>
        <v>31.379308024704144</v>
      </c>
      <c r="BF176" s="25">
        <f t="shared" si="116"/>
        <v>1</v>
      </c>
      <c r="BG176" s="32">
        <f t="shared" si="103"/>
        <v>9679135116.9931431</v>
      </c>
      <c r="BH176" s="32">
        <f t="shared" si="104"/>
        <v>7548735204.531002</v>
      </c>
      <c r="BI176" s="31">
        <f t="shared" si="105"/>
        <v>42.234124093216451</v>
      </c>
      <c r="BJ176" s="25">
        <f t="shared" si="106"/>
        <v>0.22035734375495303</v>
      </c>
      <c r="BK176" s="25">
        <f t="shared" si="107"/>
        <v>1</v>
      </c>
      <c r="BL176" s="31">
        <f t="shared" si="108"/>
        <v>9.3065994009982411</v>
      </c>
      <c r="BM176" s="31">
        <f t="shared" si="109"/>
        <v>14.886800599001759</v>
      </c>
      <c r="BN176" s="31">
        <f t="shared" si="117"/>
        <v>0.47380014637179374</v>
      </c>
      <c r="BO176" s="31">
        <f t="shared" si="110"/>
        <v>1.5578536111337384</v>
      </c>
      <c r="BP176" s="31">
        <f t="shared" si="111"/>
        <v>1.465592173565279</v>
      </c>
      <c r="BQ176" s="31">
        <f t="shared" si="112"/>
        <v>0.36035818981605411</v>
      </c>
      <c r="BS176" s="13"/>
      <c r="BT176" s="19"/>
      <c r="BU176" s="20"/>
      <c r="BV176" s="19"/>
      <c r="BW176" s="33"/>
      <c r="BX176" s="34"/>
      <c r="BZ176" s="19"/>
      <c r="CA176" s="20"/>
      <c r="CB176" s="19"/>
      <c r="CC176" s="6"/>
      <c r="CD176" s="35"/>
      <c r="CF176" s="21"/>
      <c r="CG176" s="21"/>
      <c r="CH176" s="21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36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31">
        <f t="shared" si="89"/>
        <v>7.6144185943079279</v>
      </c>
      <c r="AL177" s="23">
        <f t="shared" si="90"/>
        <v>31.05</v>
      </c>
      <c r="AM177" s="31">
        <f t="shared" si="91"/>
        <v>1.2893999999999999</v>
      </c>
      <c r="AN177" s="23">
        <f t="shared" si="124"/>
        <v>97.886492347218706</v>
      </c>
      <c r="AO177" s="25">
        <f t="shared" si="92"/>
        <v>6.5124482663659777E-2</v>
      </c>
      <c r="AP177" s="31">
        <f t="shared" si="93"/>
        <v>0.25648685419992734</v>
      </c>
      <c r="AQ177" s="31">
        <f t="shared" si="94"/>
        <v>7.860561963127549</v>
      </c>
      <c r="AR177" s="31">
        <f t="shared" si="95"/>
        <v>2.4717700446226427</v>
      </c>
      <c r="AS177" s="31">
        <f t="shared" si="96"/>
        <v>5.1661660038750963</v>
      </c>
      <c r="AT177" s="31">
        <f t="shared" si="114"/>
        <v>0.76377694378839645</v>
      </c>
      <c r="AU177" s="31">
        <f t="shared" si="115"/>
        <v>0.56596046134518352</v>
      </c>
      <c r="AV177" s="31">
        <f t="shared" si="97"/>
        <v>0.66486870256678998</v>
      </c>
      <c r="AW177" s="31">
        <f t="shared" si="98"/>
        <v>4.5012973013083064</v>
      </c>
      <c r="AX177" s="31">
        <f t="shared" si="99"/>
        <v>24.339700000000001</v>
      </c>
      <c r="AY177" s="31">
        <f t="shared" si="100"/>
        <v>0.96735263126897797</v>
      </c>
      <c r="AZ177" s="31">
        <f t="shared" si="101"/>
        <v>0.40875696250282001</v>
      </c>
      <c r="BA177" s="31">
        <f t="shared" si="125"/>
        <v>1.8605928000529421</v>
      </c>
      <c r="BB177" s="31">
        <f t="shared" si="126"/>
        <v>0.21887624866256289</v>
      </c>
      <c r="BC177" s="31">
        <f t="shared" si="127"/>
        <v>0.76595184866729316</v>
      </c>
      <c r="BD177" s="31">
        <f t="shared" si="102"/>
        <v>41.494749407260983</v>
      </c>
      <c r="BE177" s="31">
        <f t="shared" si="128"/>
        <v>31.373350131841882</v>
      </c>
      <c r="BF177" s="25">
        <f t="shared" si="116"/>
        <v>1</v>
      </c>
      <c r="BG177" s="32">
        <f t="shared" si="103"/>
        <v>9765829110.2263317</v>
      </c>
      <c r="BH177" s="32">
        <f t="shared" si="104"/>
        <v>7477282887.4316282</v>
      </c>
      <c r="BI177" s="31">
        <f t="shared" si="105"/>
        <v>42.271489062258489</v>
      </c>
      <c r="BJ177" s="25">
        <f t="shared" si="106"/>
        <v>0.22584472605127226</v>
      </c>
      <c r="BK177" s="25">
        <f t="shared" si="107"/>
        <v>1</v>
      </c>
      <c r="BL177" s="31">
        <f t="shared" si="108"/>
        <v>9.5467928670451201</v>
      </c>
      <c r="BM177" s="31">
        <f t="shared" si="109"/>
        <v>14.79290713295488</v>
      </c>
      <c r="BN177" s="31">
        <f t="shared" si="117"/>
        <v>0.46798187703115723</v>
      </c>
      <c r="BO177" s="31">
        <f t="shared" si="110"/>
        <v>1.5480279757213316</v>
      </c>
      <c r="BP177" s="31">
        <f t="shared" si="111"/>
        <v>1.1182493997430238</v>
      </c>
      <c r="BQ177" s="31">
        <f t="shared" si="112"/>
        <v>0.35016164956540491</v>
      </c>
      <c r="BS177" s="13"/>
      <c r="BT177" s="19"/>
      <c r="BU177" s="20"/>
      <c r="BV177" s="19"/>
      <c r="BW177" s="33"/>
      <c r="BX177" s="34"/>
      <c r="BZ177" s="19"/>
      <c r="CA177" s="20"/>
      <c r="CB177" s="19"/>
      <c r="CC177" s="6"/>
      <c r="CD177" s="35"/>
      <c r="CF177" s="21"/>
      <c r="CG177" s="21"/>
      <c r="CH177" s="21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36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31">
        <f t="shared" si="89"/>
        <v>8.2528603076610061</v>
      </c>
      <c r="AL178" s="23">
        <f t="shared" si="90"/>
        <v>32</v>
      </c>
      <c r="AM178" s="31">
        <f t="shared" si="91"/>
        <v>1.5657000000000001</v>
      </c>
      <c r="AN178" s="23">
        <f t="shared" si="124"/>
        <v>97.89697248419148</v>
      </c>
      <c r="AO178" s="25">
        <f t="shared" si="92"/>
        <v>6.5131455162951879E-2</v>
      </c>
      <c r="AP178" s="31">
        <f t="shared" si="93"/>
        <v>0.26877730567981856</v>
      </c>
      <c r="AQ178" s="31">
        <f t="shared" si="94"/>
        <v>8.6847490326875256</v>
      </c>
      <c r="AR178" s="31">
        <f t="shared" si="95"/>
        <v>2.4717700446226427</v>
      </c>
      <c r="AS178" s="31">
        <f t="shared" si="96"/>
        <v>5.5782595386550842</v>
      </c>
      <c r="AT178" s="31">
        <f t="shared" si="114"/>
        <v>0.74153101338679273</v>
      </c>
      <c r="AU178" s="31">
        <f t="shared" si="115"/>
        <v>0.47766119679781388</v>
      </c>
      <c r="AV178" s="31">
        <f t="shared" si="97"/>
        <v>0.60959610509230333</v>
      </c>
      <c r="AW178" s="31">
        <f t="shared" si="98"/>
        <v>4.9686634335627806</v>
      </c>
      <c r="AX178" s="31">
        <f t="shared" si="99"/>
        <v>23.808400000000002</v>
      </c>
      <c r="AY178" s="31">
        <f t="shared" si="100"/>
        <v>0.96727464844332345</v>
      </c>
      <c r="AZ178" s="31">
        <f t="shared" si="101"/>
        <v>0.40845373173595856</v>
      </c>
      <c r="BA178" s="31">
        <f t="shared" si="125"/>
        <v>1.8603449261037706</v>
      </c>
      <c r="BB178" s="31">
        <f t="shared" si="126"/>
        <v>0.21872301367557959</v>
      </c>
      <c r="BC178" s="31">
        <f t="shared" si="127"/>
        <v>0.7660524179063366</v>
      </c>
      <c r="BD178" s="31">
        <f t="shared" si="102"/>
        <v>41.484543590219303</v>
      </c>
      <c r="BE178" s="31">
        <f t="shared" si="128"/>
        <v>31.365633717693008</v>
      </c>
      <c r="BF178" s="25">
        <f t="shared" si="116"/>
        <v>0.98579229351130149</v>
      </c>
      <c r="BG178" s="32">
        <f t="shared" si="103"/>
        <v>10004077935.65424</v>
      </c>
      <c r="BH178" s="32">
        <f t="shared" si="104"/>
        <v>7477282887.4316282</v>
      </c>
      <c r="BI178" s="31">
        <f t="shared" si="105"/>
        <v>42.855556057795006</v>
      </c>
      <c r="BJ178" s="25">
        <f t="shared" si="106"/>
        <v>0.23069270994206681</v>
      </c>
      <c r="BK178" s="25">
        <f t="shared" si="107"/>
        <v>0.98081959624025716</v>
      </c>
      <c r="BL178" s="31">
        <f t="shared" si="108"/>
        <v>9.6968379848073383</v>
      </c>
      <c r="BM178" s="31">
        <f t="shared" si="109"/>
        <v>14.111562015192664</v>
      </c>
      <c r="BN178" s="31">
        <f t="shared" si="117"/>
        <v>0.45638945715370838</v>
      </c>
      <c r="BO178" s="31">
        <f t="shared" si="110"/>
        <v>1.5474899878898791</v>
      </c>
      <c r="BP178" s="31">
        <f t="shared" si="111"/>
        <v>1.4943551190627522</v>
      </c>
      <c r="BQ178" s="31">
        <f t="shared" si="112"/>
        <v>0.36858070942130594</v>
      </c>
      <c r="BS178" s="13"/>
      <c r="BT178" s="19"/>
      <c r="BU178" s="20"/>
      <c r="BV178" s="19"/>
      <c r="BW178" s="33"/>
      <c r="BX178" s="34"/>
      <c r="BZ178" s="19"/>
      <c r="CA178" s="20"/>
      <c r="CB178" s="19"/>
      <c r="CC178" s="6"/>
      <c r="CD178" s="35"/>
      <c r="CF178" s="21"/>
      <c r="CG178" s="21"/>
      <c r="CH178" s="21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36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31">
        <f t="shared" si="89"/>
        <v>8.1062043022573445</v>
      </c>
      <c r="AL179" s="23">
        <f t="shared" si="90"/>
        <v>33.200000000000003</v>
      </c>
      <c r="AM179" s="31">
        <f t="shared" si="91"/>
        <v>1.5657000000000001</v>
      </c>
      <c r="AN179" s="23">
        <f t="shared" si="124"/>
        <v>97.910118933395722</v>
      </c>
      <c r="AO179" s="25">
        <f t="shared" si="92"/>
        <v>6.5140201576095916E-2</v>
      </c>
      <c r="AP179" s="31">
        <f t="shared" si="93"/>
        <v>0.28500334478646422</v>
      </c>
      <c r="AQ179" s="31">
        <f t="shared" si="94"/>
        <v>9.1951885997186196</v>
      </c>
      <c r="AR179" s="31">
        <f t="shared" si="95"/>
        <v>2.6763336594163714</v>
      </c>
      <c r="AS179" s="31">
        <f t="shared" si="96"/>
        <v>5.9357611295674957</v>
      </c>
      <c r="AT179" s="31">
        <f t="shared" si="114"/>
        <v>0.7600787592742495</v>
      </c>
      <c r="AU179" s="31">
        <f t="shared" si="115"/>
        <v>0.54251612738339861</v>
      </c>
      <c r="AV179" s="31">
        <f t="shared" si="97"/>
        <v>0.65129744332882411</v>
      </c>
      <c r="AW179" s="31">
        <f t="shared" si="98"/>
        <v>5.2844636862386718</v>
      </c>
      <c r="AX179" s="31">
        <f t="shared" si="99"/>
        <v>21.791</v>
      </c>
      <c r="AY179" s="31">
        <f t="shared" si="100"/>
        <v>0.96720636284560613</v>
      </c>
      <c r="AZ179" s="31">
        <f t="shared" si="101"/>
        <v>0.40802946731323025</v>
      </c>
      <c r="BA179" s="31">
        <f t="shared" si="125"/>
        <v>1.859998253873274</v>
      </c>
      <c r="BB179" s="31">
        <f t="shared" si="126"/>
        <v>0.2185085816494193</v>
      </c>
      <c r="BC179" s="31">
        <f t="shared" si="127"/>
        <v>0.76619301083385649</v>
      </c>
      <c r="BD179" s="31">
        <f t="shared" si="102"/>
        <v>41.472012808713615</v>
      </c>
      <c r="BE179" s="31">
        <f t="shared" si="128"/>
        <v>31.356159444412189</v>
      </c>
      <c r="BF179" s="25">
        <f t="shared" si="116"/>
        <v>0.90253399974476756</v>
      </c>
      <c r="BG179" s="32">
        <f t="shared" si="103"/>
        <v>10143988539.143005</v>
      </c>
      <c r="BH179" s="32">
        <f t="shared" si="104"/>
        <v>7610386570.7108774</v>
      </c>
      <c r="BI179" s="31">
        <f t="shared" si="105"/>
        <v>43.524850581806788</v>
      </c>
      <c r="BJ179" s="25">
        <f t="shared" si="106"/>
        <v>0.22701579805457336</v>
      </c>
      <c r="BK179" s="25">
        <f t="shared" si="107"/>
        <v>0.86842089965543623</v>
      </c>
      <c r="BL179" s="31">
        <f t="shared" si="108"/>
        <v>8.5807181403413786</v>
      </c>
      <c r="BM179" s="31">
        <f t="shared" si="109"/>
        <v>13.210281859658622</v>
      </c>
      <c r="BN179" s="31">
        <f t="shared" si="117"/>
        <v>0.46679441200207145</v>
      </c>
      <c r="BO179" s="31">
        <f t="shared" si="110"/>
        <v>1.5361096023544611</v>
      </c>
      <c r="BP179" s="31">
        <f t="shared" si="111"/>
        <v>1.5833211611893172</v>
      </c>
      <c r="BQ179" s="31">
        <f t="shared" si="112"/>
        <v>0.38482015098917588</v>
      </c>
      <c r="BS179" s="13"/>
      <c r="BT179" s="19"/>
      <c r="BU179" s="20"/>
      <c r="BV179" s="19"/>
      <c r="BW179" s="33"/>
      <c r="BX179" s="34"/>
      <c r="BZ179" s="19"/>
      <c r="CA179" s="20"/>
      <c r="CB179" s="19"/>
      <c r="CC179" s="6"/>
      <c r="CD179" s="35"/>
      <c r="CF179" s="21"/>
      <c r="CG179" s="21"/>
      <c r="CH179" s="21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36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31">
        <f t="shared" si="89"/>
        <v>9.3911016147379804</v>
      </c>
      <c r="AL180" s="23">
        <f t="shared" si="90"/>
        <v>34.15</v>
      </c>
      <c r="AM180" s="31">
        <f t="shared" si="91"/>
        <v>2.1183000000000001</v>
      </c>
      <c r="AN180" s="23">
        <f t="shared" si="124"/>
        <v>97.920454729169478</v>
      </c>
      <c r="AO180" s="25">
        <f t="shared" si="92"/>
        <v>6.5147078044304585E-2</v>
      </c>
      <c r="AP180" s="31">
        <f t="shared" si="93"/>
        <v>0.2984227926700681</v>
      </c>
      <c r="AQ180" s="31">
        <f t="shared" si="94"/>
        <v>9.3388110741184622</v>
      </c>
      <c r="AR180" s="31">
        <f t="shared" si="95"/>
        <v>2.9482843050220851</v>
      </c>
      <c r="AS180" s="31">
        <f t="shared" si="96"/>
        <v>6.1435476895702736</v>
      </c>
      <c r="AT180" s="31">
        <f t="shared" si="114"/>
        <v>0.9994683794024869</v>
      </c>
      <c r="AU180" s="31">
        <f t="shared" si="115"/>
        <v>0.66305558626241079</v>
      </c>
      <c r="AV180" s="31">
        <f t="shared" si="97"/>
        <v>0.83126198283244879</v>
      </c>
      <c r="AW180" s="31">
        <f t="shared" si="98"/>
        <v>5.3122857067378249</v>
      </c>
      <c r="AX180" s="31">
        <f t="shared" si="99"/>
        <v>22.5456</v>
      </c>
      <c r="AY180" s="31">
        <f t="shared" si="100"/>
        <v>0.96714779471032231</v>
      </c>
      <c r="AZ180" s="31">
        <f t="shared" si="101"/>
        <v>0.40748429495333988</v>
      </c>
      <c r="BA180" s="31">
        <f t="shared" si="125"/>
        <v>1.8595530251977244</v>
      </c>
      <c r="BB180" s="31">
        <f t="shared" si="126"/>
        <v>0.21823298251108481</v>
      </c>
      <c r="BC180" s="31">
        <f t="shared" si="127"/>
        <v>0.76637346781186755</v>
      </c>
      <c r="BD180" s="31">
        <f t="shared" si="102"/>
        <v>41.457157425256447</v>
      </c>
      <c r="BE180" s="31">
        <f t="shared" si="128"/>
        <v>31.344927586087895</v>
      </c>
      <c r="BF180" s="25">
        <f t="shared" si="116"/>
        <v>0.93412243239622639</v>
      </c>
      <c r="BG180" s="32">
        <f t="shared" si="103"/>
        <v>10182399358.105078</v>
      </c>
      <c r="BH180" s="32">
        <f t="shared" si="104"/>
        <v>7776636836.050375</v>
      </c>
      <c r="BI180" s="31">
        <f t="shared" si="105"/>
        <v>44.026577229972098</v>
      </c>
      <c r="BJ180" s="25">
        <f t="shared" si="106"/>
        <v>0.21235700229344348</v>
      </c>
      <c r="BK180" s="25">
        <f t="shared" si="107"/>
        <v>0.9110652837349057</v>
      </c>
      <c r="BL180" s="31">
        <f t="shared" si="108"/>
        <v>8.5178699978126744</v>
      </c>
      <c r="BM180" s="31">
        <f t="shared" si="109"/>
        <v>14.027730002187326</v>
      </c>
      <c r="BN180" s="31">
        <f t="shared" si="117"/>
        <v>0.47908913941896603</v>
      </c>
      <c r="BO180" s="31">
        <f t="shared" si="110"/>
        <v>1.7079672997263724</v>
      </c>
      <c r="BP180" s="31">
        <f t="shared" si="111"/>
        <v>2.1469881579061489</v>
      </c>
      <c r="BQ180" s="31">
        <f t="shared" si="112"/>
        <v>0.41049022955759784</v>
      </c>
      <c r="BS180" s="13"/>
      <c r="BT180" s="19"/>
      <c r="BU180" s="20"/>
      <c r="BV180" s="19"/>
      <c r="BW180" s="33"/>
      <c r="BX180" s="34"/>
      <c r="BZ180" s="19"/>
      <c r="CA180" s="20"/>
      <c r="CB180" s="19"/>
      <c r="CC180" s="6"/>
      <c r="CD180" s="35"/>
      <c r="CF180" s="21"/>
      <c r="CG180" s="21"/>
      <c r="CH180" s="21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36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31">
        <f t="shared" si="89"/>
        <v>8.6431019397119933</v>
      </c>
      <c r="AL181" s="23">
        <f t="shared" si="90"/>
        <v>32.4</v>
      </c>
      <c r="AM181" s="31">
        <f t="shared" si="91"/>
        <v>1.8420000000000001</v>
      </c>
      <c r="AN181" s="23">
        <f t="shared" si="124"/>
        <v>97.901365947962802</v>
      </c>
      <c r="AO181" s="25">
        <f t="shared" si="92"/>
        <v>6.513437816129769E-2</v>
      </c>
      <c r="AP181" s="31">
        <f t="shared" si="93"/>
        <v>0.2740977457103202</v>
      </c>
      <c r="AQ181" s="31">
        <f t="shared" si="94"/>
        <v>8.3728196008798026</v>
      </c>
      <c r="AR181" s="31">
        <f t="shared" si="95"/>
        <v>2.7090824052161175</v>
      </c>
      <c r="AS181" s="31">
        <f t="shared" si="96"/>
        <v>5.5409510030479598</v>
      </c>
      <c r="AT181" s="31">
        <f t="shared" si="114"/>
        <v>0.91837893536826387</v>
      </c>
      <c r="AU181" s="31">
        <f t="shared" si="115"/>
        <v>0.38514970164047091</v>
      </c>
      <c r="AV181" s="31">
        <f t="shared" si="97"/>
        <v>0.65176431850436733</v>
      </c>
      <c r="AW181" s="31">
        <f t="shared" si="98"/>
        <v>4.8891866845435921</v>
      </c>
      <c r="AX181" s="31">
        <f t="shared" si="99"/>
        <v>23.1539</v>
      </c>
      <c r="AY181" s="31">
        <f t="shared" si="100"/>
        <v>0.96709896139247453</v>
      </c>
      <c r="AZ181" s="31">
        <f t="shared" si="101"/>
        <v>0.40681837620262351</v>
      </c>
      <c r="BA181" s="31">
        <f t="shared" si="125"/>
        <v>1.859009549950783</v>
      </c>
      <c r="BB181" s="31">
        <f t="shared" si="126"/>
        <v>0.21789625486541639</v>
      </c>
      <c r="BC181" s="31">
        <f t="shared" si="127"/>
        <v>0.76659358389549459</v>
      </c>
      <c r="BD181" s="31">
        <f t="shared" si="102"/>
        <v>41.439977292529974</v>
      </c>
      <c r="BE181" s="31">
        <f t="shared" si="128"/>
        <v>31.331938031336062</v>
      </c>
      <c r="BF181" s="25">
        <f t="shared" si="116"/>
        <v>0.95972358843318417</v>
      </c>
      <c r="BG181" s="32">
        <f t="shared" si="103"/>
        <v>9915800708.1345043</v>
      </c>
      <c r="BH181" s="32">
        <f t="shared" si="104"/>
        <v>7631020698.5652256</v>
      </c>
      <c r="BI181" s="31">
        <f t="shared" si="105"/>
        <v>43.01603267852439</v>
      </c>
      <c r="BJ181" s="25">
        <f t="shared" si="106"/>
        <v>0.22697530958818957</v>
      </c>
      <c r="BK181" s="25">
        <f t="shared" si="107"/>
        <v>0.94562684438479871</v>
      </c>
      <c r="BL181" s="31">
        <f t="shared" si="108"/>
        <v>9.2327008246959021</v>
      </c>
      <c r="BM181" s="31">
        <f t="shared" si="109"/>
        <v>13.921199175304098</v>
      </c>
      <c r="BN181" s="31">
        <f t="shared" si="117"/>
        <v>0.46295973313282668</v>
      </c>
      <c r="BO181" s="31">
        <f t="shared" si="110"/>
        <v>1.5568338791063705</v>
      </c>
      <c r="BP181" s="31">
        <f t="shared" si="111"/>
        <v>1.7277564603633246</v>
      </c>
      <c r="BQ181" s="31">
        <f t="shared" si="112"/>
        <v>0.38002448222647539</v>
      </c>
      <c r="BS181" s="13"/>
      <c r="BT181" s="19"/>
      <c r="BU181" s="20"/>
      <c r="BV181" s="19"/>
      <c r="BW181" s="33"/>
      <c r="BX181" s="34"/>
      <c r="BZ181" s="19"/>
      <c r="CA181" s="20"/>
      <c r="CB181" s="19"/>
      <c r="CC181" s="6"/>
      <c r="CD181" s="35"/>
      <c r="CF181" s="21"/>
      <c r="CG181" s="21"/>
      <c r="CH181" s="21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36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31">
        <f t="shared" si="89"/>
        <v>8.2021920696214252</v>
      </c>
      <c r="AL182" s="23">
        <f t="shared" si="90"/>
        <v>32.049999999999997</v>
      </c>
      <c r="AM182" s="31">
        <f t="shared" si="91"/>
        <v>1.5657000000000001</v>
      </c>
      <c r="AN182" s="23">
        <f t="shared" si="124"/>
        <v>97.897522288198061</v>
      </c>
      <c r="AO182" s="25">
        <f t="shared" si="92"/>
        <v>6.5131820950923611E-2</v>
      </c>
      <c r="AP182" s="31">
        <f t="shared" si="93"/>
        <v>0.26943759418056995</v>
      </c>
      <c r="AQ182" s="31">
        <f t="shared" si="94"/>
        <v>8.6395827361885367</v>
      </c>
      <c r="AR182" s="31">
        <f t="shared" si="95"/>
        <v>2.5023227554890153</v>
      </c>
      <c r="AS182" s="31">
        <f t="shared" si="96"/>
        <v>5.5709527458387758</v>
      </c>
      <c r="AT182" s="31">
        <f t="shared" si="114"/>
        <v>0.9433756788193588</v>
      </c>
      <c r="AU182" s="31">
        <f t="shared" si="115"/>
        <v>0.51837496417131224</v>
      </c>
      <c r="AV182" s="31">
        <f t="shared" si="97"/>
        <v>0.73087532149533552</v>
      </c>
      <c r="AW182" s="31">
        <f t="shared" si="98"/>
        <v>4.8400774243434403</v>
      </c>
      <c r="AX182" s="31">
        <f t="shared" si="99"/>
        <v>23.354099999999999</v>
      </c>
      <c r="AY182" s="31">
        <f t="shared" si="100"/>
        <v>0.96705987736242871</v>
      </c>
      <c r="AZ182" s="31">
        <f t="shared" si="101"/>
        <v>0.40603190838717862</v>
      </c>
      <c r="BA182" s="31">
        <f t="shared" si="125"/>
        <v>1.858368205297368</v>
      </c>
      <c r="BB182" s="31">
        <f t="shared" si="126"/>
        <v>0.21749844609493371</v>
      </c>
      <c r="BC182" s="31">
        <f t="shared" si="127"/>
        <v>0.76685310903397408</v>
      </c>
      <c r="BD182" s="31">
        <f t="shared" si="102"/>
        <v>41.420471758128237</v>
      </c>
      <c r="BE182" s="31">
        <f t="shared" si="128"/>
        <v>31.317190286885594</v>
      </c>
      <c r="BF182" s="25">
        <f t="shared" si="116"/>
        <v>0.96847768660463152</v>
      </c>
      <c r="BG182" s="32">
        <f t="shared" si="103"/>
        <v>9991430956.4996033</v>
      </c>
      <c r="BH182" s="32">
        <f t="shared" si="104"/>
        <v>7497645846.4755507</v>
      </c>
      <c r="BI182" s="31">
        <f t="shared" si="105"/>
        <v>42.874471782493593</v>
      </c>
      <c r="BJ182" s="25">
        <f t="shared" si="106"/>
        <v>0.22031225500783896</v>
      </c>
      <c r="BK182" s="25">
        <f t="shared" si="107"/>
        <v>0.95744487691625257</v>
      </c>
      <c r="BL182" s="31">
        <f t="shared" si="108"/>
        <v>9.0438055892858031</v>
      </c>
      <c r="BM182" s="31">
        <f t="shared" si="109"/>
        <v>14.310294410714196</v>
      </c>
      <c r="BN182" s="31">
        <f t="shared" si="117"/>
        <v>0.47181979593518619</v>
      </c>
      <c r="BO182" s="31">
        <f t="shared" si="110"/>
        <v>1.5731383695997039</v>
      </c>
      <c r="BP182" s="31">
        <f t="shared" si="111"/>
        <v>1.4554518127530081</v>
      </c>
      <c r="BQ182" s="31">
        <f t="shared" si="112"/>
        <v>0.36924155843286632</v>
      </c>
      <c r="BS182" s="13"/>
      <c r="BT182" s="19"/>
      <c r="BU182" s="20"/>
      <c r="BV182" s="19"/>
      <c r="BW182" s="33"/>
      <c r="BX182" s="34"/>
      <c r="BZ182" s="19"/>
      <c r="CA182" s="20"/>
      <c r="CB182" s="19"/>
      <c r="CC182" s="6"/>
      <c r="CD182" s="35"/>
      <c r="CF182" s="21"/>
      <c r="CG182" s="21"/>
      <c r="CH182" s="21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36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31">
        <f t="shared" si="89"/>
        <v>6.87895445685513</v>
      </c>
      <c r="AL183" s="23">
        <f t="shared" si="90"/>
        <v>31.400000000000002</v>
      </c>
      <c r="AM183" s="31">
        <f t="shared" si="91"/>
        <v>1.0131000000000001</v>
      </c>
      <c r="AN183" s="23">
        <f t="shared" si="124"/>
        <v>97.890360951094593</v>
      </c>
      <c r="AO183" s="25">
        <f t="shared" si="92"/>
        <v>6.5127056469503744E-2</v>
      </c>
      <c r="AP183" s="31">
        <f t="shared" si="93"/>
        <v>0.26095893431024902</v>
      </c>
      <c r="AQ183" s="31">
        <f t="shared" si="94"/>
        <v>8.0706122605850013</v>
      </c>
      <c r="AR183" s="31">
        <f t="shared" si="95"/>
        <v>2.5023227554890153</v>
      </c>
      <c r="AS183" s="31">
        <f t="shared" si="96"/>
        <v>5.286467508037008</v>
      </c>
      <c r="AT183" s="31">
        <f t="shared" si="114"/>
        <v>0.95338496984131482</v>
      </c>
      <c r="AU183" s="31">
        <f t="shared" si="115"/>
        <v>0.45195428659276005</v>
      </c>
      <c r="AV183" s="31">
        <f t="shared" si="97"/>
        <v>0.70266962821703749</v>
      </c>
      <c r="AW183" s="31">
        <f t="shared" si="98"/>
        <v>4.5837978798199703</v>
      </c>
      <c r="AX183" s="31">
        <f t="shared" si="99"/>
        <v>22.9922</v>
      </c>
      <c r="AY183" s="31">
        <f t="shared" si="100"/>
        <v>0.96703055420162642</v>
      </c>
      <c r="AZ183" s="31">
        <f t="shared" si="101"/>
        <v>0.40512512455439242</v>
      </c>
      <c r="BA183" s="31">
        <f t="shared" si="125"/>
        <v>1.8576294347893407</v>
      </c>
      <c r="BB183" s="31">
        <f t="shared" si="126"/>
        <v>0.21703961248123882</v>
      </c>
      <c r="BC183" s="31">
        <f t="shared" si="127"/>
        <v>0.76715174831620558</v>
      </c>
      <c r="BD183" s="31">
        <f t="shared" si="102"/>
        <v>41.398639670620788</v>
      </c>
      <c r="BE183" s="31">
        <f t="shared" si="128"/>
        <v>31.300683482162963</v>
      </c>
      <c r="BF183" s="25">
        <f t="shared" si="116"/>
        <v>0.95397277880580622</v>
      </c>
      <c r="BG183" s="32">
        <f t="shared" si="103"/>
        <v>9828109000.4029446</v>
      </c>
      <c r="BH183" s="32">
        <f t="shared" si="104"/>
        <v>7497645846.4755507</v>
      </c>
      <c r="BI183" s="31">
        <f t="shared" si="105"/>
        <v>42.474088007122631</v>
      </c>
      <c r="BJ183" s="25">
        <f t="shared" si="106"/>
        <v>0.22264445171593322</v>
      </c>
      <c r="BK183" s="25">
        <f t="shared" si="107"/>
        <v>0.93786325138783855</v>
      </c>
      <c r="BL183" s="31">
        <f t="shared" si="108"/>
        <v>8.8690164145526182</v>
      </c>
      <c r="BM183" s="31">
        <f t="shared" si="109"/>
        <v>14.123183585447382</v>
      </c>
      <c r="BN183" s="31">
        <f t="shared" si="117"/>
        <v>0.47298002630433295</v>
      </c>
      <c r="BO183" s="31">
        <f t="shared" si="110"/>
        <v>1.5037129425107512</v>
      </c>
      <c r="BP183" s="31">
        <f t="shared" si="111"/>
        <v>0.89373521487557006</v>
      </c>
      <c r="BQ183" s="31">
        <f t="shared" si="112"/>
        <v>0.3485192658888992</v>
      </c>
      <c r="BS183" s="13"/>
      <c r="BT183" s="19"/>
      <c r="BU183" s="20"/>
      <c r="BV183" s="19"/>
      <c r="BW183" s="33"/>
      <c r="BX183" s="34"/>
      <c r="BZ183" s="19"/>
      <c r="CA183" s="20"/>
      <c r="CB183" s="19"/>
      <c r="CC183" s="6"/>
      <c r="CD183" s="35"/>
      <c r="CF183" s="21"/>
      <c r="CG183" s="21"/>
      <c r="CH183" s="21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36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31">
        <f t="shared" si="89"/>
        <v>8.5598988362152379</v>
      </c>
      <c r="AL184" s="23">
        <f t="shared" si="90"/>
        <v>33.299999999999997</v>
      </c>
      <c r="AM184" s="31">
        <f t="shared" si="91"/>
        <v>1.8420000000000001</v>
      </c>
      <c r="AN184" s="23">
        <f t="shared" si="124"/>
        <v>97.911209887812504</v>
      </c>
      <c r="AO184" s="25">
        <f t="shared" si="92"/>
        <v>6.5140927394748721E-2</v>
      </c>
      <c r="AP184" s="31">
        <f t="shared" si="93"/>
        <v>0.28639170800411895</v>
      </c>
      <c r="AQ184" s="31">
        <f t="shared" si="94"/>
        <v>8.5498581064936978</v>
      </c>
      <c r="AR184" s="31">
        <f t="shared" si="95"/>
        <v>2.9482843050220851</v>
      </c>
      <c r="AS184" s="31">
        <f t="shared" si="96"/>
        <v>5.7490712057578914</v>
      </c>
      <c r="AT184" s="31">
        <f t="shared" si="114"/>
        <v>0.97293382065728806</v>
      </c>
      <c r="AU184" s="31">
        <f t="shared" si="115"/>
        <v>0.51299148638962189</v>
      </c>
      <c r="AV184" s="31">
        <f t="shared" si="97"/>
        <v>0.74296265352345503</v>
      </c>
      <c r="AW184" s="31">
        <f t="shared" si="98"/>
        <v>5.0061085522344362</v>
      </c>
      <c r="AX184" s="31">
        <f t="shared" si="99"/>
        <v>22.145200000000003</v>
      </c>
      <c r="AY184" s="31">
        <f t="shared" si="100"/>
        <v>0.96701100059915313</v>
      </c>
      <c r="AZ184" s="31">
        <f t="shared" si="101"/>
        <v>0.40409829340388442</v>
      </c>
      <c r="BA184" s="31">
        <f t="shared" si="125"/>
        <v>1.8567937473074239</v>
      </c>
      <c r="BB184" s="31">
        <f t="shared" si="126"/>
        <v>0.21651981934761283</v>
      </c>
      <c r="BC184" s="31">
        <f t="shared" si="127"/>
        <v>0.76748916226079933</v>
      </c>
      <c r="BD184" s="31">
        <f t="shared" si="102"/>
        <v>41.374479386948806</v>
      </c>
      <c r="BE184" s="31">
        <f t="shared" si="128"/>
        <v>31.282416374884253</v>
      </c>
      <c r="BF184" s="25">
        <f t="shared" si="116"/>
        <v>0.91936631925564971</v>
      </c>
      <c r="BG184" s="32">
        <f t="shared" si="103"/>
        <v>9966172975.1767101</v>
      </c>
      <c r="BH184" s="32">
        <f t="shared" si="104"/>
        <v>7776636836.050375</v>
      </c>
      <c r="BI184" s="31">
        <f t="shared" si="105"/>
        <v>43.496498252223198</v>
      </c>
      <c r="BJ184" s="25">
        <f t="shared" si="106"/>
        <v>0.21932660604317239</v>
      </c>
      <c r="BK184" s="25">
        <f t="shared" si="107"/>
        <v>0.89114453099512725</v>
      </c>
      <c r="BL184" s="31">
        <f t="shared" si="108"/>
        <v>8.5014647656785449</v>
      </c>
      <c r="BM184" s="31">
        <f t="shared" si="109"/>
        <v>13.643735234321458</v>
      </c>
      <c r="BN184" s="31">
        <f t="shared" si="117"/>
        <v>0.4743996952128462</v>
      </c>
      <c r="BO184" s="31">
        <f t="shared" si="110"/>
        <v>1.5942406760238264</v>
      </c>
      <c r="BP184" s="31">
        <f t="shared" si="111"/>
        <v>1.7640566911695019</v>
      </c>
      <c r="BQ184" s="31">
        <f t="shared" si="112"/>
        <v>0.39232909540765093</v>
      </c>
      <c r="BS184" s="13"/>
      <c r="BT184" s="19"/>
      <c r="BU184" s="20"/>
      <c r="BV184" s="19"/>
      <c r="BW184" s="33"/>
      <c r="BX184" s="34"/>
      <c r="BZ184" s="19"/>
      <c r="CA184" s="20"/>
      <c r="CB184" s="19"/>
      <c r="CC184" s="6"/>
      <c r="CD184" s="35"/>
      <c r="CF184" s="21"/>
      <c r="CG184" s="21"/>
      <c r="CH184" s="21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36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31">
        <f t="shared" si="89"/>
        <v>9.8554183067510266</v>
      </c>
      <c r="AL185" s="23">
        <f t="shared" si="90"/>
        <v>33.950000000000003</v>
      </c>
      <c r="AM185" s="31">
        <f t="shared" si="91"/>
        <v>2.5787999999999998</v>
      </c>
      <c r="AN185" s="23">
        <f t="shared" si="124"/>
        <v>97.918284012817168</v>
      </c>
      <c r="AO185" s="25">
        <f t="shared" si="92"/>
        <v>6.5145633853425283E-2</v>
      </c>
      <c r="AP185" s="31">
        <f t="shared" si="93"/>
        <v>0.29555462778572861</v>
      </c>
      <c r="AQ185" s="31">
        <f t="shared" si="94"/>
        <v>9.1951885997186196</v>
      </c>
      <c r="AR185" s="31">
        <f t="shared" si="95"/>
        <v>2.9306073746865935</v>
      </c>
      <c r="AS185" s="31">
        <f t="shared" si="96"/>
        <v>6.0628979872026063</v>
      </c>
      <c r="AT185" s="31">
        <f t="shared" si="114"/>
        <v>0.94951678939845618</v>
      </c>
      <c r="AU185" s="31">
        <f t="shared" si="115"/>
        <v>0.63446801338058478</v>
      </c>
      <c r="AV185" s="31">
        <f t="shared" si="97"/>
        <v>0.79199240138952054</v>
      </c>
      <c r="AW185" s="31">
        <f t="shared" si="98"/>
        <v>5.270905585813086</v>
      </c>
      <c r="AX185" s="31">
        <f t="shared" si="99"/>
        <v>19.8429</v>
      </c>
      <c r="AY185" s="31">
        <f t="shared" si="100"/>
        <v>0.96700122234916319</v>
      </c>
      <c r="AZ185" s="31">
        <f t="shared" si="101"/>
        <v>0.40295171920788542</v>
      </c>
      <c r="BA185" s="31">
        <f t="shared" si="125"/>
        <v>1.8558617158544903</v>
      </c>
      <c r="BB185" s="31">
        <f t="shared" si="126"/>
        <v>0.21593914122237753</v>
      </c>
      <c r="BC185" s="31">
        <f t="shared" si="127"/>
        <v>0.76786496715055108</v>
      </c>
      <c r="BD185" s="31">
        <f t="shared" si="102"/>
        <v>41.347988781166436</v>
      </c>
      <c r="BE185" s="31">
        <f t="shared" si="128"/>
        <v>31.262387357664316</v>
      </c>
      <c r="BF185" s="25">
        <f t="shared" si="116"/>
        <v>0.82431324598382605</v>
      </c>
      <c r="BG185" s="32">
        <f t="shared" si="103"/>
        <v>10143988539.143005</v>
      </c>
      <c r="BH185" s="32">
        <f t="shared" si="104"/>
        <v>7766167130.2389145</v>
      </c>
      <c r="BI185" s="31">
        <f t="shared" si="105"/>
        <v>43.906746623489774</v>
      </c>
      <c r="BJ185" s="25">
        <f t="shared" si="106"/>
        <v>0.21540846309947614</v>
      </c>
      <c r="BK185" s="25">
        <f t="shared" si="107"/>
        <v>0.76282288207816518</v>
      </c>
      <c r="BL185" s="31">
        <f t="shared" si="108"/>
        <v>7.2146909490237912</v>
      </c>
      <c r="BM185" s="31">
        <f t="shared" si="109"/>
        <v>12.62820905097621</v>
      </c>
      <c r="BN185" s="31">
        <f t="shared" si="117"/>
        <v>0.4900352755520454</v>
      </c>
      <c r="BO185" s="31">
        <f t="shared" si="110"/>
        <v>1.5227888552699502</v>
      </c>
      <c r="BP185" s="31">
        <f t="shared" si="111"/>
        <v>2.5949964261125968</v>
      </c>
      <c r="BQ185" s="31">
        <f t="shared" si="112"/>
        <v>0.41781943223676632</v>
      </c>
      <c r="BS185" s="13"/>
      <c r="BT185" s="19"/>
      <c r="BU185" s="20"/>
      <c r="BV185" s="19"/>
      <c r="BW185" s="33"/>
      <c r="BX185" s="34"/>
      <c r="BZ185" s="19"/>
      <c r="CA185" s="20"/>
      <c r="CB185" s="19"/>
      <c r="CC185" s="6"/>
      <c r="CD185" s="35"/>
      <c r="CF185" s="21"/>
      <c r="CG185" s="21"/>
      <c r="CH185" s="21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36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31">
        <f t="shared" si="89"/>
        <v>9.0412281249865227</v>
      </c>
      <c r="AL186" s="23">
        <f t="shared" si="90"/>
        <v>36.65</v>
      </c>
      <c r="AM186" s="31">
        <f t="shared" si="91"/>
        <v>2.3025000000000002</v>
      </c>
      <c r="AN186" s="23">
        <f t="shared" si="124"/>
        <v>97.947355444205598</v>
      </c>
      <c r="AO186" s="25">
        <f t="shared" si="92"/>
        <v>6.5164975254716373E-2</v>
      </c>
      <c r="AP186" s="31">
        <f t="shared" si="93"/>
        <v>0.33628213047684691</v>
      </c>
      <c r="AQ186" s="31">
        <f t="shared" si="94"/>
        <v>9.5824827423553511</v>
      </c>
      <c r="AR186" s="31">
        <f t="shared" si="95"/>
        <v>3.8464613723885481</v>
      </c>
      <c r="AS186" s="31">
        <f t="shared" si="96"/>
        <v>6.7144720573719496</v>
      </c>
      <c r="AT186" s="31">
        <f t="shared" si="114"/>
        <v>1.7693722312987321</v>
      </c>
      <c r="AU186" s="31">
        <f t="shared" si="115"/>
        <v>0.7761811021307834</v>
      </c>
      <c r="AV186" s="31">
        <f t="shared" si="97"/>
        <v>1.2727766667147578</v>
      </c>
      <c r="AW186" s="31">
        <f t="shared" si="98"/>
        <v>5.4416953906571921</v>
      </c>
      <c r="AX186" s="31">
        <f t="shared" si="99"/>
        <v>17.964099999999998</v>
      </c>
      <c r="AY186" s="31">
        <f t="shared" si="100"/>
        <v>0.96700122234916319</v>
      </c>
      <c r="AZ186" s="31">
        <f t="shared" si="101"/>
        <v>0.4016857417210748</v>
      </c>
      <c r="BA186" s="31">
        <f t="shared" si="125"/>
        <v>1.8548339762060284</v>
      </c>
      <c r="BB186" s="31">
        <f t="shared" si="126"/>
        <v>0.21529766202252598</v>
      </c>
      <c r="BC186" s="31">
        <f t="shared" si="127"/>
        <v>0.76827873541126157</v>
      </c>
      <c r="BD186" s="31">
        <f t="shared" si="102"/>
        <v>41.319165254541602</v>
      </c>
      <c r="BE186" s="31">
        <f t="shared" si="128"/>
        <v>31.240594465653814</v>
      </c>
      <c r="BF186" s="25">
        <f t="shared" si="116"/>
        <v>0.74678476511223901</v>
      </c>
      <c r="BG186" s="32">
        <f t="shared" si="103"/>
        <v>10246659670.337172</v>
      </c>
      <c r="BH186" s="32">
        <f t="shared" si="104"/>
        <v>8258834803.1069231</v>
      </c>
      <c r="BI186" s="31">
        <f t="shared" si="105"/>
        <v>45.366219701648198</v>
      </c>
      <c r="BJ186" s="25">
        <f t="shared" si="106"/>
        <v>0.18205563426443713</v>
      </c>
      <c r="BK186" s="25">
        <f t="shared" si="107"/>
        <v>0.65815943290152268</v>
      </c>
      <c r="BL186" s="31">
        <f t="shared" si="108"/>
        <v>5.4358545278701316</v>
      </c>
      <c r="BM186" s="31">
        <f t="shared" si="109"/>
        <v>12.528245472129868</v>
      </c>
      <c r="BN186" s="31">
        <f t="shared" si="117"/>
        <v>0.53700152045134453</v>
      </c>
      <c r="BO186" s="31">
        <f t="shared" si="110"/>
        <v>1.7189142320299349</v>
      </c>
      <c r="BP186" s="31">
        <f t="shared" si="111"/>
        <v>2.3718934670036234</v>
      </c>
      <c r="BQ186" s="31">
        <f t="shared" si="112"/>
        <v>0.45246150660971801</v>
      </c>
      <c r="BS186" s="13"/>
      <c r="BT186" s="19"/>
      <c r="BU186" s="20"/>
      <c r="BV186" s="19"/>
      <c r="BW186" s="33"/>
      <c r="BX186" s="34"/>
      <c r="BZ186" s="19"/>
      <c r="CA186" s="20"/>
      <c r="CB186" s="19"/>
      <c r="CC186" s="6"/>
      <c r="CD186" s="35"/>
      <c r="CF186" s="21"/>
      <c r="CG186" s="21"/>
      <c r="CH186" s="21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36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31">
        <f t="shared" si="89"/>
        <v>7.9038244086239011</v>
      </c>
      <c r="AL187" s="23">
        <f t="shared" si="90"/>
        <v>33.799999999999997</v>
      </c>
      <c r="AM187" s="31">
        <f t="shared" si="91"/>
        <v>1.9341000000000002</v>
      </c>
      <c r="AN187" s="23">
        <f t="shared" si="124"/>
        <v>97.916654144860004</v>
      </c>
      <c r="AO187" s="25">
        <f t="shared" si="92"/>
        <v>6.5144549492294604E-2</v>
      </c>
      <c r="AP187" s="31">
        <f t="shared" si="93"/>
        <v>0.2934186556451836</v>
      </c>
      <c r="AQ187" s="31">
        <f t="shared" si="94"/>
        <v>8.4609390636425328</v>
      </c>
      <c r="AR187" s="31">
        <f t="shared" si="95"/>
        <v>3.1677777175068473</v>
      </c>
      <c r="AS187" s="31">
        <f t="shared" si="96"/>
        <v>5.8143583905746903</v>
      </c>
      <c r="AT187" s="31">
        <f t="shared" si="114"/>
        <v>1.6472444131035606</v>
      </c>
      <c r="AU187" s="31">
        <f t="shared" si="115"/>
        <v>0.82917202823696823</v>
      </c>
      <c r="AV187" s="31">
        <f t="shared" si="97"/>
        <v>1.2382082206702645</v>
      </c>
      <c r="AW187" s="31">
        <f t="shared" si="98"/>
        <v>4.5761501699044258</v>
      </c>
      <c r="AX187" s="31">
        <f t="shared" si="99"/>
        <v>17.4636</v>
      </c>
      <c r="AY187" s="31">
        <f t="shared" si="100"/>
        <v>0.96701100059915313</v>
      </c>
      <c r="AZ187" s="31">
        <f t="shared" si="101"/>
        <v>0.40030073607990391</v>
      </c>
      <c r="BA187" s="31">
        <f t="shared" si="125"/>
        <v>1.8537112254242305</v>
      </c>
      <c r="BB187" s="31">
        <f t="shared" si="126"/>
        <v>0.21459547525706643</v>
      </c>
      <c r="BC187" s="31">
        <f t="shared" si="127"/>
        <v>0.76872999603480396</v>
      </c>
      <c r="BD187" s="31">
        <f t="shared" si="102"/>
        <v>41.288005747031228</v>
      </c>
      <c r="BE187" s="31">
        <f t="shared" si="128"/>
        <v>31.217035385215368</v>
      </c>
      <c r="BF187" s="25">
        <f t="shared" si="116"/>
        <v>0.72652638920162882</v>
      </c>
      <c r="BG187" s="32">
        <f t="shared" si="103"/>
        <v>9940962912.6033897</v>
      </c>
      <c r="BH187" s="32">
        <f t="shared" si="104"/>
        <v>7903100760.0574884</v>
      </c>
      <c r="BI187" s="31">
        <f t="shared" si="105"/>
        <v>43.744722093528139</v>
      </c>
      <c r="BJ187" s="25">
        <f t="shared" si="106"/>
        <v>0.18421527313264249</v>
      </c>
      <c r="BK187" s="25">
        <f t="shared" si="107"/>
        <v>0.63081062542219901</v>
      </c>
      <c r="BL187" s="31">
        <f t="shared" si="108"/>
        <v>5.0833533161327358</v>
      </c>
      <c r="BM187" s="31">
        <f t="shared" si="109"/>
        <v>12.380246683867263</v>
      </c>
      <c r="BN187" s="31">
        <f t="shared" si="117"/>
        <v>0.54586625590243665</v>
      </c>
      <c r="BO187" s="31">
        <f t="shared" si="110"/>
        <v>1.4820988981227183</v>
      </c>
      <c r="BP187" s="31">
        <f t="shared" si="111"/>
        <v>1.6905109997795038</v>
      </c>
      <c r="BQ187" s="31">
        <f t="shared" si="112"/>
        <v>0.40140187001631417</v>
      </c>
      <c r="BS187" s="13"/>
      <c r="BT187" s="19"/>
      <c r="BU187" s="20"/>
      <c r="BV187" s="19"/>
      <c r="BW187" s="33"/>
      <c r="BX187" s="34"/>
      <c r="BZ187" s="19"/>
      <c r="CA187" s="20"/>
      <c r="CB187" s="19"/>
      <c r="CC187" s="6"/>
      <c r="CD187" s="35"/>
      <c r="CF187" s="21"/>
      <c r="CG187" s="21"/>
      <c r="CH187" s="21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36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31">
        <f t="shared" si="89"/>
        <v>8.150319280938449</v>
      </c>
      <c r="AL188" s="23">
        <f t="shared" si="90"/>
        <v>32.1</v>
      </c>
      <c r="AM188" s="31">
        <f t="shared" si="91"/>
        <v>1.6578000000000002</v>
      </c>
      <c r="AN188" s="23">
        <f t="shared" si="124"/>
        <v>97.898071914594027</v>
      </c>
      <c r="AO188" s="25">
        <f t="shared" si="92"/>
        <v>6.5132186620729893E-2</v>
      </c>
      <c r="AP188" s="31">
        <f t="shared" si="93"/>
        <v>0.27009924016014725</v>
      </c>
      <c r="AQ188" s="31">
        <f t="shared" si="94"/>
        <v>7.9440081622160967</v>
      </c>
      <c r="AR188" s="31">
        <f t="shared" si="95"/>
        <v>2.7756312335019815</v>
      </c>
      <c r="AS188" s="31">
        <f t="shared" si="96"/>
        <v>5.3598196978590389</v>
      </c>
      <c r="AT188" s="31">
        <f t="shared" si="114"/>
        <v>1.5571291219946115</v>
      </c>
      <c r="AU188" s="31">
        <f t="shared" si="115"/>
        <v>0.60374462032842335</v>
      </c>
      <c r="AV188" s="31">
        <f t="shared" si="97"/>
        <v>1.0804368711615173</v>
      </c>
      <c r="AW188" s="31">
        <f t="shared" si="98"/>
        <v>4.2793828266975211</v>
      </c>
      <c r="AX188" s="31">
        <f t="shared" si="99"/>
        <v>22.9922</v>
      </c>
      <c r="AY188" s="31">
        <f t="shared" si="100"/>
        <v>0.96703055420162642</v>
      </c>
      <c r="AZ188" s="31">
        <f t="shared" si="101"/>
        <v>0.39879711269143509</v>
      </c>
      <c r="BA188" s="31">
        <f t="shared" si="125"/>
        <v>1.8524942202427279</v>
      </c>
      <c r="BB188" s="31">
        <f t="shared" si="126"/>
        <v>0.21383268424946014</v>
      </c>
      <c r="BC188" s="31">
        <f t="shared" si="127"/>
        <v>0.76921823504632703</v>
      </c>
      <c r="BD188" s="31">
        <f t="shared" si="102"/>
        <v>41.25450675014698</v>
      </c>
      <c r="BE188" s="31">
        <f t="shared" si="128"/>
        <v>31.191707463651127</v>
      </c>
      <c r="BF188" s="25">
        <f t="shared" si="116"/>
        <v>0.95730572091306587</v>
      </c>
      <c r="BG188" s="32">
        <f t="shared" si="103"/>
        <v>9790705437.465641</v>
      </c>
      <c r="BH188" s="32">
        <f t="shared" si="104"/>
        <v>7672414803.2778311</v>
      </c>
      <c r="BI188" s="31">
        <f t="shared" si="105"/>
        <v>42.810839270182619</v>
      </c>
      <c r="BJ188" s="25">
        <f t="shared" si="106"/>
        <v>0.19447830857646778</v>
      </c>
      <c r="BK188" s="25">
        <f t="shared" si="107"/>
        <v>0.94236272323263914</v>
      </c>
      <c r="BL188" s="31">
        <f t="shared" si="108"/>
        <v>7.8459043463182816</v>
      </c>
      <c r="BM188" s="31">
        <f t="shared" si="109"/>
        <v>15.146295653681719</v>
      </c>
      <c r="BN188" s="31">
        <f t="shared" si="117"/>
        <v>0.50724365886408973</v>
      </c>
      <c r="BO188" s="31">
        <f t="shared" si="110"/>
        <v>1.669129202498552</v>
      </c>
      <c r="BP188" s="31">
        <f t="shared" si="111"/>
        <v>1.3623275612891044</v>
      </c>
      <c r="BQ188" s="31">
        <f t="shared" si="112"/>
        <v>0.37194331403402481</v>
      </c>
      <c r="BS188" s="13"/>
      <c r="BT188" s="19"/>
      <c r="BU188" s="20"/>
      <c r="BV188" s="19"/>
      <c r="BW188" s="33"/>
      <c r="BX188" s="34"/>
      <c r="BZ188" s="19"/>
      <c r="CA188" s="20"/>
      <c r="CB188" s="19"/>
      <c r="CC188" s="6"/>
      <c r="CD188" s="35"/>
      <c r="CF188" s="21"/>
      <c r="CG188" s="21"/>
      <c r="CH188" s="21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36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31">
        <f t="shared" si="89"/>
        <v>7.8445494502972393</v>
      </c>
      <c r="AL189" s="23">
        <f t="shared" si="90"/>
        <v>31</v>
      </c>
      <c r="AM189" s="31">
        <f t="shared" si="91"/>
        <v>1.5657000000000001</v>
      </c>
      <c r="AN189" s="23">
        <f t="shared" si="124"/>
        <v>97.885938972846432</v>
      </c>
      <c r="AO189" s="25">
        <f t="shared" si="92"/>
        <v>6.5124114500301908E-2</v>
      </c>
      <c r="AP189" s="31">
        <f t="shared" si="93"/>
        <v>0.25585325971938661</v>
      </c>
      <c r="AQ189" s="31">
        <f t="shared" si="94"/>
        <v>7.9440081622160967</v>
      </c>
      <c r="AR189" s="31">
        <f t="shared" si="95"/>
        <v>2.4265523121060211</v>
      </c>
      <c r="AS189" s="31">
        <f t="shared" si="96"/>
        <v>5.1852802371610593</v>
      </c>
      <c r="AT189" s="31">
        <f t="shared" si="114"/>
        <v>1.1331999297535118</v>
      </c>
      <c r="AU189" s="31">
        <f t="shared" si="115"/>
        <v>0.68318470195058423</v>
      </c>
      <c r="AV189" s="31">
        <f t="shared" si="97"/>
        <v>0.90819231585204796</v>
      </c>
      <c r="AW189" s="31">
        <f t="shared" si="98"/>
        <v>4.2770879213090112</v>
      </c>
      <c r="AX189" s="31">
        <f t="shared" si="99"/>
        <v>22.222200000000001</v>
      </c>
      <c r="AY189" s="31">
        <f t="shared" si="100"/>
        <v>0.96705987736242871</v>
      </c>
      <c r="AZ189" s="31">
        <f t="shared" si="101"/>
        <v>0.39717531711172921</v>
      </c>
      <c r="BA189" s="31">
        <f t="shared" si="125"/>
        <v>1.8511837753295233</v>
      </c>
      <c r="BB189" s="31">
        <f t="shared" si="126"/>
        <v>0.21300940237847454</v>
      </c>
      <c r="BC189" s="31">
        <f t="shared" si="127"/>
        <v>0.76974289601546142</v>
      </c>
      <c r="BD189" s="31">
        <f t="shared" si="102"/>
        <v>41.21866432122777</v>
      </c>
      <c r="BE189" s="31">
        <f t="shared" si="128"/>
        <v>31.164607719993892</v>
      </c>
      <c r="BF189" s="25">
        <f t="shared" si="116"/>
        <v>0.92605048198584083</v>
      </c>
      <c r="BG189" s="32">
        <f t="shared" si="103"/>
        <v>9790705437.465641</v>
      </c>
      <c r="BH189" s="32">
        <f t="shared" si="104"/>
        <v>7446816255.3878994</v>
      </c>
      <c r="BI189" s="31">
        <f t="shared" si="105"/>
        <v>42.257784430030455</v>
      </c>
      <c r="BJ189" s="25">
        <f t="shared" si="106"/>
        <v>0.20658122549393532</v>
      </c>
      <c r="BK189" s="25">
        <f t="shared" si="107"/>
        <v>0.90016815068088529</v>
      </c>
      <c r="BL189" s="31">
        <f t="shared" si="108"/>
        <v>7.8581663038886687</v>
      </c>
      <c r="BM189" s="31">
        <f t="shared" si="109"/>
        <v>14.364033696111331</v>
      </c>
      <c r="BN189" s="31">
        <f t="shared" si="117"/>
        <v>0.49771426528452295</v>
      </c>
      <c r="BO189" s="31">
        <f t="shared" si="110"/>
        <v>1.4994346162986307</v>
      </c>
      <c r="BP189" s="31">
        <f t="shared" si="111"/>
        <v>1.2904434291036115</v>
      </c>
      <c r="BQ189" s="31">
        <f t="shared" si="112"/>
        <v>0.35564541508455028</v>
      </c>
      <c r="BS189" s="13"/>
      <c r="BT189" s="19"/>
      <c r="BU189" s="20"/>
      <c r="BV189" s="19"/>
      <c r="BW189" s="33"/>
      <c r="BX189" s="34"/>
      <c r="BZ189" s="19"/>
      <c r="CA189" s="20"/>
      <c r="CB189" s="19"/>
      <c r="CC189" s="6"/>
      <c r="CD189" s="35"/>
      <c r="CF189" s="21"/>
      <c r="CG189" s="21"/>
      <c r="CH189" s="21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36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31">
        <f t="shared" si="89"/>
        <v>8.1176902334429393</v>
      </c>
      <c r="AL190" s="23">
        <f t="shared" si="90"/>
        <v>32.75</v>
      </c>
      <c r="AM190" s="31">
        <f t="shared" si="91"/>
        <v>1.6578000000000002</v>
      </c>
      <c r="AN190" s="23">
        <f t="shared" si="124"/>
        <v>97.90520093425485</v>
      </c>
      <c r="AO190" s="25">
        <f t="shared" si="92"/>
        <v>6.5136929601157301E-2</v>
      </c>
      <c r="AP190" s="31">
        <f t="shared" si="93"/>
        <v>0.27882516662023032</v>
      </c>
      <c r="AQ190" s="31">
        <f t="shared" si="94"/>
        <v>8.0282186216264044</v>
      </c>
      <c r="AR190" s="31">
        <f t="shared" si="95"/>
        <v>2.9660542018616081</v>
      </c>
      <c r="AS190" s="31">
        <f t="shared" si="96"/>
        <v>5.4971364117440062</v>
      </c>
      <c r="AT190" s="31">
        <f t="shared" si="114"/>
        <v>1.589805052197822</v>
      </c>
      <c r="AU190" s="31">
        <f t="shared" si="115"/>
        <v>0.81887829940589318</v>
      </c>
      <c r="AV190" s="31">
        <f t="shared" si="97"/>
        <v>1.2043416758018575</v>
      </c>
      <c r="AW190" s="31">
        <f t="shared" si="98"/>
        <v>4.2927947359421488</v>
      </c>
      <c r="AX190" s="31">
        <f t="shared" si="99"/>
        <v>22.591799999999999</v>
      </c>
      <c r="AY190" s="31">
        <f t="shared" si="100"/>
        <v>0.96709896139247453</v>
      </c>
      <c r="AZ190" s="31">
        <f t="shared" si="101"/>
        <v>0.3954358299138177</v>
      </c>
      <c r="BA190" s="31">
        <f t="shared" si="125"/>
        <v>1.8497807614361497</v>
      </c>
      <c r="BB190" s="31">
        <f t="shared" si="126"/>
        <v>0.21212575333671413</v>
      </c>
      <c r="BC190" s="31">
        <f t="shared" si="127"/>
        <v>0.7703033806113776</v>
      </c>
      <c r="BD190" s="31">
        <f t="shared" si="102"/>
        <v>41.180474099135211</v>
      </c>
      <c r="BE190" s="31">
        <f t="shared" si="128"/>
        <v>31.135732856874149</v>
      </c>
      <c r="BF190" s="25">
        <f t="shared" si="116"/>
        <v>0.94232565955235936</v>
      </c>
      <c r="BG190" s="32">
        <f t="shared" si="103"/>
        <v>9815629259.7450848</v>
      </c>
      <c r="BH190" s="32">
        <f t="shared" si="104"/>
        <v>7787117124.0910206</v>
      </c>
      <c r="BI190" s="31">
        <f t="shared" si="105"/>
        <v>43.153132759974206</v>
      </c>
      <c r="BJ190" s="25">
        <f t="shared" si="106"/>
        <v>0.18636049711836347</v>
      </c>
      <c r="BK190" s="25">
        <f t="shared" si="107"/>
        <v>0.9221396403956853</v>
      </c>
      <c r="BL190" s="31">
        <f t="shared" si="108"/>
        <v>7.4158832035874243</v>
      </c>
      <c r="BM190" s="31">
        <f t="shared" si="109"/>
        <v>15.175916796412576</v>
      </c>
      <c r="BN190" s="31">
        <f t="shared" si="117"/>
        <v>0.51724324459483895</v>
      </c>
      <c r="BO190" s="31">
        <f t="shared" si="110"/>
        <v>1.7264224319847912</v>
      </c>
      <c r="BP190" s="31">
        <f t="shared" si="111"/>
        <v>1.3637927475474338</v>
      </c>
      <c r="BQ190" s="31">
        <f t="shared" si="112"/>
        <v>0.38067665686493912</v>
      </c>
      <c r="BS190" s="13"/>
      <c r="BT190" s="19"/>
      <c r="BU190" s="20"/>
      <c r="BV190" s="19"/>
      <c r="BW190" s="33"/>
      <c r="BX190" s="34"/>
      <c r="BZ190" s="19"/>
      <c r="CA190" s="20"/>
      <c r="CB190" s="19"/>
      <c r="CC190" s="6"/>
      <c r="CD190" s="35"/>
      <c r="CF190" s="21"/>
      <c r="CG190" s="21"/>
      <c r="CH190" s="21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36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31">
        <f t="shared" si="89"/>
        <v>8.3120115585441354</v>
      </c>
      <c r="AL191" s="23">
        <f t="shared" si="90"/>
        <v>33.299999999999997</v>
      </c>
      <c r="AM191" s="31">
        <f t="shared" si="91"/>
        <v>1.6578000000000002</v>
      </c>
      <c r="AN191" s="23">
        <f t="shared" si="124"/>
        <v>97.911209887812504</v>
      </c>
      <c r="AO191" s="25">
        <f t="shared" si="92"/>
        <v>6.5140927394748721E-2</v>
      </c>
      <c r="AP191" s="31">
        <f t="shared" si="93"/>
        <v>0.28639170800411895</v>
      </c>
      <c r="AQ191" s="31">
        <f t="shared" si="94"/>
        <v>8.5946193462109957</v>
      </c>
      <c r="AR191" s="31">
        <f t="shared" si="95"/>
        <v>2.9306073746865935</v>
      </c>
      <c r="AS191" s="31">
        <f t="shared" si="96"/>
        <v>5.7626133604487944</v>
      </c>
      <c r="AT191" s="31">
        <f t="shared" si="114"/>
        <v>1.160520520375891</v>
      </c>
      <c r="AU191" s="31">
        <f t="shared" si="115"/>
        <v>0.66178568965824669</v>
      </c>
      <c r="AV191" s="31">
        <f t="shared" si="97"/>
        <v>0.91115310501706892</v>
      </c>
      <c r="AW191" s="31">
        <f t="shared" si="98"/>
        <v>4.851460255431725</v>
      </c>
      <c r="AX191" s="31">
        <f t="shared" si="99"/>
        <v>22.892099999999999</v>
      </c>
      <c r="AY191" s="31">
        <f t="shared" si="100"/>
        <v>0.96714779471032231</v>
      </c>
      <c r="AZ191" s="31">
        <f t="shared" si="101"/>
        <v>0.39357916654529862</v>
      </c>
      <c r="BA191" s="31">
        <f t="shared" si="125"/>
        <v>1.8482861034414866</v>
      </c>
      <c r="BB191" s="31">
        <f t="shared" si="126"/>
        <v>0.21118187140603384</v>
      </c>
      <c r="BC191" s="31">
        <f t="shared" si="127"/>
        <v>0.77089904920152452</v>
      </c>
      <c r="BD191" s="31">
        <f t="shared" si="102"/>
        <v>41.139931321388353</v>
      </c>
      <c r="BE191" s="31">
        <f t="shared" si="128"/>
        <v>31.105079273475305</v>
      </c>
      <c r="BF191" s="25">
        <f t="shared" si="116"/>
        <v>0.95579245237134325</v>
      </c>
      <c r="BG191" s="32">
        <f t="shared" si="103"/>
        <v>9978795972.2026367</v>
      </c>
      <c r="BH191" s="32">
        <f t="shared" si="104"/>
        <v>7766167130.2389145</v>
      </c>
      <c r="BI191" s="31">
        <f t="shared" si="105"/>
        <v>43.501777045635464</v>
      </c>
      <c r="BJ191" s="25">
        <f t="shared" si="106"/>
        <v>0.20636392381420895</v>
      </c>
      <c r="BK191" s="25">
        <f t="shared" si="107"/>
        <v>0.94031981070131343</v>
      </c>
      <c r="BL191" s="31">
        <f t="shared" si="108"/>
        <v>8.4414365635841389</v>
      </c>
      <c r="BM191" s="31">
        <f t="shared" si="109"/>
        <v>14.45066343641586</v>
      </c>
      <c r="BN191" s="31">
        <f t="shared" si="117"/>
        <v>0.48606335137624823</v>
      </c>
      <c r="BO191" s="31">
        <f t="shared" si="110"/>
        <v>1.688528474805906</v>
      </c>
      <c r="BP191" s="31">
        <f t="shared" si="111"/>
        <v>1.538605436261584</v>
      </c>
      <c r="BQ191" s="31">
        <f t="shared" si="112"/>
        <v>0.38824944940677258</v>
      </c>
      <c r="BS191" s="13"/>
      <c r="BT191" s="19"/>
      <c r="BU191" s="20"/>
      <c r="BV191" s="19"/>
      <c r="BW191" s="33"/>
      <c r="BX191" s="34"/>
      <c r="BZ191" s="19"/>
      <c r="CA191" s="20"/>
      <c r="CB191" s="19"/>
      <c r="CC191" s="6"/>
      <c r="CD191" s="35"/>
      <c r="CF191" s="21"/>
      <c r="CG191" s="21"/>
      <c r="CH191" s="21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36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31">
        <f t="shared" si="89"/>
        <v>8.7917314516699605</v>
      </c>
      <c r="AL192" s="23">
        <f t="shared" si="90"/>
        <v>34.15</v>
      </c>
      <c r="AM192" s="31">
        <f t="shared" si="91"/>
        <v>1.8420000000000001</v>
      </c>
      <c r="AN192" s="23">
        <f t="shared" si="124"/>
        <v>97.920454729169478</v>
      </c>
      <c r="AO192" s="25">
        <f t="shared" si="92"/>
        <v>6.5147078044304585E-2</v>
      </c>
      <c r="AP192" s="31">
        <f t="shared" si="93"/>
        <v>0.2984227926700681</v>
      </c>
      <c r="AQ192" s="31">
        <f t="shared" si="94"/>
        <v>9.290723454050255</v>
      </c>
      <c r="AR192" s="31">
        <f t="shared" si="95"/>
        <v>2.9660542018616081</v>
      </c>
      <c r="AS192" s="31">
        <f t="shared" si="96"/>
        <v>6.1283888279559315</v>
      </c>
      <c r="AT192" s="31">
        <f t="shared" si="114"/>
        <v>1.8122591173374425</v>
      </c>
      <c r="AU192" s="31">
        <f t="shared" si="115"/>
        <v>0.74325787632402041</v>
      </c>
      <c r="AV192" s="31">
        <f t="shared" si="97"/>
        <v>1.2777584968307314</v>
      </c>
      <c r="AW192" s="31">
        <f t="shared" si="98"/>
        <v>4.8506303311251999</v>
      </c>
      <c r="AX192" s="31">
        <f t="shared" si="99"/>
        <v>22.599500000000003</v>
      </c>
      <c r="AY192" s="31">
        <f t="shared" si="100"/>
        <v>0.96720636284560613</v>
      </c>
      <c r="AZ192" s="31">
        <f t="shared" si="101"/>
        <v>0.39160587717559803</v>
      </c>
      <c r="BA192" s="31">
        <f t="shared" si="125"/>
        <v>1.8467007782990248</v>
      </c>
      <c r="BB192" s="31">
        <f t="shared" si="126"/>
        <v>0.21017790174898468</v>
      </c>
      <c r="BC192" s="31">
        <f t="shared" si="127"/>
        <v>0.77152922149385028</v>
      </c>
      <c r="BD192" s="31">
        <f t="shared" si="102"/>
        <v>41.097030842752702</v>
      </c>
      <c r="BE192" s="31">
        <f t="shared" si="128"/>
        <v>31.072643079588463</v>
      </c>
      <c r="BF192" s="25">
        <f t="shared" si="116"/>
        <v>0.94456078051757164</v>
      </c>
      <c r="BG192" s="32">
        <f t="shared" si="103"/>
        <v>10169583653.001833</v>
      </c>
      <c r="BH192" s="32">
        <f t="shared" si="104"/>
        <v>7787117124.0910206</v>
      </c>
      <c r="BI192" s="31">
        <f t="shared" si="105"/>
        <v>44.020851955043135</v>
      </c>
      <c r="BJ192" s="25">
        <f t="shared" si="106"/>
        <v>0.18174682771621184</v>
      </c>
      <c r="BK192" s="25">
        <f t="shared" si="107"/>
        <v>0.92515705369872181</v>
      </c>
      <c r="BL192" s="31">
        <f t="shared" si="108"/>
        <v>7.4018579631850274</v>
      </c>
      <c r="BM192" s="31">
        <f t="shared" si="109"/>
        <v>15.197642036814976</v>
      </c>
      <c r="BN192" s="31">
        <f t="shared" si="117"/>
        <v>0.51780722442299743</v>
      </c>
      <c r="BO192" s="31">
        <f t="shared" si="110"/>
        <v>1.8504116936795496</v>
      </c>
      <c r="BP192" s="31">
        <f t="shared" si="111"/>
        <v>1.7047023601383853</v>
      </c>
      <c r="BQ192" s="31">
        <f t="shared" si="112"/>
        <v>0.40437018275195979</v>
      </c>
      <c r="BS192" s="13"/>
      <c r="BT192" s="19"/>
      <c r="BU192" s="20"/>
      <c r="BV192" s="19"/>
      <c r="BW192" s="33"/>
      <c r="BX192" s="34"/>
      <c r="BZ192" s="19"/>
      <c r="CA192" s="20"/>
      <c r="CB192" s="19"/>
      <c r="CC192" s="6"/>
      <c r="CD192" s="35"/>
      <c r="CF192" s="21"/>
      <c r="CG192" s="21"/>
      <c r="CH192" s="21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36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31">
        <f t="shared" si="89"/>
        <v>9.1562623316625764</v>
      </c>
      <c r="AL193" s="23">
        <f t="shared" si="90"/>
        <v>34.450000000000003</v>
      </c>
      <c r="AM193" s="31">
        <f t="shared" si="91"/>
        <v>2.5787999999999998</v>
      </c>
      <c r="AN193" s="23">
        <f t="shared" si="124"/>
        <v>97.923705584045734</v>
      </c>
      <c r="AO193" s="25">
        <f t="shared" si="92"/>
        <v>6.5149240857956953E-2</v>
      </c>
      <c r="AP193" s="31">
        <f t="shared" si="93"/>
        <v>0.30276862678488536</v>
      </c>
      <c r="AQ193" s="31">
        <f t="shared" si="94"/>
        <v>8.6395827361885367</v>
      </c>
      <c r="AR193" s="31">
        <f t="shared" si="95"/>
        <v>3.3416202151479171</v>
      </c>
      <c r="AS193" s="31">
        <f t="shared" si="96"/>
        <v>5.9906014756682264</v>
      </c>
      <c r="AT193" s="31">
        <f t="shared" si="114"/>
        <v>2.5830724263093394</v>
      </c>
      <c r="AU193" s="31">
        <f t="shared" si="115"/>
        <v>1.028110345606436</v>
      </c>
      <c r="AV193" s="31">
        <f t="shared" si="97"/>
        <v>1.8055913859578876</v>
      </c>
      <c r="AW193" s="31">
        <f t="shared" si="98"/>
        <v>4.1850100897103388</v>
      </c>
      <c r="AX193" s="31">
        <f t="shared" si="99"/>
        <v>20.120100000000001</v>
      </c>
      <c r="AY193" s="31">
        <f t="shared" si="100"/>
        <v>0.96727464844332345</v>
      </c>
      <c r="AZ193" s="31">
        <f t="shared" si="101"/>
        <v>0.38951654653294338</v>
      </c>
      <c r="BA193" s="31">
        <f t="shared" si="125"/>
        <v>1.8450258128966557</v>
      </c>
      <c r="BB193" s="31">
        <f t="shared" si="126"/>
        <v>0.20911400071538763</v>
      </c>
      <c r="BC193" s="31">
        <f t="shared" si="127"/>
        <v>0.7721931772222832</v>
      </c>
      <c r="BD193" s="31">
        <f t="shared" si="102"/>
        <v>41.051767155297988</v>
      </c>
      <c r="BE193" s="31">
        <f t="shared" si="128"/>
        <v>31.0384201107777</v>
      </c>
      <c r="BF193" s="25">
        <f t="shared" si="116"/>
        <v>0.84185985970744326</v>
      </c>
      <c r="BG193" s="32">
        <f t="shared" si="103"/>
        <v>9991430956.4996033</v>
      </c>
      <c r="BH193" s="32">
        <f t="shared" si="104"/>
        <v>7998956148.0799494</v>
      </c>
      <c r="BI193" s="31">
        <f t="shared" si="105"/>
        <v>44.103433986876773</v>
      </c>
      <c r="BJ193" s="25">
        <f t="shared" si="106"/>
        <v>0.15187878597889445</v>
      </c>
      <c r="BK193" s="25">
        <f t="shared" si="107"/>
        <v>0.78651081060504857</v>
      </c>
      <c r="BL193" s="31">
        <f t="shared" si="108"/>
        <v>5.268345146484986</v>
      </c>
      <c r="BM193" s="31">
        <f t="shared" si="109"/>
        <v>14.851754853515015</v>
      </c>
      <c r="BN193" s="31">
        <f t="shared" si="117"/>
        <v>0.56837944330329182</v>
      </c>
      <c r="BO193" s="31">
        <f t="shared" si="110"/>
        <v>1.8346313323165548</v>
      </c>
      <c r="BP193" s="31">
        <f t="shared" si="111"/>
        <v>2.0571482480145153</v>
      </c>
      <c r="BQ193" s="31">
        <f t="shared" si="112"/>
        <v>0.42504020083317212</v>
      </c>
      <c r="BS193" s="13"/>
      <c r="BT193" s="19"/>
      <c r="BU193" s="20"/>
      <c r="BV193" s="19"/>
      <c r="BW193" s="33"/>
      <c r="BX193" s="34"/>
      <c r="BZ193" s="19"/>
      <c r="CA193" s="20"/>
      <c r="CB193" s="19"/>
      <c r="CC193" s="6"/>
      <c r="CD193" s="35"/>
      <c r="CF193" s="21"/>
      <c r="CG193" s="21"/>
      <c r="CH193" s="21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36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31">
        <f t="shared" si="89"/>
        <v>8.1982266703475037</v>
      </c>
      <c r="AL194" s="23">
        <f t="shared" si="90"/>
        <v>33.549999999999997</v>
      </c>
      <c r="AM194" s="31">
        <f t="shared" si="91"/>
        <v>2.1183000000000001</v>
      </c>
      <c r="AN194" s="23">
        <f t="shared" si="124"/>
        <v>97.913934204503747</v>
      </c>
      <c r="AO194" s="25">
        <f t="shared" si="92"/>
        <v>6.5142739899322885E-2</v>
      </c>
      <c r="AP194" s="31">
        <f t="shared" si="93"/>
        <v>0.28988738038385975</v>
      </c>
      <c r="AQ194" s="31">
        <f t="shared" si="94"/>
        <v>8.3728196008798026</v>
      </c>
      <c r="AR194" s="31">
        <f t="shared" si="95"/>
        <v>3.1116099111162523</v>
      </c>
      <c r="AS194" s="31">
        <f t="shared" si="96"/>
        <v>5.7422147559980274</v>
      </c>
      <c r="AT194" s="31">
        <f t="shared" si="114"/>
        <v>2.4768414892485366</v>
      </c>
      <c r="AU194" s="31">
        <f t="shared" si="115"/>
        <v>1.6913095593777201</v>
      </c>
      <c r="AV194" s="31">
        <f t="shared" si="97"/>
        <v>2.0840755243131284</v>
      </c>
      <c r="AW194" s="31">
        <f t="shared" si="98"/>
        <v>3.6581392316848991</v>
      </c>
      <c r="AX194" s="31">
        <f t="shared" si="99"/>
        <v>20.050799999999999</v>
      </c>
      <c r="AY194" s="31">
        <f t="shared" si="100"/>
        <v>0.96735263126897786</v>
      </c>
      <c r="AZ194" s="31">
        <f t="shared" si="101"/>
        <v>0.38731179373109537</v>
      </c>
      <c r="BA194" s="31">
        <f t="shared" si="125"/>
        <v>1.8432622818382876</v>
      </c>
      <c r="BB194" s="31">
        <f t="shared" si="126"/>
        <v>0.20799033616307905</v>
      </c>
      <c r="BC194" s="31">
        <f t="shared" si="127"/>
        <v>0.77289015687522411</v>
      </c>
      <c r="BD194" s="31">
        <f t="shared" si="102"/>
        <v>41.004134409937244</v>
      </c>
      <c r="BE194" s="31">
        <f t="shared" si="128"/>
        <v>31.002405944665352</v>
      </c>
      <c r="BF194" s="25">
        <f t="shared" si="116"/>
        <v>0.83993481172001605</v>
      </c>
      <c r="BG194" s="32">
        <f t="shared" si="103"/>
        <v>9915800708.1345043</v>
      </c>
      <c r="BH194" s="32">
        <f t="shared" si="104"/>
        <v>7871341244.5599384</v>
      </c>
      <c r="BI194" s="31">
        <f t="shared" si="105"/>
        <v>43.60517849703043</v>
      </c>
      <c r="BJ194" s="25">
        <f t="shared" si="106"/>
        <v>0.13789141463921598</v>
      </c>
      <c r="BK194" s="25">
        <f t="shared" si="107"/>
        <v>0.78391199582202187</v>
      </c>
      <c r="BL194" s="31">
        <f t="shared" si="108"/>
        <v>4.7134901731248871</v>
      </c>
      <c r="BM194" s="31">
        <f t="shared" si="109"/>
        <v>15.337309826875112</v>
      </c>
      <c r="BN194" s="31">
        <f t="shared" si="117"/>
        <v>0.58899039273713949</v>
      </c>
      <c r="BO194" s="31">
        <f t="shared" si="110"/>
        <v>1.8140057676821697</v>
      </c>
      <c r="BP194" s="31">
        <f t="shared" si="111"/>
        <v>1.4812497556864126</v>
      </c>
      <c r="BQ194" s="31">
        <f t="shared" si="112"/>
        <v>0.40194735469895276</v>
      </c>
      <c r="BS194" s="13"/>
      <c r="BT194" s="19"/>
      <c r="BU194" s="20"/>
      <c r="BV194" s="19"/>
      <c r="BW194" s="33"/>
      <c r="BX194" s="34"/>
      <c r="BZ194" s="19"/>
      <c r="CA194" s="20"/>
      <c r="CB194" s="19"/>
      <c r="CC194" s="6"/>
      <c r="CD194" s="35"/>
      <c r="CF194" s="21"/>
      <c r="CG194" s="21"/>
      <c r="CH194" s="21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36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31">
        <f t="shared" ref="AK195:AK258" si="129">(BO195+BP195)/BQ195</f>
        <v>8.3325714495069203</v>
      </c>
      <c r="AL195" s="23">
        <f t="shared" ref="AL195:AL258" si="130">(K195+L195)/2</f>
        <v>33.85</v>
      </c>
      <c r="AM195" s="31">
        <f t="shared" ref="AM195:AM258" si="131">Z195*0.921</f>
        <v>1.9341000000000002</v>
      </c>
      <c r="AN195" s="23">
        <f t="shared" si="124"/>
        <v>97.917197608698757</v>
      </c>
      <c r="AO195" s="25">
        <f t="shared" ref="AO195:AO258" si="132">AN195*0.00163/2.45</f>
        <v>6.5144911062113856E-2</v>
      </c>
      <c r="AP195" s="31">
        <f t="shared" ref="AP195:AP258" si="133">(2504*EXP(17.27*AL195/(237.3+AL195)))/(AL195+237.3)^2</f>
        <v>0.29412920790713931</v>
      </c>
      <c r="AQ195" s="31">
        <f t="shared" ref="AQ195:AQ258" si="134">0.6108*EXP(17.27*K195/(237.3+K195))</f>
        <v>8.6847490326875256</v>
      </c>
      <c r="AR195" s="31">
        <f t="shared" ref="AR195:AR258" si="135">0.6108*EXP(17.27*L195/(237.3+L195))</f>
        <v>3.0930813295225428</v>
      </c>
      <c r="AS195" s="31">
        <f t="shared" ref="AS195:AS258" si="136">(AQ195+AR195)/2</f>
        <v>5.888915181105034</v>
      </c>
      <c r="AT195" s="31">
        <f t="shared" si="114"/>
        <v>2.2022739066200505</v>
      </c>
      <c r="AU195" s="31">
        <f t="shared" si="115"/>
        <v>1.3721903471646291</v>
      </c>
      <c r="AV195" s="31">
        <f t="shared" ref="AV195:AV258" si="137">(AT195+AU195)/2</f>
        <v>1.7872321268923397</v>
      </c>
      <c r="AW195" s="31">
        <f t="shared" ref="AW195:AW258" si="138">AS195-AV195</f>
        <v>4.1016830542126943</v>
      </c>
      <c r="AX195" s="31">
        <f t="shared" ref="AX195:AX258" si="139">R195*0.77</f>
        <v>20.859300000000001</v>
      </c>
      <c r="AY195" s="31">
        <f t="shared" ref="AY195:AY258" si="140">1+(0.033*COS(2*PI()*I195/365))</f>
        <v>0.96744028821457528</v>
      </c>
      <c r="AZ195" s="31">
        <f t="shared" ref="AZ195:AZ258" si="141">(0.409*SIN((2*PI()*I195/365)-1.39))</f>
        <v>0.38499227208589176</v>
      </c>
      <c r="BA195" s="31">
        <f t="shared" si="125"/>
        <v>1.8414113051567538</v>
      </c>
      <c r="BB195" s="31">
        <f t="shared" si="126"/>
        <v>0.20680708779182339</v>
      </c>
      <c r="BC195" s="31">
        <f t="shared" si="127"/>
        <v>0.77361936246676766</v>
      </c>
      <c r="BD195" s="31">
        <f t="shared" ref="BD195:BD258" si="142">(24*60/PI())*(0.082*AY195)*((BA195*BB195)+(BC195*SIN(BA195)))</f>
        <v>40.954126439458143</v>
      </c>
      <c r="BE195" s="31">
        <f t="shared" si="128"/>
        <v>30.964595918345513</v>
      </c>
      <c r="BF195" s="25">
        <f t="shared" si="116"/>
        <v>0.87487012817596821</v>
      </c>
      <c r="BG195" s="32">
        <f t="shared" ref="BG195:BG258" si="143">(K195+273.16)^4</f>
        <v>10004077935.65424</v>
      </c>
      <c r="BH195" s="32">
        <f t="shared" ref="BH195:BH258" si="144">(L195+273.16)^4</f>
        <v>7860776041.8675165</v>
      </c>
      <c r="BI195" s="31">
        <f t="shared" ref="BI195:BI258" si="145">((BG195+BH195)/2)*4.903*10^-9</f>
        <v>43.795689525894581</v>
      </c>
      <c r="BJ195" s="25">
        <f t="shared" ref="BJ195:BJ258" si="146">(0.34-(0.14*SQRT(AV195)))</f>
        <v>0.15283763816651103</v>
      </c>
      <c r="BK195" s="25">
        <f t="shared" ref="BK195:BK258" si="147">1.35*BF195-0.35</f>
        <v>0.83107467303755722</v>
      </c>
      <c r="BL195" s="31">
        <f t="shared" ref="BL195:BL258" si="148">BI195*BJ195*BK195</f>
        <v>5.5629061550942254</v>
      </c>
      <c r="BM195" s="31">
        <f t="shared" ref="BM195:BM258" si="149">AX195-BL195</f>
        <v>15.296393844905776</v>
      </c>
      <c r="BN195" s="31">
        <f t="shared" si="117"/>
        <v>0.5646509355816085</v>
      </c>
      <c r="BO195" s="31">
        <f t="shared" ref="BO195:BO258" si="150">AP195*0.408*BM195</f>
        <v>1.8356394118186128</v>
      </c>
      <c r="BP195" s="31">
        <f t="shared" ref="BP195:BP258" si="151">(AO195*900*AM195*AW195)/(AL195+273.16)</f>
        <v>1.5149960715591033</v>
      </c>
      <c r="BQ195" s="31">
        <f t="shared" ref="BQ195:BQ258" si="152">AP195+AO195*(1+0.34*AM195)</f>
        <v>0.40211302161423285</v>
      </c>
      <c r="BS195" s="13"/>
      <c r="BT195" s="19"/>
      <c r="BU195" s="20"/>
      <c r="BV195" s="19"/>
      <c r="BW195" s="33"/>
      <c r="BX195" s="34"/>
      <c r="BZ195" s="19"/>
      <c r="CA195" s="20"/>
      <c r="CB195" s="19"/>
      <c r="CC195" s="6"/>
      <c r="CD195" s="35"/>
      <c r="CF195" s="21"/>
      <c r="CG195" s="21"/>
      <c r="CH195" s="21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36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31">
        <f t="shared" si="129"/>
        <v>8.4203228777767816</v>
      </c>
      <c r="AL196" s="23">
        <f t="shared" si="130"/>
        <v>35</v>
      </c>
      <c r="AM196" s="31">
        <f t="shared" si="131"/>
        <v>2.0262000000000002</v>
      </c>
      <c r="AN196" s="23">
        <f t="shared" si="124"/>
        <v>97.929649271399114</v>
      </c>
      <c r="AO196" s="25">
        <f t="shared" si="132"/>
        <v>6.5153195229543076E-2</v>
      </c>
      <c r="AP196" s="31">
        <f t="shared" si="133"/>
        <v>0.31087333812642254</v>
      </c>
      <c r="AQ196" s="31">
        <f t="shared" si="134"/>
        <v>8.6395827361885367</v>
      </c>
      <c r="AR196" s="31">
        <f t="shared" si="135"/>
        <v>3.5653401758108458</v>
      </c>
      <c r="AS196" s="31">
        <f t="shared" si="136"/>
        <v>6.1024614559996913</v>
      </c>
      <c r="AT196" s="31">
        <f t="shared" ref="AT196:AT259" si="154">AR196*N196/100</f>
        <v>2.1106813840800207</v>
      </c>
      <c r="AU196" s="31">
        <f t="shared" ref="AU196:AU259" si="155">AQ196*O196/100</f>
        <v>1.2009020003302067</v>
      </c>
      <c r="AV196" s="31">
        <f t="shared" si="137"/>
        <v>1.6557916922051137</v>
      </c>
      <c r="AW196" s="31">
        <f t="shared" si="138"/>
        <v>4.4466697637945778</v>
      </c>
      <c r="AX196" s="31">
        <f t="shared" si="139"/>
        <v>19.9815</v>
      </c>
      <c r="AY196" s="31">
        <f t="shared" si="140"/>
        <v>0.96753759330547084</v>
      </c>
      <c r="AZ196" s="31">
        <f t="shared" si="141"/>
        <v>0.3825586689216553</v>
      </c>
      <c r="BA196" s="31">
        <f t="shared" si="125"/>
        <v>1.8394740459675827</v>
      </c>
      <c r="BB196" s="31">
        <f t="shared" si="126"/>
        <v>0.20556444748933875</v>
      </c>
      <c r="BC196" s="31">
        <f t="shared" si="127"/>
        <v>0.77437995835034146</v>
      </c>
      <c r="BD196" s="31">
        <f t="shared" si="142"/>
        <v>40.901736783055</v>
      </c>
      <c r="BE196" s="31">
        <f t="shared" si="128"/>
        <v>30.924985146932222</v>
      </c>
      <c r="BF196" s="25">
        <f t="shared" ref="BF196:BF259" si="156">IF(R196/BE196&gt;0.3,MIN(R196/BE196,1),0.3)</f>
        <v>0.83912732299482629</v>
      </c>
      <c r="BG196" s="32">
        <f t="shared" si="143"/>
        <v>9991430956.4996033</v>
      </c>
      <c r="BH196" s="32">
        <f t="shared" si="144"/>
        <v>8117293828.9158564</v>
      </c>
      <c r="BI196" s="31">
        <f t="shared" si="145"/>
        <v>44.393538811445993</v>
      </c>
      <c r="BJ196" s="25">
        <f t="shared" si="146"/>
        <v>0.15985140253884789</v>
      </c>
      <c r="BK196" s="25">
        <f t="shared" si="147"/>
        <v>0.7828218860430155</v>
      </c>
      <c r="BL196" s="31">
        <f t="shared" si="148"/>
        <v>5.5551933111708465</v>
      </c>
      <c r="BM196" s="31">
        <f t="shared" si="149"/>
        <v>14.426306688829154</v>
      </c>
      <c r="BN196" s="31">
        <f t="shared" ref="BN196:BN259" si="157">BM196/R196</f>
        <v>0.55592704003195204</v>
      </c>
      <c r="BO196" s="31">
        <f t="shared" si="150"/>
        <v>1.8297796798142776</v>
      </c>
      <c r="BP196" s="31">
        <f t="shared" si="151"/>
        <v>1.7144276073497784</v>
      </c>
      <c r="BQ196" s="31">
        <f t="shared" si="152"/>
        <v>0.42091109077515965</v>
      </c>
      <c r="BS196" s="13"/>
      <c r="BT196" s="19"/>
      <c r="BU196" s="20"/>
      <c r="BV196" s="19"/>
      <c r="BW196" s="33"/>
      <c r="BX196" s="34"/>
      <c r="BZ196" s="19"/>
      <c r="CA196" s="20"/>
      <c r="CB196" s="19"/>
      <c r="CC196" s="6"/>
      <c r="CD196" s="35"/>
      <c r="CF196" s="21"/>
      <c r="CG196" s="21"/>
      <c r="CH196" s="21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36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31">
        <f t="shared" si="129"/>
        <v>10.14267178640797</v>
      </c>
      <c r="AL197" s="23">
        <f t="shared" si="130"/>
        <v>36.65</v>
      </c>
      <c r="AM197" s="31">
        <f t="shared" si="131"/>
        <v>2.9472000000000005</v>
      </c>
      <c r="AN197" s="23">
        <f t="shared" ref="AN197:AN260" si="164">101.3*(((273.16+AL197)-0.0065*$AN$1)/(273.16+AL197))^5.26</f>
        <v>97.947355444205598</v>
      </c>
      <c r="AO197" s="25">
        <f t="shared" si="132"/>
        <v>6.5164975254716373E-2</v>
      </c>
      <c r="AP197" s="31">
        <f t="shared" si="133"/>
        <v>0.33628213047684691</v>
      </c>
      <c r="AQ197" s="31">
        <f t="shared" si="134"/>
        <v>8.9136507345687228</v>
      </c>
      <c r="AR197" s="31">
        <f t="shared" si="135"/>
        <v>4.1705971966496023</v>
      </c>
      <c r="AS197" s="31">
        <f t="shared" si="136"/>
        <v>6.5421239656091625</v>
      </c>
      <c r="AT197" s="31">
        <f t="shared" si="154"/>
        <v>2.2479518889941357</v>
      </c>
      <c r="AU197" s="31">
        <f t="shared" si="155"/>
        <v>1.4796660219384079</v>
      </c>
      <c r="AV197" s="31">
        <f t="shared" si="137"/>
        <v>1.8638089554662718</v>
      </c>
      <c r="AW197" s="31">
        <f t="shared" si="138"/>
        <v>4.6783150101428905</v>
      </c>
      <c r="AX197" s="31">
        <f t="shared" si="139"/>
        <v>21.259699999999999</v>
      </c>
      <c r="AY197" s="31">
        <f t="shared" si="140"/>
        <v>0.96764451770806614</v>
      </c>
      <c r="AZ197" s="31">
        <f t="shared" si="141"/>
        <v>0.38001170536752515</v>
      </c>
      <c r="BA197" s="31">
        <f t="shared" ref="BA197:BA260" si="165">ACOS(-TAN(PI()*$AN$2/180)*TAN(AZ197))</f>
        <v>1.8374517080732335</v>
      </c>
      <c r="BB197" s="31">
        <f t="shared" ref="BB197:BB260" si="166">SIN(PI()*$AN$2/180)*SIN(AZ197)</f>
        <v>0.20426261968833884</v>
      </c>
      <c r="BC197" s="31">
        <f t="shared" ref="BC197:BC260" si="167">COS(PI()*$AN$2/180)*COS(AZ197)</f>
        <v>0.77517107207441338</v>
      </c>
      <c r="BD197" s="31">
        <f t="shared" si="142"/>
        <v>40.846958712367503</v>
      </c>
      <c r="BE197" s="31">
        <f t="shared" ref="BE197:BE260" si="168">BD197*(0.75+(2*10^-5*$AN$1))</f>
        <v>30.88356854324682</v>
      </c>
      <c r="BF197" s="25">
        <f t="shared" si="156"/>
        <v>0.89400290518037828</v>
      </c>
      <c r="BG197" s="32">
        <f t="shared" si="143"/>
        <v>10067493019.992891</v>
      </c>
      <c r="BH197" s="32">
        <f t="shared" si="144"/>
        <v>8413325123.2930565</v>
      </c>
      <c r="BI197" s="31">
        <f t="shared" si="145"/>
        <v>45.305725678265503</v>
      </c>
      <c r="BJ197" s="25">
        <f t="shared" si="146"/>
        <v>0.1488700559118511</v>
      </c>
      <c r="BK197" s="25">
        <f t="shared" si="147"/>
        <v>0.85690392199351073</v>
      </c>
      <c r="BL197" s="31">
        <f t="shared" si="148"/>
        <v>5.7795306749712356</v>
      </c>
      <c r="BM197" s="31">
        <f t="shared" si="149"/>
        <v>15.480169325028763</v>
      </c>
      <c r="BN197" s="31">
        <f t="shared" si="157"/>
        <v>0.56067255795105986</v>
      </c>
      <c r="BO197" s="31">
        <f t="shared" si="150"/>
        <v>2.123927362871306</v>
      </c>
      <c r="BP197" s="31">
        <f t="shared" si="151"/>
        <v>2.6101194455111867</v>
      </c>
      <c r="BQ197" s="31">
        <f t="shared" si="152"/>
        <v>0.46674553885560133</v>
      </c>
      <c r="BS197" s="13"/>
      <c r="BT197" s="19"/>
      <c r="BU197" s="20"/>
      <c r="BV197" s="19"/>
      <c r="BW197" s="33"/>
      <c r="BX197" s="34"/>
      <c r="BZ197" s="19"/>
      <c r="CA197" s="20"/>
      <c r="CB197" s="19"/>
      <c r="CC197" s="6"/>
      <c r="CD197" s="35"/>
      <c r="CF197" s="21"/>
      <c r="CG197" s="21"/>
      <c r="CH197" s="21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36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31">
        <f t="shared" si="129"/>
        <v>9.6543389405406081</v>
      </c>
      <c r="AL198" s="23">
        <f t="shared" si="130"/>
        <v>31.3</v>
      </c>
      <c r="AM198" s="31">
        <f t="shared" si="131"/>
        <v>3.2235</v>
      </c>
      <c r="AN198" s="23">
        <f t="shared" si="164"/>
        <v>97.889256530675851</v>
      </c>
      <c r="AO198" s="25">
        <f t="shared" si="132"/>
        <v>6.5126321691837394E-2</v>
      </c>
      <c r="AP198" s="31">
        <f t="shared" si="133"/>
        <v>0.25967458305492058</v>
      </c>
      <c r="AQ198" s="31">
        <f t="shared" si="134"/>
        <v>8.4167797588218445</v>
      </c>
      <c r="AR198" s="31">
        <f t="shared" si="135"/>
        <v>2.3527951289901101</v>
      </c>
      <c r="AS198" s="31">
        <f t="shared" si="136"/>
        <v>5.3847874439059771</v>
      </c>
      <c r="AT198" s="31">
        <f t="shared" si="154"/>
        <v>2.3527951289901101</v>
      </c>
      <c r="AU198" s="31">
        <f t="shared" si="155"/>
        <v>1.5486874756232192</v>
      </c>
      <c r="AV198" s="31">
        <f t="shared" si="137"/>
        <v>1.9507413023066646</v>
      </c>
      <c r="AW198" s="31">
        <f t="shared" si="138"/>
        <v>3.4340461415993122</v>
      </c>
      <c r="AX198" s="31">
        <f t="shared" si="139"/>
        <v>21.252000000000002</v>
      </c>
      <c r="AY198" s="31">
        <f t="shared" si="140"/>
        <v>0.96776102973835298</v>
      </c>
      <c r="AZ198" s="31">
        <f t="shared" si="141"/>
        <v>0.37735213614377028</v>
      </c>
      <c r="BA198" s="31">
        <f t="shared" si="165"/>
        <v>1.8353455335273883</v>
      </c>
      <c r="BB198" s="31">
        <f t="shared" si="166"/>
        <v>0.20290182173344895</v>
      </c>
      <c r="BC198" s="31">
        <f t="shared" si="167"/>
        <v>0.77599179527988327</v>
      </c>
      <c r="BD198" s="31">
        <f t="shared" si="142"/>
        <v>40.78978525902869</v>
      </c>
      <c r="BE198" s="31">
        <f t="shared" si="168"/>
        <v>30.840340838646412</v>
      </c>
      <c r="BF198" s="25">
        <f t="shared" si="156"/>
        <v>0.89493174360168226</v>
      </c>
      <c r="BG198" s="32">
        <f t="shared" si="143"/>
        <v>9928375831.8947105</v>
      </c>
      <c r="BH198" s="32">
        <f t="shared" si="144"/>
        <v>7396245549.2380457</v>
      </c>
      <c r="BI198" s="31">
        <f t="shared" si="145"/>
        <v>42.471309315846952</v>
      </c>
      <c r="BJ198" s="25">
        <f t="shared" si="146"/>
        <v>0.14446348288564967</v>
      </c>
      <c r="BK198" s="25">
        <f t="shared" si="147"/>
        <v>0.85815785386227106</v>
      </c>
      <c r="BL198" s="31">
        <f t="shared" si="148"/>
        <v>5.265273223420972</v>
      </c>
      <c r="BM198" s="31">
        <f t="shared" si="149"/>
        <v>15.98672677657903</v>
      </c>
      <c r="BN198" s="31">
        <f t="shared" si="157"/>
        <v>0.57922923103547208</v>
      </c>
      <c r="BO198" s="31">
        <f t="shared" si="150"/>
        <v>1.6937494169294063</v>
      </c>
      <c r="BP198" s="31">
        <f t="shared" si="151"/>
        <v>2.1310940537599983</v>
      </c>
      <c r="BQ198" s="31">
        <f t="shared" si="152"/>
        <v>0.39617870205779482</v>
      </c>
      <c r="BS198" s="13"/>
      <c r="BT198" s="19"/>
      <c r="BU198" s="20"/>
      <c r="BV198" s="19"/>
      <c r="BW198" s="33"/>
      <c r="BX198" s="34"/>
      <c r="BZ198" s="19"/>
      <c r="CA198" s="20"/>
      <c r="CB198" s="19"/>
      <c r="CC198" s="6"/>
      <c r="CD198" s="35"/>
      <c r="CF198" s="21"/>
      <c r="CG198" s="21"/>
      <c r="CH198" s="21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36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31">
        <f t="shared" si="129"/>
        <v>6.819021474017311</v>
      </c>
      <c r="AL199" s="23">
        <f t="shared" si="130"/>
        <v>30.45</v>
      </c>
      <c r="AM199" s="31">
        <f t="shared" si="131"/>
        <v>2.2103999999999999</v>
      </c>
      <c r="AN199" s="23">
        <f t="shared" si="164"/>
        <v>97.879839993119816</v>
      </c>
      <c r="AO199" s="25">
        <f t="shared" si="132"/>
        <v>6.5120056811749094E-2</v>
      </c>
      <c r="AP199" s="31">
        <f t="shared" si="133"/>
        <v>0.24896985085561638</v>
      </c>
      <c r="AQ199" s="31">
        <f t="shared" si="134"/>
        <v>6.24071810795619</v>
      </c>
      <c r="AR199" s="31">
        <f t="shared" si="135"/>
        <v>2.9839174771655594</v>
      </c>
      <c r="AS199" s="31">
        <f t="shared" si="136"/>
        <v>4.6123177925608747</v>
      </c>
      <c r="AT199" s="31">
        <f t="shared" si="154"/>
        <v>2.8705286130332683</v>
      </c>
      <c r="AU199" s="31">
        <f t="shared" si="155"/>
        <v>1.841011841847076</v>
      </c>
      <c r="AV199" s="31">
        <f t="shared" si="137"/>
        <v>2.3557702274401722</v>
      </c>
      <c r="AW199" s="31">
        <f t="shared" si="138"/>
        <v>2.2565475651207025</v>
      </c>
      <c r="AX199" s="31">
        <f t="shared" si="139"/>
        <v>18.595499999999998</v>
      </c>
      <c r="AY199" s="31">
        <f t="shared" si="140"/>
        <v>0.96788709487130231</v>
      </c>
      <c r="AZ199" s="31">
        <f t="shared" si="141"/>
        <v>0.37458074933814994</v>
      </c>
      <c r="BA199" s="31">
        <f t="shared" si="165"/>
        <v>1.8331568001688141</v>
      </c>
      <c r="BB199" s="31">
        <f t="shared" si="166"/>
        <v>0.2014822842568175</v>
      </c>
      <c r="BC199" s="31">
        <f t="shared" si="167"/>
        <v>0.77684118463873397</v>
      </c>
      <c r="BD199" s="31">
        <f t="shared" si="142"/>
        <v>40.730209243722108</v>
      </c>
      <c r="BE199" s="31">
        <f t="shared" si="168"/>
        <v>30.79529660499341</v>
      </c>
      <c r="BF199" s="25">
        <f t="shared" si="156"/>
        <v>0.78421066404290174</v>
      </c>
      <c r="BG199" s="32">
        <f t="shared" si="143"/>
        <v>9242361916.0278549</v>
      </c>
      <c r="BH199" s="32">
        <f t="shared" si="144"/>
        <v>7797608001.4891062</v>
      </c>
      <c r="BI199" s="31">
        <f t="shared" si="145"/>
        <v>41.773486252792829</v>
      </c>
      <c r="BJ199" s="25">
        <f t="shared" si="146"/>
        <v>0.1251207398145941</v>
      </c>
      <c r="BK199" s="25">
        <f t="shared" si="147"/>
        <v>0.70868439645791736</v>
      </c>
      <c r="BL199" s="31">
        <f t="shared" si="148"/>
        <v>3.7041016444050539</v>
      </c>
      <c r="BM199" s="31">
        <f t="shared" si="149"/>
        <v>14.891398355594944</v>
      </c>
      <c r="BN199" s="31">
        <f t="shared" si="157"/>
        <v>0.61662104992111577</v>
      </c>
      <c r="BO199" s="31">
        <f t="shared" si="150"/>
        <v>1.5126637648706098</v>
      </c>
      <c r="BP199" s="31">
        <f t="shared" si="151"/>
        <v>0.96284542820772923</v>
      </c>
      <c r="BQ199" s="31">
        <f t="shared" si="152"/>
        <v>0.36302997468344012</v>
      </c>
      <c r="BS199" s="13"/>
      <c r="BT199" s="19"/>
      <c r="BU199" s="20"/>
      <c r="BV199" s="19"/>
      <c r="BW199" s="33"/>
      <c r="BX199" s="34"/>
      <c r="BZ199" s="19"/>
      <c r="CA199" s="20"/>
      <c r="CB199" s="19"/>
      <c r="CC199" s="6"/>
      <c r="CD199" s="35"/>
      <c r="CF199" s="21"/>
      <c r="CG199" s="21"/>
      <c r="CH199" s="21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36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31">
        <f t="shared" si="129"/>
        <v>6.4623552177030508</v>
      </c>
      <c r="AL200" s="23">
        <f t="shared" si="130"/>
        <v>31.7</v>
      </c>
      <c r="AM200" s="31">
        <f t="shared" si="131"/>
        <v>1.2893999999999999</v>
      </c>
      <c r="AN200" s="23">
        <f t="shared" si="164"/>
        <v>97.89366992550525</v>
      </c>
      <c r="AO200" s="25">
        <f t="shared" si="132"/>
        <v>6.5129257950438182E-2</v>
      </c>
      <c r="AP200" s="31">
        <f t="shared" si="133"/>
        <v>0.26484395957696955</v>
      </c>
      <c r="AQ200" s="31">
        <f t="shared" si="134"/>
        <v>6.9540247601744039</v>
      </c>
      <c r="AR200" s="31">
        <f t="shared" si="135"/>
        <v>3.07464905088159</v>
      </c>
      <c r="AS200" s="31">
        <f t="shared" si="136"/>
        <v>5.0143369055279967</v>
      </c>
      <c r="AT200" s="31">
        <f t="shared" si="154"/>
        <v>2.6810939723687466</v>
      </c>
      <c r="AU200" s="31">
        <f t="shared" si="155"/>
        <v>1.6620119176816823</v>
      </c>
      <c r="AV200" s="31">
        <f t="shared" si="137"/>
        <v>2.1715529450252147</v>
      </c>
      <c r="AW200" s="31">
        <f t="shared" si="138"/>
        <v>2.842783960502782</v>
      </c>
      <c r="AX200" s="31">
        <f t="shared" si="139"/>
        <v>19.126799999999999</v>
      </c>
      <c r="AY200" s="31">
        <f t="shared" si="140"/>
        <v>0.96802267575109457</v>
      </c>
      <c r="AZ200" s="31">
        <f t="shared" si="141"/>
        <v>0.37169836617238611</v>
      </c>
      <c r="BA200" s="31">
        <f t="shared" si="165"/>
        <v>1.8308868191341794</v>
      </c>
      <c r="BB200" s="31">
        <f t="shared" si="166"/>
        <v>0.2000042515612033</v>
      </c>
      <c r="BC200" s="31">
        <f t="shared" si="167"/>
        <v>0.77771826283347423</v>
      </c>
      <c r="BD200" s="31">
        <f t="shared" si="142"/>
        <v>40.668223306743279</v>
      </c>
      <c r="BE200" s="31">
        <f t="shared" si="168"/>
        <v>30.748430277762456</v>
      </c>
      <c r="BF200" s="25">
        <f t="shared" si="156"/>
        <v>0.80784611687850982</v>
      </c>
      <c r="BG200" s="32">
        <f t="shared" si="143"/>
        <v>9483145557.6199799</v>
      </c>
      <c r="BH200" s="32">
        <f t="shared" si="144"/>
        <v>7850221478.4973993</v>
      </c>
      <c r="BI200" s="31">
        <f t="shared" si="145"/>
        <v>42.492749289041754</v>
      </c>
      <c r="BJ200" s="25">
        <f t="shared" si="146"/>
        <v>0.13369334057647533</v>
      </c>
      <c r="BK200" s="25">
        <f t="shared" si="147"/>
        <v>0.74059225778598836</v>
      </c>
      <c r="BL200" s="31">
        <f t="shared" si="148"/>
        <v>4.2073028410830711</v>
      </c>
      <c r="BM200" s="31">
        <f t="shared" si="149"/>
        <v>14.919497158916929</v>
      </c>
      <c r="BN200" s="31">
        <f t="shared" si="157"/>
        <v>0.60062387918345128</v>
      </c>
      <c r="BO200" s="31">
        <f t="shared" si="150"/>
        <v>1.612146190605682</v>
      </c>
      <c r="BP200" s="31">
        <f t="shared" si="151"/>
        <v>0.70477374436542217</v>
      </c>
      <c r="BQ200" s="31">
        <f t="shared" si="152"/>
        <v>0.35852562369584801</v>
      </c>
      <c r="BS200" s="13"/>
      <c r="BT200" s="19"/>
      <c r="BU200" s="20"/>
      <c r="BV200" s="19"/>
      <c r="BW200" s="33"/>
      <c r="BX200" s="34"/>
      <c r="BZ200" s="19"/>
      <c r="CA200" s="20"/>
      <c r="CB200" s="19"/>
      <c r="CC200" s="6"/>
      <c r="CD200" s="35"/>
      <c r="CF200" s="21"/>
      <c r="CG200" s="21"/>
      <c r="CH200" s="21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36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31">
        <f t="shared" si="129"/>
        <v>7.1287311985109998</v>
      </c>
      <c r="AL201" s="23">
        <f t="shared" si="130"/>
        <v>33.349999999999994</v>
      </c>
      <c r="AM201" s="31">
        <f t="shared" si="131"/>
        <v>1.3815</v>
      </c>
      <c r="AN201" s="23">
        <f t="shared" si="164"/>
        <v>97.911755101764427</v>
      </c>
      <c r="AO201" s="25">
        <f t="shared" si="132"/>
        <v>6.5141290128928983E-2</v>
      </c>
      <c r="AP201" s="31">
        <f t="shared" si="133"/>
        <v>0.28708800777583882</v>
      </c>
      <c r="AQ201" s="31">
        <f t="shared" si="134"/>
        <v>7.4943579305143269</v>
      </c>
      <c r="AR201" s="31">
        <f t="shared" si="135"/>
        <v>3.4417464345283828</v>
      </c>
      <c r="AS201" s="31">
        <f t="shared" si="136"/>
        <v>5.4680521825213546</v>
      </c>
      <c r="AT201" s="31">
        <f t="shared" si="154"/>
        <v>2.2164847038362789</v>
      </c>
      <c r="AU201" s="31">
        <f t="shared" si="155"/>
        <v>1.693724892296238</v>
      </c>
      <c r="AV201" s="31">
        <f t="shared" si="137"/>
        <v>1.9551047980662584</v>
      </c>
      <c r="AW201" s="31">
        <f t="shared" si="138"/>
        <v>3.5129473844550962</v>
      </c>
      <c r="AX201" s="31">
        <f t="shared" si="139"/>
        <v>20.520499999999998</v>
      </c>
      <c r="AY201" s="31">
        <f t="shared" si="140"/>
        <v>0.96816773220218899</v>
      </c>
      <c r="AZ201" s="31">
        <f t="shared" si="141"/>
        <v>0.36870584075881746</v>
      </c>
      <c r="BA201" s="31">
        <f t="shared" si="165"/>
        <v>1.8285369323590248</v>
      </c>
      <c r="BB201" s="31">
        <f t="shared" si="166"/>
        <v>0.19846798200928722</v>
      </c>
      <c r="BC201" s="31">
        <f t="shared" si="167"/>
        <v>0.77862201957686139</v>
      </c>
      <c r="BD201" s="31">
        <f t="shared" si="142"/>
        <v>40.603819940057583</v>
      </c>
      <c r="BE201" s="31">
        <f t="shared" si="168"/>
        <v>30.699736180278737</v>
      </c>
      <c r="BF201" s="25">
        <f t="shared" si="156"/>
        <v>0.86808563576907039</v>
      </c>
      <c r="BG201" s="32">
        <f t="shared" si="143"/>
        <v>9654471770.8318501</v>
      </c>
      <c r="BH201" s="32">
        <f t="shared" si="144"/>
        <v>8052584441.8166809</v>
      </c>
      <c r="BI201" s="31">
        <f t="shared" si="145"/>
        <v>43.40884830530787</v>
      </c>
      <c r="BJ201" s="25">
        <f t="shared" si="146"/>
        <v>0.14424491311309773</v>
      </c>
      <c r="BK201" s="25">
        <f t="shared" si="147"/>
        <v>0.82191560828824517</v>
      </c>
      <c r="BL201" s="31">
        <f t="shared" si="148"/>
        <v>5.1464291446863646</v>
      </c>
      <c r="BM201" s="31">
        <f t="shared" si="149"/>
        <v>15.374070855313633</v>
      </c>
      <c r="BN201" s="31">
        <f t="shared" si="157"/>
        <v>0.57688821220689057</v>
      </c>
      <c r="BO201" s="31">
        <f t="shared" si="150"/>
        <v>1.8007942402886832</v>
      </c>
      <c r="BP201" s="31">
        <f t="shared" si="151"/>
        <v>0.92827520724703239</v>
      </c>
      <c r="BQ201" s="31">
        <f t="shared" si="152"/>
        <v>0.38282681329122703</v>
      </c>
      <c r="BS201" s="13"/>
      <c r="BT201" s="19"/>
      <c r="BU201" s="20"/>
      <c r="BV201" s="19"/>
      <c r="BW201" s="33"/>
      <c r="BX201" s="34"/>
      <c r="BZ201" s="19"/>
      <c r="CA201" s="20"/>
      <c r="CB201" s="19"/>
      <c r="CC201" s="6"/>
      <c r="CD201" s="35"/>
      <c r="CF201" s="21"/>
      <c r="CG201" s="21"/>
      <c r="CH201" s="21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36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31">
        <f t="shared" si="129"/>
        <v>8.0669109945639832</v>
      </c>
      <c r="AL202" s="23">
        <f t="shared" si="130"/>
        <v>34.1</v>
      </c>
      <c r="AM202" s="31">
        <f t="shared" si="131"/>
        <v>1.7499</v>
      </c>
      <c r="AN202" s="23">
        <f t="shared" si="164"/>
        <v>97.919912311357194</v>
      </c>
      <c r="AO202" s="25">
        <f t="shared" si="132"/>
        <v>6.5146717170413149E-2</v>
      </c>
      <c r="AP202" s="31">
        <f t="shared" si="133"/>
        <v>0.29770358011085457</v>
      </c>
      <c r="AQ202" s="31">
        <f t="shared" si="134"/>
        <v>7.8191236574864957</v>
      </c>
      <c r="AR202" s="31">
        <f t="shared" si="135"/>
        <v>3.5863105663510559</v>
      </c>
      <c r="AS202" s="31">
        <f t="shared" si="136"/>
        <v>5.7027171119187763</v>
      </c>
      <c r="AT202" s="31">
        <f t="shared" si="154"/>
        <v>1.8290183888390386</v>
      </c>
      <c r="AU202" s="31">
        <f t="shared" si="155"/>
        <v>1.4621761239499746</v>
      </c>
      <c r="AV202" s="31">
        <f t="shared" si="137"/>
        <v>1.6455972563945065</v>
      </c>
      <c r="AW202" s="31">
        <f t="shared" si="138"/>
        <v>4.0571198555242702</v>
      </c>
      <c r="AX202" s="31">
        <f t="shared" si="139"/>
        <v>21.844900000000003</v>
      </c>
      <c r="AY202" s="31">
        <f t="shared" si="140"/>
        <v>0.96832222124122846</v>
      </c>
      <c r="AZ202" s="31">
        <f t="shared" si="141"/>
        <v>0.36560405984730826</v>
      </c>
      <c r="BA202" s="31">
        <f t="shared" si="165"/>
        <v>1.8261085100758696</v>
      </c>
      <c r="BB202" s="31">
        <f t="shared" si="166"/>
        <v>0.19687374841792529</v>
      </c>
      <c r="BC202" s="31">
        <f t="shared" si="167"/>
        <v>0.77955141267134742</v>
      </c>
      <c r="BD202" s="31">
        <f t="shared" si="142"/>
        <v>40.536991520841703</v>
      </c>
      <c r="BE202" s="31">
        <f t="shared" si="168"/>
        <v>30.649208549077994</v>
      </c>
      <c r="BF202" s="25">
        <f t="shared" si="156"/>
        <v>0.92563564747754123</v>
      </c>
      <c r="BG202" s="32">
        <f t="shared" si="143"/>
        <v>9753408738.3776302</v>
      </c>
      <c r="BH202" s="32">
        <f t="shared" si="144"/>
        <v>8128116525.0957737</v>
      </c>
      <c r="BI202" s="31">
        <f t="shared" si="145"/>
        <v>43.836559183405051</v>
      </c>
      <c r="BJ202" s="25">
        <f t="shared" si="146"/>
        <v>0.16040683135115544</v>
      </c>
      <c r="BK202" s="25">
        <f t="shared" si="147"/>
        <v>0.89960812409468083</v>
      </c>
      <c r="BL202" s="31">
        <f t="shared" si="148"/>
        <v>6.3257596529932538</v>
      </c>
      <c r="BM202" s="31">
        <f t="shared" si="149"/>
        <v>15.519140347006749</v>
      </c>
      <c r="BN202" s="31">
        <f t="shared" si="157"/>
        <v>0.54702644860792204</v>
      </c>
      <c r="BO202" s="31">
        <f t="shared" si="150"/>
        <v>1.8850022857510613</v>
      </c>
      <c r="BP202" s="31">
        <f t="shared" si="151"/>
        <v>1.3547528962099058</v>
      </c>
      <c r="BQ202" s="31">
        <f t="shared" si="152"/>
        <v>0.40161037900927976</v>
      </c>
      <c r="BS202" s="13"/>
      <c r="BT202" s="19"/>
      <c r="BU202" s="20"/>
      <c r="BV202" s="19"/>
      <c r="BW202" s="33"/>
      <c r="BX202" s="34"/>
      <c r="BZ202" s="19"/>
      <c r="CA202" s="20"/>
      <c r="CB202" s="19"/>
      <c r="CC202" s="6"/>
      <c r="CD202" s="35"/>
      <c r="CF202" s="21"/>
      <c r="CG202" s="21"/>
      <c r="CH202" s="21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36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31">
        <f t="shared" si="129"/>
        <v>7.8856132765475335</v>
      </c>
      <c r="AL203" s="23">
        <f t="shared" si="130"/>
        <v>34.25</v>
      </c>
      <c r="AM203" s="31">
        <f t="shared" si="131"/>
        <v>1.6578000000000002</v>
      </c>
      <c r="AN203" s="23">
        <f t="shared" si="164"/>
        <v>97.921539042745437</v>
      </c>
      <c r="AO203" s="25">
        <f t="shared" si="132"/>
        <v>6.5147799444765328E-2</v>
      </c>
      <c r="AP203" s="31">
        <f t="shared" si="133"/>
        <v>0.29986557416685972</v>
      </c>
      <c r="AQ203" s="31">
        <f t="shared" si="134"/>
        <v>7.860561963127549</v>
      </c>
      <c r="AR203" s="31">
        <f t="shared" si="135"/>
        <v>3.6285738459938641</v>
      </c>
      <c r="AS203" s="31">
        <f t="shared" si="136"/>
        <v>5.7445679045607063</v>
      </c>
      <c r="AT203" s="31">
        <f t="shared" si="154"/>
        <v>2.1698871599043308</v>
      </c>
      <c r="AU203" s="31">
        <f t="shared" si="155"/>
        <v>1.3441560956948109</v>
      </c>
      <c r="AV203" s="31">
        <f t="shared" si="137"/>
        <v>1.7570216277995709</v>
      </c>
      <c r="AW203" s="31">
        <f t="shared" si="138"/>
        <v>3.9875462767611354</v>
      </c>
      <c r="AX203" s="31">
        <f t="shared" si="139"/>
        <v>21.613900000000001</v>
      </c>
      <c r="AY203" s="31">
        <f t="shared" si="140"/>
        <v>0.96848609708977662</v>
      </c>
      <c r="AZ203" s="31">
        <f t="shared" si="141"/>
        <v>0.36239394256248464</v>
      </c>
      <c r="BA203" s="31">
        <f t="shared" si="165"/>
        <v>1.8236029483181535</v>
      </c>
      <c r="BB203" s="31">
        <f t="shared" si="166"/>
        <v>0.19522183845602856</v>
      </c>
      <c r="BC203" s="31">
        <f t="shared" si="167"/>
        <v>0.78050536910763724</v>
      </c>
      <c r="BD203" s="31">
        <f t="shared" si="142"/>
        <v>40.467730346491237</v>
      </c>
      <c r="BE203" s="31">
        <f t="shared" si="168"/>
        <v>30.596841560375093</v>
      </c>
      <c r="BF203" s="25">
        <f t="shared" si="156"/>
        <v>0.91741495423999853</v>
      </c>
      <c r="BG203" s="32">
        <f t="shared" si="143"/>
        <v>9765829110.2263317</v>
      </c>
      <c r="BH203" s="32">
        <f t="shared" si="144"/>
        <v>8149794380.8479786</v>
      </c>
      <c r="BI203" s="31">
        <f t="shared" si="145"/>
        <v>43.920150988368668</v>
      </c>
      <c r="BJ203" s="25">
        <f t="shared" si="146"/>
        <v>0.15442623055811044</v>
      </c>
      <c r="BK203" s="25">
        <f t="shared" si="147"/>
        <v>0.88851018822399819</v>
      </c>
      <c r="BL203" s="31">
        <f t="shared" si="148"/>
        <v>6.0262522585868439</v>
      </c>
      <c r="BM203" s="31">
        <f t="shared" si="149"/>
        <v>15.587647741413157</v>
      </c>
      <c r="BN203" s="31">
        <f t="shared" si="157"/>
        <v>0.55531342149672802</v>
      </c>
      <c r="BO203" s="31">
        <f t="shared" si="150"/>
        <v>1.907073167474961</v>
      </c>
      <c r="BP203" s="31">
        <f t="shared" si="151"/>
        <v>1.2608462780947718</v>
      </c>
      <c r="BQ203" s="31">
        <f t="shared" si="152"/>
        <v>0.4017340610642659</v>
      </c>
      <c r="BS203" s="13"/>
      <c r="BT203" s="19"/>
      <c r="BU203" s="20"/>
      <c r="BV203" s="19"/>
      <c r="BW203" s="33"/>
      <c r="BX203" s="34"/>
      <c r="BZ203" s="19"/>
      <c r="CA203" s="20"/>
      <c r="CB203" s="19"/>
      <c r="CC203" s="6"/>
      <c r="CD203" s="35"/>
      <c r="CF203" s="21"/>
      <c r="CG203" s="21"/>
      <c r="CH203" s="21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36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7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31">
        <f t="shared" si="129"/>
        <v>9.1633792187690517</v>
      </c>
      <c r="AL204" s="23">
        <f t="shared" si="130"/>
        <v>33.200000000000003</v>
      </c>
      <c r="AM204" s="31">
        <f t="shared" si="131"/>
        <v>2.3946000000000001</v>
      </c>
      <c r="AN204" s="23">
        <f t="shared" si="164"/>
        <v>97.910118933395722</v>
      </c>
      <c r="AO204" s="25">
        <f t="shared" si="132"/>
        <v>6.5140201576095916E-2</v>
      </c>
      <c r="AP204" s="31">
        <f t="shared" si="133"/>
        <v>0.28500334478646422</v>
      </c>
      <c r="AQ204" s="31">
        <f t="shared" si="134"/>
        <v>7.7368130449896437</v>
      </c>
      <c r="AR204" s="31">
        <f t="shared" si="135"/>
        <v>3.263356619324485</v>
      </c>
      <c r="AS204" s="31">
        <f t="shared" si="136"/>
        <v>5.5000848321570643</v>
      </c>
      <c r="AT204" s="31">
        <f t="shared" si="154"/>
        <v>1.2727090815365492</v>
      </c>
      <c r="AU204" s="31">
        <f t="shared" si="155"/>
        <v>1.0057856958486537</v>
      </c>
      <c r="AV204" s="31">
        <f t="shared" si="137"/>
        <v>1.1392473886926013</v>
      </c>
      <c r="AW204" s="31">
        <f t="shared" si="138"/>
        <v>4.3608374434644634</v>
      </c>
      <c r="AX204" s="31">
        <f t="shared" si="139"/>
        <v>22.2453</v>
      </c>
      <c r="AY204" s="31">
        <f t="shared" si="140"/>
        <v>0.96865931118788273</v>
      </c>
      <c r="AZ204" s="31">
        <f t="shared" si="141"/>
        <v>0.35907644013137774</v>
      </c>
      <c r="BA204" s="31">
        <f t="shared" si="165"/>
        <v>1.8210216664384098</v>
      </c>
      <c r="BB204" s="31">
        <f t="shared" si="166"/>
        <v>0.19351255504473394</v>
      </c>
      <c r="BC204" s="31">
        <f t="shared" si="167"/>
        <v>0.78148278620170342</v>
      </c>
      <c r="BD204" s="31">
        <f t="shared" si="142"/>
        <v>40.396028671072564</v>
      </c>
      <c r="BE204" s="31">
        <f t="shared" si="168"/>
        <v>30.542629357624545</v>
      </c>
      <c r="BF204" s="25">
        <f t="shared" si="156"/>
        <v>0.94589105809215512</v>
      </c>
      <c r="BG204" s="32">
        <f t="shared" si="143"/>
        <v>9728603540.5049095</v>
      </c>
      <c r="BH204" s="32">
        <f t="shared" si="144"/>
        <v>7956246739.8993816</v>
      </c>
      <c r="BI204" s="31">
        <f t="shared" si="145"/>
        <v>43.35441046241111</v>
      </c>
      <c r="BJ204" s="25">
        <f t="shared" si="146"/>
        <v>0.19057025457301019</v>
      </c>
      <c r="BK204" s="25">
        <f t="shared" si="147"/>
        <v>0.92695292842440946</v>
      </c>
      <c r="BL204" s="31">
        <f t="shared" si="148"/>
        <v>7.6585416746297792</v>
      </c>
      <c r="BM204" s="31">
        <f t="shared" si="149"/>
        <v>14.586758325370221</v>
      </c>
      <c r="BN204" s="31">
        <f t="shared" si="157"/>
        <v>0.50490683023088334</v>
      </c>
      <c r="BO204" s="31">
        <f t="shared" si="150"/>
        <v>1.696168164227505</v>
      </c>
      <c r="BP204" s="31">
        <f t="shared" si="151"/>
        <v>1.9983079811289257</v>
      </c>
      <c r="BQ204" s="31">
        <f t="shared" si="152"/>
        <v>0.40317835343856068</v>
      </c>
      <c r="BS204" s="13"/>
      <c r="BT204" s="19"/>
      <c r="BU204" s="20"/>
      <c r="BV204" s="19"/>
      <c r="BW204" s="33"/>
      <c r="BX204" s="34"/>
      <c r="BZ204" s="19"/>
      <c r="CA204" s="20"/>
      <c r="CB204" s="19"/>
      <c r="CC204" s="6"/>
      <c r="CD204" s="35"/>
      <c r="CF204" s="21"/>
      <c r="CG204" s="21"/>
      <c r="CH204" s="21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36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7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31">
        <f t="shared" si="129"/>
        <v>10.146873697909834</v>
      </c>
      <c r="AL205" s="23">
        <f t="shared" si="130"/>
        <v>33.349999999999994</v>
      </c>
      <c r="AM205" s="31">
        <f t="shared" si="131"/>
        <v>3.1314000000000002</v>
      </c>
      <c r="AN205" s="23">
        <f t="shared" si="164"/>
        <v>97.911755101764427</v>
      </c>
      <c r="AO205" s="25">
        <f t="shared" si="132"/>
        <v>6.5141290128928983E-2</v>
      </c>
      <c r="AP205" s="31">
        <f t="shared" si="133"/>
        <v>0.28708800777583882</v>
      </c>
      <c r="AQ205" s="31">
        <f t="shared" si="134"/>
        <v>7.6959393088196224</v>
      </c>
      <c r="AR205" s="31">
        <f t="shared" si="135"/>
        <v>3.3416202151479171</v>
      </c>
      <c r="AS205" s="31">
        <f t="shared" si="136"/>
        <v>5.5187797619837697</v>
      </c>
      <c r="AT205" s="31">
        <f t="shared" si="154"/>
        <v>1.4736545148802316</v>
      </c>
      <c r="AU205" s="31">
        <f t="shared" si="155"/>
        <v>1.1620868356317628</v>
      </c>
      <c r="AV205" s="31">
        <f t="shared" si="137"/>
        <v>1.3178706752559972</v>
      </c>
      <c r="AW205" s="31">
        <f t="shared" si="138"/>
        <v>4.2009090867277727</v>
      </c>
      <c r="AX205" s="31">
        <f t="shared" si="139"/>
        <v>22.299200000000003</v>
      </c>
      <c r="AY205" s="31">
        <f t="shared" si="140"/>
        <v>0.96884181220847143</v>
      </c>
      <c r="AZ205" s="31">
        <f t="shared" si="141"/>
        <v>0.35565253560155563</v>
      </c>
      <c r="BA205" s="31">
        <f t="shared" si="165"/>
        <v>1.8183661046487174</v>
      </c>
      <c r="BB205" s="31">
        <f t="shared" si="166"/>
        <v>0.19174621675850634</v>
      </c>
      <c r="BC205" s="31">
        <f t="shared" si="167"/>
        <v>0.78248253276954061</v>
      </c>
      <c r="BD205" s="31">
        <f t="shared" si="142"/>
        <v>40.321878743191711</v>
      </c>
      <c r="BE205" s="31">
        <f t="shared" si="168"/>
        <v>30.486566080152386</v>
      </c>
      <c r="BF205" s="25">
        <f t="shared" si="156"/>
        <v>0.94992659795993806</v>
      </c>
      <c r="BG205" s="32">
        <f t="shared" si="143"/>
        <v>9716218699.4012222</v>
      </c>
      <c r="BH205" s="32">
        <f t="shared" si="144"/>
        <v>7998956148.0799494</v>
      </c>
      <c r="BI205" s="31">
        <f t="shared" si="145"/>
        <v>43.428751138600084</v>
      </c>
      <c r="BJ205" s="25">
        <f t="shared" si="146"/>
        <v>0.17928203200943105</v>
      </c>
      <c r="BK205" s="25">
        <f t="shared" si="147"/>
        <v>0.9324009072459164</v>
      </c>
      <c r="BL205" s="31">
        <f t="shared" si="148"/>
        <v>7.2596685703530746</v>
      </c>
      <c r="BM205" s="31">
        <f t="shared" si="149"/>
        <v>15.039531429646928</v>
      </c>
      <c r="BN205" s="31">
        <f t="shared" si="157"/>
        <v>0.51932083665907902</v>
      </c>
      <c r="BO205" s="31">
        <f t="shared" si="150"/>
        <v>1.7616089993359352</v>
      </c>
      <c r="BP205" s="31">
        <f t="shared" si="151"/>
        <v>2.516147213825378</v>
      </c>
      <c r="BQ205" s="31">
        <f t="shared" si="152"/>
        <v>0.42158366611407538</v>
      </c>
      <c r="BS205" s="13"/>
      <c r="BT205" s="19"/>
      <c r="BU205" s="20"/>
      <c r="BV205" s="19"/>
      <c r="BW205" s="33"/>
      <c r="BX205" s="34"/>
      <c r="BZ205" s="19"/>
      <c r="CA205" s="20"/>
      <c r="CB205" s="19"/>
      <c r="CC205" s="6"/>
      <c r="CD205" s="35"/>
      <c r="CF205" s="21"/>
      <c r="CG205" s="21"/>
      <c r="CH205" s="21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36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7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31">
        <f t="shared" si="129"/>
        <v>8.9957998833883543</v>
      </c>
      <c r="AL206" s="23">
        <f t="shared" si="130"/>
        <v>33.900000000000006</v>
      </c>
      <c r="AM206" s="31">
        <f t="shared" si="131"/>
        <v>2.3025000000000002</v>
      </c>
      <c r="AN206" s="23">
        <f t="shared" si="164"/>
        <v>97.917740897989844</v>
      </c>
      <c r="AO206" s="25">
        <f t="shared" si="132"/>
        <v>6.5145272515805486E-2</v>
      </c>
      <c r="AP206" s="31">
        <f t="shared" si="133"/>
        <v>0.29484119786321777</v>
      </c>
      <c r="AQ206" s="31">
        <f t="shared" si="134"/>
        <v>7.860561963127549</v>
      </c>
      <c r="AR206" s="31">
        <f t="shared" si="135"/>
        <v>3.482522891456</v>
      </c>
      <c r="AS206" s="31">
        <f t="shared" si="136"/>
        <v>5.671542427291774</v>
      </c>
      <c r="AT206" s="31">
        <f t="shared" si="154"/>
        <v>1.8178769493400322</v>
      </c>
      <c r="AU206" s="31">
        <f t="shared" si="155"/>
        <v>1.045454741095964</v>
      </c>
      <c r="AV206" s="31">
        <f t="shared" si="137"/>
        <v>1.431665845217998</v>
      </c>
      <c r="AW206" s="31">
        <f t="shared" si="138"/>
        <v>4.2398765820737765</v>
      </c>
      <c r="AX206" s="31">
        <f t="shared" si="139"/>
        <v>22.283800000000003</v>
      </c>
      <c r="AY206" s="31">
        <f t="shared" si="140"/>
        <v>0.96903354607255143</v>
      </c>
      <c r="AZ206" s="31">
        <f t="shared" si="141"/>
        <v>0.3521232435498246</v>
      </c>
      <c r="BA206" s="31">
        <f t="shared" si="165"/>
        <v>1.8156377215910966</v>
      </c>
      <c r="BB206" s="31">
        <f t="shared" si="166"/>
        <v>0.18992315822579184</v>
      </c>
      <c r="BC206" s="31">
        <f t="shared" si="167"/>
        <v>0.78350345033889335</v>
      </c>
      <c r="BD206" s="31">
        <f t="shared" si="142"/>
        <v>40.245272845247761</v>
      </c>
      <c r="BE206" s="31">
        <f t="shared" si="168"/>
        <v>30.428645892834925</v>
      </c>
      <c r="BF206" s="25">
        <f t="shared" si="156"/>
        <v>0.9510774847465211</v>
      </c>
      <c r="BG206" s="32">
        <f t="shared" si="143"/>
        <v>9765829110.2263317</v>
      </c>
      <c r="BH206" s="32">
        <f t="shared" si="144"/>
        <v>8074111087.4145231</v>
      </c>
      <c r="BI206" s="31">
        <f t="shared" si="145"/>
        <v>43.73461339451655</v>
      </c>
      <c r="BJ206" s="25">
        <f t="shared" si="146"/>
        <v>0.17248686449632447</v>
      </c>
      <c r="BK206" s="25">
        <f t="shared" si="147"/>
        <v>0.93395460440780365</v>
      </c>
      <c r="BL206" s="31">
        <f t="shared" si="148"/>
        <v>7.0454232280174232</v>
      </c>
      <c r="BM206" s="31">
        <f t="shared" si="149"/>
        <v>15.23837677198258</v>
      </c>
      <c r="BN206" s="31">
        <f t="shared" si="157"/>
        <v>0.52655068320603249</v>
      </c>
      <c r="BO206" s="31">
        <f t="shared" si="150"/>
        <v>1.8331037144644899</v>
      </c>
      <c r="BP206" s="31">
        <f t="shared" si="151"/>
        <v>1.8640391214447496</v>
      </c>
      <c r="BQ206" s="31">
        <f t="shared" si="152"/>
        <v>0.41098544696802158</v>
      </c>
      <c r="BS206" s="13"/>
      <c r="BT206" s="19"/>
      <c r="BU206" s="20"/>
      <c r="BV206" s="19"/>
      <c r="BW206" s="33"/>
      <c r="BX206" s="34"/>
      <c r="BZ206" s="19"/>
      <c r="CA206" s="20"/>
      <c r="CB206" s="19"/>
      <c r="CC206" s="6"/>
      <c r="CD206" s="35"/>
      <c r="CF206" s="21"/>
      <c r="CG206" s="21"/>
      <c r="CH206" s="21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36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31">
        <f t="shared" si="129"/>
        <v>8.9215634152434031</v>
      </c>
      <c r="AL207" s="23">
        <f t="shared" si="130"/>
        <v>32.6</v>
      </c>
      <c r="AM207" s="31">
        <f t="shared" si="131"/>
        <v>3.4998</v>
      </c>
      <c r="AN207" s="23">
        <f t="shared" si="164"/>
        <v>97.903558428875215</v>
      </c>
      <c r="AO207" s="25">
        <f t="shared" si="132"/>
        <v>6.5135836832272073E-2</v>
      </c>
      <c r="AP207" s="31">
        <f t="shared" si="133"/>
        <v>0.27679084352350392</v>
      </c>
      <c r="AQ207" s="31">
        <f t="shared" si="134"/>
        <v>7.4545941784537115</v>
      </c>
      <c r="AR207" s="31">
        <f t="shared" si="135"/>
        <v>3.1677777175068473</v>
      </c>
      <c r="AS207" s="31">
        <f t="shared" si="136"/>
        <v>5.3111859479802792</v>
      </c>
      <c r="AT207" s="31">
        <f t="shared" si="154"/>
        <v>2.6229199500956697</v>
      </c>
      <c r="AU207" s="31">
        <f t="shared" si="155"/>
        <v>1.8040117911857982</v>
      </c>
      <c r="AV207" s="31">
        <f t="shared" si="137"/>
        <v>2.213465870640734</v>
      </c>
      <c r="AW207" s="31">
        <f t="shared" si="138"/>
        <v>3.0977200773395452</v>
      </c>
      <c r="AX207" s="31">
        <f t="shared" si="139"/>
        <v>18.942</v>
      </c>
      <c r="AY207" s="31">
        <f t="shared" si="140"/>
        <v>0.96923445596524105</v>
      </c>
      <c r="AZ207" s="31">
        <f t="shared" si="141"/>
        <v>0.34848960978158766</v>
      </c>
      <c r="BA207" s="31">
        <f t="shared" si="165"/>
        <v>1.8128379919451179</v>
      </c>
      <c r="BB207" s="31">
        <f t="shared" si="166"/>
        <v>0.18804373052782916</v>
      </c>
      <c r="BC207" s="31">
        <f t="shared" si="167"/>
        <v>0.78454435439712855</v>
      </c>
      <c r="BD207" s="31">
        <f t="shared" si="142"/>
        <v>40.166203334033206</v>
      </c>
      <c r="BE207" s="31">
        <f t="shared" si="168"/>
        <v>30.368863016795824</v>
      </c>
      <c r="BF207" s="25">
        <f t="shared" si="156"/>
        <v>0.81004020421820566</v>
      </c>
      <c r="BG207" s="32">
        <f t="shared" si="143"/>
        <v>9642157787.804512</v>
      </c>
      <c r="BH207" s="32">
        <f t="shared" si="144"/>
        <v>7903100760.0574884</v>
      </c>
      <c r="BI207" s="31">
        <f t="shared" si="145"/>
        <v>43.012201330083691</v>
      </c>
      <c r="BJ207" s="25">
        <f t="shared" si="146"/>
        <v>0.13171190368972502</v>
      </c>
      <c r="BK207" s="25">
        <f t="shared" si="147"/>
        <v>0.74355427569457777</v>
      </c>
      <c r="BL207" s="31">
        <f t="shared" si="148"/>
        <v>4.2123977500210898</v>
      </c>
      <c r="BM207" s="31">
        <f t="shared" si="149"/>
        <v>14.72960224997891</v>
      </c>
      <c r="BN207" s="31">
        <f t="shared" si="157"/>
        <v>0.59876431910483374</v>
      </c>
      <c r="BO207" s="31">
        <f t="shared" si="150"/>
        <v>1.6634237648672443</v>
      </c>
      <c r="BP207" s="31">
        <f t="shared" si="151"/>
        <v>2.0785823452683805</v>
      </c>
      <c r="BQ207" s="31">
        <f t="shared" si="152"/>
        <v>0.41943389694927513</v>
      </c>
      <c r="BS207" s="13"/>
      <c r="BT207" s="19"/>
      <c r="BU207" s="20"/>
      <c r="BV207" s="19"/>
      <c r="BW207" s="33"/>
      <c r="BX207" s="34"/>
      <c r="BZ207" s="19"/>
      <c r="CA207" s="20"/>
      <c r="CB207" s="19"/>
      <c r="CC207" s="6"/>
      <c r="CD207" s="35"/>
      <c r="CF207" s="21"/>
      <c r="CG207" s="21"/>
      <c r="CH207" s="21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36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31">
        <f t="shared" si="129"/>
        <v>7.0908716679954447</v>
      </c>
      <c r="AL208" s="23">
        <f t="shared" si="130"/>
        <v>32.200000000000003</v>
      </c>
      <c r="AM208" s="31">
        <f t="shared" si="131"/>
        <v>1.5657000000000001</v>
      </c>
      <c r="AN208" s="23">
        <f t="shared" si="164"/>
        <v>97.899170634898454</v>
      </c>
      <c r="AO208" s="25">
        <f t="shared" si="132"/>
        <v>6.51329176060753E-2</v>
      </c>
      <c r="AP208" s="31">
        <f t="shared" si="133"/>
        <v>0.27142661330469364</v>
      </c>
      <c r="AQ208" s="31">
        <f t="shared" si="134"/>
        <v>7.4545941784537115</v>
      </c>
      <c r="AR208" s="31">
        <f t="shared" si="135"/>
        <v>3.0199258182559934</v>
      </c>
      <c r="AS208" s="31">
        <f t="shared" si="136"/>
        <v>5.2372599983548529</v>
      </c>
      <c r="AT208" s="31">
        <f t="shared" si="154"/>
        <v>2.7722919011590017</v>
      </c>
      <c r="AU208" s="31">
        <f t="shared" si="155"/>
        <v>1.9829220514686872</v>
      </c>
      <c r="AV208" s="31">
        <f t="shared" si="137"/>
        <v>2.3776069763138445</v>
      </c>
      <c r="AW208" s="31">
        <f t="shared" si="138"/>
        <v>2.8596530220410084</v>
      </c>
      <c r="AX208" s="31">
        <f t="shared" si="139"/>
        <v>20.428100000000001</v>
      </c>
      <c r="AY208" s="31">
        <f t="shared" si="140"/>
        <v>0.96944448235260294</v>
      </c>
      <c r="AZ208" s="31">
        <f t="shared" si="141"/>
        <v>0.34475271102095079</v>
      </c>
      <c r="BA208" s="31">
        <f t="shared" si="165"/>
        <v>1.8099684040795567</v>
      </c>
      <c r="BB208" s="31">
        <f t="shared" si="166"/>
        <v>0.18610830159421363</v>
      </c>
      <c r="BC208" s="31">
        <f t="shared" si="167"/>
        <v>0.78560403567436576</v>
      </c>
      <c r="BD208" s="31">
        <f t="shared" si="142"/>
        <v>40.084662682638012</v>
      </c>
      <c r="BE208" s="31">
        <f t="shared" si="168"/>
        <v>30.307211761088947</v>
      </c>
      <c r="BF208" s="25">
        <f t="shared" si="156"/>
        <v>0.87536920945204</v>
      </c>
      <c r="BG208" s="32">
        <f t="shared" si="143"/>
        <v>9642157787.804512</v>
      </c>
      <c r="BH208" s="32">
        <f t="shared" si="144"/>
        <v>7818621552.8825264</v>
      </c>
      <c r="BI208" s="31">
        <f t="shared" si="145"/>
        <v>42.805100553694267</v>
      </c>
      <c r="BJ208" s="25">
        <f t="shared" si="146"/>
        <v>0.1241271283005867</v>
      </c>
      <c r="BK208" s="25">
        <f t="shared" si="147"/>
        <v>0.83174843276025412</v>
      </c>
      <c r="BL208" s="31">
        <f t="shared" si="148"/>
        <v>4.4193074956188649</v>
      </c>
      <c r="BM208" s="31">
        <f t="shared" si="149"/>
        <v>16.008792504381134</v>
      </c>
      <c r="BN208" s="31">
        <f t="shared" si="157"/>
        <v>0.6034222579864732</v>
      </c>
      <c r="BO208" s="31">
        <f t="shared" si="150"/>
        <v>1.7728466316851881</v>
      </c>
      <c r="BP208" s="31">
        <f t="shared" si="151"/>
        <v>0.85951366883675462</v>
      </c>
      <c r="BQ208" s="31">
        <f t="shared" si="152"/>
        <v>0.37123225800335186</v>
      </c>
      <c r="BS208" s="13"/>
      <c r="BT208" s="19"/>
      <c r="BU208" s="20"/>
      <c r="BV208" s="19"/>
      <c r="BW208" s="33"/>
      <c r="BX208" s="34"/>
      <c r="BZ208" s="19"/>
      <c r="CA208" s="20"/>
      <c r="CB208" s="19"/>
      <c r="CC208" s="6"/>
      <c r="CD208" s="35"/>
      <c r="CF208" s="21"/>
      <c r="CG208" s="21"/>
      <c r="CH208" s="21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36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31">
        <f t="shared" si="129"/>
        <v>8.9187738564088708</v>
      </c>
      <c r="AL209" s="23">
        <f t="shared" si="130"/>
        <v>34.200000000000003</v>
      </c>
      <c r="AM209" s="31">
        <f t="shared" si="131"/>
        <v>2.5787999999999998</v>
      </c>
      <c r="AN209" s="23">
        <f t="shared" si="164"/>
        <v>97.920996972937616</v>
      </c>
      <c r="AO209" s="25">
        <f t="shared" si="132"/>
        <v>6.5147438802403396E-2</v>
      </c>
      <c r="AP209" s="31">
        <f t="shared" si="133"/>
        <v>0.29914345659317632</v>
      </c>
      <c r="AQ209" s="31">
        <f t="shared" si="134"/>
        <v>7.860561963127549</v>
      </c>
      <c r="AR209" s="31">
        <f t="shared" si="135"/>
        <v>3.6073883025255133</v>
      </c>
      <c r="AS209" s="31">
        <f t="shared" si="136"/>
        <v>5.7339751328265312</v>
      </c>
      <c r="AT209" s="31">
        <f t="shared" si="154"/>
        <v>2.348409784944109</v>
      </c>
      <c r="AU209" s="31">
        <f t="shared" si="155"/>
        <v>1.6192757644042752</v>
      </c>
      <c r="AV209" s="31">
        <f t="shared" si="137"/>
        <v>1.983842774674192</v>
      </c>
      <c r="AW209" s="31">
        <f t="shared" si="138"/>
        <v>3.7501323581523391</v>
      </c>
      <c r="AX209" s="31">
        <f t="shared" si="139"/>
        <v>21.182700000000001</v>
      </c>
      <c r="AY209" s="31">
        <f t="shared" si="140"/>
        <v>0.9696635629992858</v>
      </c>
      <c r="AZ209" s="31">
        <f t="shared" si="141"/>
        <v>0.34091365459166534</v>
      </c>
      <c r="BA209" s="31">
        <f t="shared" si="165"/>
        <v>1.8070304577544858</v>
      </c>
      <c r="BB209" s="31">
        <f t="shared" si="166"/>
        <v>0.18411725659379791</v>
      </c>
      <c r="BC209" s="31">
        <f t="shared" si="167"/>
        <v>0.78668126146091766</v>
      </c>
      <c r="BD209" s="31">
        <f t="shared" si="142"/>
        <v>40.000643523608623</v>
      </c>
      <c r="BE209" s="31">
        <f t="shared" si="168"/>
        <v>30.243686555330008</v>
      </c>
      <c r="BF209" s="25">
        <f t="shared" si="156"/>
        <v>0.90961133159713181</v>
      </c>
      <c r="BG209" s="32">
        <f t="shared" si="143"/>
        <v>9765829110.2263317</v>
      </c>
      <c r="BH209" s="32">
        <f t="shared" si="144"/>
        <v>8138950040.0039988</v>
      </c>
      <c r="BI209" s="31">
        <f t="shared" si="145"/>
        <v>43.893566086789654</v>
      </c>
      <c r="BJ209" s="25">
        <f t="shared" si="146"/>
        <v>0.14281146487786325</v>
      </c>
      <c r="BK209" s="25">
        <f t="shared" si="147"/>
        <v>0.87797529765612803</v>
      </c>
      <c r="BL209" s="31">
        <f t="shared" si="148"/>
        <v>5.5035920792834476</v>
      </c>
      <c r="BM209" s="31">
        <f t="shared" si="149"/>
        <v>15.679107920716554</v>
      </c>
      <c r="BN209" s="31">
        <f t="shared" si="157"/>
        <v>0.56994212725251014</v>
      </c>
      <c r="BO209" s="31">
        <f t="shared" si="150"/>
        <v>1.9136434361978445</v>
      </c>
      <c r="BP209" s="31">
        <f t="shared" si="151"/>
        <v>1.8448317577475575</v>
      </c>
      <c r="BQ209" s="31">
        <f t="shared" si="152"/>
        <v>0.4214116485580166</v>
      </c>
      <c r="BS209" s="13"/>
      <c r="BT209" s="19"/>
      <c r="BU209" s="20"/>
      <c r="BV209" s="19"/>
      <c r="BW209" s="33"/>
      <c r="BX209" s="34"/>
      <c r="BZ209" s="19"/>
      <c r="CA209" s="20"/>
      <c r="CB209" s="19"/>
      <c r="CC209" s="6"/>
      <c r="CD209" s="35"/>
      <c r="CF209" s="21"/>
      <c r="CG209" s="21"/>
      <c r="CH209" s="21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36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31">
        <f t="shared" si="129"/>
        <v>8.7579998723883143</v>
      </c>
      <c r="AL210" s="23">
        <f t="shared" si="130"/>
        <v>33.950000000000003</v>
      </c>
      <c r="AM210" s="31">
        <f t="shared" si="131"/>
        <v>2.3946000000000001</v>
      </c>
      <c r="AN210" s="23">
        <f t="shared" si="164"/>
        <v>97.918284012817168</v>
      </c>
      <c r="AO210" s="25">
        <f t="shared" si="132"/>
        <v>6.5145633853425283E-2</v>
      </c>
      <c r="AP210" s="31">
        <f t="shared" si="133"/>
        <v>0.29555462778572861</v>
      </c>
      <c r="AQ210" s="31">
        <f t="shared" si="134"/>
        <v>7.860561963127549</v>
      </c>
      <c r="AR210" s="31">
        <f t="shared" si="135"/>
        <v>3.5030684848343494</v>
      </c>
      <c r="AS210" s="31">
        <f t="shared" si="136"/>
        <v>5.6818152239809496</v>
      </c>
      <c r="AT210" s="31">
        <f t="shared" si="154"/>
        <v>2.1824116660517996</v>
      </c>
      <c r="AU210" s="31">
        <f t="shared" si="155"/>
        <v>1.6742996981461682</v>
      </c>
      <c r="AV210" s="31">
        <f t="shared" si="137"/>
        <v>1.9283556820989838</v>
      </c>
      <c r="AW210" s="31">
        <f t="shared" si="138"/>
        <v>3.7534595418819658</v>
      </c>
      <c r="AX210" s="31">
        <f t="shared" si="139"/>
        <v>21.575400000000002</v>
      </c>
      <c r="AY210" s="31">
        <f t="shared" si="140"/>
        <v>0.96989163298696601</v>
      </c>
      <c r="AZ210" s="31">
        <f t="shared" si="141"/>
        <v>0.3369735780890053</v>
      </c>
      <c r="BA210" s="31">
        <f t="shared" si="165"/>
        <v>1.8040256618797361</v>
      </c>
      <c r="BB210" s="31">
        <f t="shared" si="166"/>
        <v>0.18207099831951259</v>
      </c>
      <c r="BC210" s="31">
        <f t="shared" si="167"/>
        <v>0.78777477695802878</v>
      </c>
      <c r="BD210" s="31">
        <f t="shared" si="142"/>
        <v>39.914138693307876</v>
      </c>
      <c r="BE210" s="31">
        <f t="shared" si="168"/>
        <v>30.178281983236218</v>
      </c>
      <c r="BF210" s="25">
        <f t="shared" si="156"/>
        <v>0.92848227793632765</v>
      </c>
      <c r="BG210" s="32">
        <f t="shared" si="143"/>
        <v>9765829110.2263317</v>
      </c>
      <c r="BH210" s="32">
        <f t="shared" si="144"/>
        <v>8084890580.7075863</v>
      </c>
      <c r="BI210" s="31">
        <f t="shared" si="145"/>
        <v>43.761039322324493</v>
      </c>
      <c r="BJ210" s="25">
        <f t="shared" si="146"/>
        <v>0.14558865421704401</v>
      </c>
      <c r="BK210" s="25">
        <f t="shared" si="147"/>
        <v>0.90345107521404244</v>
      </c>
      <c r="BL210" s="31">
        <f t="shared" si="148"/>
        <v>5.7559869225127143</v>
      </c>
      <c r="BM210" s="31">
        <f t="shared" si="149"/>
        <v>15.819413077487287</v>
      </c>
      <c r="BN210" s="31">
        <f t="shared" si="157"/>
        <v>0.56457577007449278</v>
      </c>
      <c r="BO210" s="31">
        <f t="shared" si="150"/>
        <v>1.9076043035134205</v>
      </c>
      <c r="BP210" s="31">
        <f t="shared" si="151"/>
        <v>1.7159261100686214</v>
      </c>
      <c r="BQ210" s="31">
        <f t="shared" si="152"/>
        <v>0.41373949147979405</v>
      </c>
      <c r="BS210" s="13"/>
      <c r="BT210" s="19"/>
      <c r="BU210" s="20"/>
      <c r="BV210" s="19"/>
      <c r="BW210" s="33"/>
      <c r="BX210" s="34"/>
      <c r="BZ210" s="19"/>
      <c r="CA210" s="20"/>
      <c r="CB210" s="19"/>
      <c r="CC210" s="6"/>
      <c r="CD210" s="35"/>
      <c r="CF210" s="21"/>
      <c r="CG210" s="21"/>
      <c r="CH210" s="21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36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31">
        <f t="shared" si="129"/>
        <v>7.9077744400373833</v>
      </c>
      <c r="AL211" s="23">
        <f t="shared" si="130"/>
        <v>31.8</v>
      </c>
      <c r="AM211" s="31">
        <f t="shared" si="131"/>
        <v>2.7629999999999999</v>
      </c>
      <c r="AN211" s="23">
        <f t="shared" si="164"/>
        <v>97.894771490336979</v>
      </c>
      <c r="AO211" s="25">
        <f t="shared" si="132"/>
        <v>6.5129990828264997E-2</v>
      </c>
      <c r="AP211" s="31">
        <f t="shared" si="133"/>
        <v>0.26614968281511719</v>
      </c>
      <c r="AQ211" s="31">
        <f t="shared" si="134"/>
        <v>6.4477308851637058</v>
      </c>
      <c r="AR211" s="31">
        <f t="shared" si="135"/>
        <v>3.3813618118460984</v>
      </c>
      <c r="AS211" s="31">
        <f t="shared" si="136"/>
        <v>4.9145463485049019</v>
      </c>
      <c r="AT211" s="31">
        <f t="shared" si="154"/>
        <v>2.299326032055347</v>
      </c>
      <c r="AU211" s="31">
        <f t="shared" si="155"/>
        <v>1.5796940668651078</v>
      </c>
      <c r="AV211" s="31">
        <f t="shared" si="137"/>
        <v>1.9395100494602273</v>
      </c>
      <c r="AW211" s="31">
        <f t="shared" si="138"/>
        <v>2.9750362990446746</v>
      </c>
      <c r="AX211" s="31">
        <f t="shared" si="139"/>
        <v>18.5185</v>
      </c>
      <c r="AY211" s="31">
        <f t="shared" si="140"/>
        <v>0.97012862473358386</v>
      </c>
      <c r="AZ211" s="31">
        <f t="shared" si="141"/>
        <v>0.33293364904267192</v>
      </c>
      <c r="BA211" s="31">
        <f t="shared" si="165"/>
        <v>1.8009555323351849</v>
      </c>
      <c r="BB211" s="31">
        <f t="shared" si="166"/>
        <v>0.17996994756568371</v>
      </c>
      <c r="BC211" s="31">
        <f t="shared" si="167"/>
        <v>0.78888330666083573</v>
      </c>
      <c r="BD211" s="31">
        <f t="shared" si="142"/>
        <v>39.825141277415767</v>
      </c>
      <c r="BE211" s="31">
        <f t="shared" si="168"/>
        <v>30.110992817028514</v>
      </c>
      <c r="BF211" s="25">
        <f t="shared" si="156"/>
        <v>0.79871162489199388</v>
      </c>
      <c r="BG211" s="32">
        <f t="shared" si="143"/>
        <v>9314109763.6447887</v>
      </c>
      <c r="BH211" s="32">
        <f t="shared" si="144"/>
        <v>8020375218.0310717</v>
      </c>
      <c r="BI211" s="31">
        <f t="shared" si="145"/>
        <v>42.495489932578373</v>
      </c>
      <c r="BJ211" s="25">
        <f t="shared" si="146"/>
        <v>0.14502718915340926</v>
      </c>
      <c r="BK211" s="25">
        <f t="shared" si="147"/>
        <v>0.72826069360419188</v>
      </c>
      <c r="BL211" s="31">
        <f t="shared" si="148"/>
        <v>4.4882717154808836</v>
      </c>
      <c r="BM211" s="31">
        <f t="shared" si="149"/>
        <v>14.030228284519115</v>
      </c>
      <c r="BN211" s="31">
        <f t="shared" si="157"/>
        <v>0.58337747544778018</v>
      </c>
      <c r="BO211" s="31">
        <f t="shared" si="150"/>
        <v>1.5235294495613667</v>
      </c>
      <c r="BP211" s="31">
        <f t="shared" si="151"/>
        <v>1.5799880470257068</v>
      </c>
      <c r="BQ211" s="31">
        <f t="shared" si="152"/>
        <v>0.39246408962727092</v>
      </c>
      <c r="BS211" s="13"/>
      <c r="BT211" s="19"/>
      <c r="BU211" s="20"/>
      <c r="BV211" s="19"/>
      <c r="BW211" s="33"/>
      <c r="BX211" s="34"/>
      <c r="BZ211" s="19"/>
      <c r="CA211" s="20"/>
      <c r="CB211" s="19"/>
      <c r="CC211" s="6"/>
      <c r="CD211" s="35"/>
      <c r="CF211" s="21"/>
      <c r="CG211" s="21"/>
      <c r="CH211" s="21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36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31">
        <f t="shared" si="129"/>
        <v>7.8578575985037942</v>
      </c>
      <c r="AL212" s="23">
        <f t="shared" si="130"/>
        <v>31.95</v>
      </c>
      <c r="AM212" s="31">
        <f t="shared" si="131"/>
        <v>1.8420000000000001</v>
      </c>
      <c r="AN212" s="23">
        <f t="shared" si="164"/>
        <v>97.896422502488306</v>
      </c>
      <c r="AO212" s="25">
        <f t="shared" si="132"/>
        <v>6.5131089256757521E-2</v>
      </c>
      <c r="AP212" s="31">
        <f t="shared" si="133"/>
        <v>0.26811837247362175</v>
      </c>
      <c r="AQ212" s="31">
        <f t="shared" si="134"/>
        <v>7.1048514381134327</v>
      </c>
      <c r="AR212" s="31">
        <f t="shared" si="135"/>
        <v>3.0930813295225428</v>
      </c>
      <c r="AS212" s="31">
        <f t="shared" si="136"/>
        <v>5.0989663838179879</v>
      </c>
      <c r="AT212" s="31">
        <f t="shared" si="154"/>
        <v>2.0321544334963106</v>
      </c>
      <c r="AU212" s="31">
        <f t="shared" si="155"/>
        <v>0.86679187544983871</v>
      </c>
      <c r="AV212" s="31">
        <f t="shared" si="137"/>
        <v>1.4494731544730746</v>
      </c>
      <c r="AW212" s="31">
        <f t="shared" si="138"/>
        <v>3.6494932293449134</v>
      </c>
      <c r="AX212" s="31">
        <f t="shared" si="139"/>
        <v>21.8064</v>
      </c>
      <c r="AY212" s="31">
        <f t="shared" si="140"/>
        <v>0.97037446801337024</v>
      </c>
      <c r="AZ212" s="31">
        <f t="shared" si="141"/>
        <v>0.32879506457083052</v>
      </c>
      <c r="BA212" s="31">
        <f t="shared" si="165"/>
        <v>1.7978215898578547</v>
      </c>
      <c r="BB212" s="31">
        <f t="shared" si="166"/>
        <v>0.1778145434964325</v>
      </c>
      <c r="BC212" s="31">
        <f t="shared" si="167"/>
        <v>0.79000555577240772</v>
      </c>
      <c r="BD212" s="31">
        <f t="shared" si="142"/>
        <v>39.733644657505828</v>
      </c>
      <c r="BE212" s="31">
        <f t="shared" si="168"/>
        <v>30.041814052647005</v>
      </c>
      <c r="BF212" s="25">
        <f t="shared" si="156"/>
        <v>0.94268608248391395</v>
      </c>
      <c r="BG212" s="32">
        <f t="shared" si="143"/>
        <v>9531861288.9825058</v>
      </c>
      <c r="BH212" s="32">
        <f t="shared" si="144"/>
        <v>7860776041.8675165</v>
      </c>
      <c r="BI212" s="31">
        <f t="shared" si="145"/>
        <v>42.638050416578828</v>
      </c>
      <c r="BJ212" s="25">
        <f t="shared" si="146"/>
        <v>0.17144830517709927</v>
      </c>
      <c r="BK212" s="25">
        <f t="shared" si="147"/>
        <v>0.92262621135328404</v>
      </c>
      <c r="BL212" s="31">
        <f t="shared" si="148"/>
        <v>6.7446019482256387</v>
      </c>
      <c r="BM212" s="31">
        <f t="shared" si="149"/>
        <v>15.06179805177436</v>
      </c>
      <c r="BN212" s="31">
        <f t="shared" si="157"/>
        <v>0.53184315154570483</v>
      </c>
      <c r="BO212" s="31">
        <f t="shared" si="150"/>
        <v>1.6476446703085881</v>
      </c>
      <c r="BP212" s="31">
        <f t="shared" si="151"/>
        <v>1.2915065023866794</v>
      </c>
      <c r="BQ212" s="31">
        <f t="shared" si="152"/>
        <v>0.37403976031010133</v>
      </c>
      <c r="BS212" s="13"/>
      <c r="BT212" s="19"/>
      <c r="BU212" s="20"/>
      <c r="BV212" s="19"/>
      <c r="BW212" s="33"/>
      <c r="BX212" s="34"/>
      <c r="BZ212" s="19"/>
      <c r="CA212" s="20"/>
      <c r="CB212" s="19"/>
      <c r="CC212" s="6"/>
      <c r="CD212" s="35"/>
      <c r="CF212" s="21"/>
      <c r="CG212" s="21"/>
      <c r="CH212" s="21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36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31">
        <f t="shared" si="129"/>
        <v>8.7333369861695065</v>
      </c>
      <c r="AL213" s="23">
        <f t="shared" si="130"/>
        <v>33.450000000000003</v>
      </c>
      <c r="AM213" s="31">
        <f t="shared" si="131"/>
        <v>2.0262000000000002</v>
      </c>
      <c r="AN213" s="23">
        <f t="shared" si="164"/>
        <v>97.912845003578624</v>
      </c>
      <c r="AO213" s="25">
        <f t="shared" si="132"/>
        <v>6.5142015247278834E-2</v>
      </c>
      <c r="AP213" s="31">
        <f t="shared" si="133"/>
        <v>0.28848485487521103</v>
      </c>
      <c r="AQ213" s="31">
        <f t="shared" si="134"/>
        <v>8.5498581064936978</v>
      </c>
      <c r="AR213" s="31">
        <f t="shared" si="135"/>
        <v>3.0018745443431598</v>
      </c>
      <c r="AS213" s="31">
        <f t="shared" si="136"/>
        <v>5.7758663254184288</v>
      </c>
      <c r="AT213" s="31">
        <f t="shared" si="154"/>
        <v>1.3178229249666473</v>
      </c>
      <c r="AU213" s="31">
        <f t="shared" si="155"/>
        <v>0.78658694579742017</v>
      </c>
      <c r="AV213" s="31">
        <f t="shared" si="137"/>
        <v>1.0522049353820337</v>
      </c>
      <c r="AW213" s="31">
        <f t="shared" si="138"/>
        <v>4.7236613900363951</v>
      </c>
      <c r="AX213" s="31">
        <f t="shared" si="139"/>
        <v>22.075900000000001</v>
      </c>
      <c r="AY213" s="31">
        <f t="shared" si="140"/>
        <v>0.97062908997765562</v>
      </c>
      <c r="AZ213" s="31">
        <f t="shared" si="141"/>
        <v>0.32455905102537808</v>
      </c>
      <c r="BA213" s="31">
        <f t="shared" si="165"/>
        <v>1.7946253580003304</v>
      </c>
      <c r="BB213" s="31">
        <f t="shared" si="166"/>
        <v>0.17560524400374405</v>
      </c>
      <c r="BC213" s="31">
        <f t="shared" si="167"/>
        <v>0.79114021164765846</v>
      </c>
      <c r="BD213" s="31">
        <f t="shared" si="142"/>
        <v>39.639642558626541</v>
      </c>
      <c r="BE213" s="31">
        <f t="shared" si="168"/>
        <v>29.970740945726355</v>
      </c>
      <c r="BF213" s="25">
        <f t="shared" si="156"/>
        <v>0.95659964002618925</v>
      </c>
      <c r="BG213" s="32">
        <f t="shared" si="143"/>
        <v>9966172975.1767101</v>
      </c>
      <c r="BH213" s="32">
        <f t="shared" si="144"/>
        <v>7808109475.3752623</v>
      </c>
      <c r="BI213" s="31">
        <f t="shared" si="145"/>
        <v>43.573653427528157</v>
      </c>
      <c r="BJ213" s="25">
        <f t="shared" si="146"/>
        <v>0.19639214250784234</v>
      </c>
      <c r="BK213" s="25">
        <f t="shared" si="147"/>
        <v>0.94140951403535567</v>
      </c>
      <c r="BL213" s="31">
        <f t="shared" si="148"/>
        <v>8.0561337133076325</v>
      </c>
      <c r="BM213" s="31">
        <f t="shared" si="149"/>
        <v>14.019766286692368</v>
      </c>
      <c r="BN213" s="31">
        <f t="shared" si="157"/>
        <v>0.48900475363419488</v>
      </c>
      <c r="BO213" s="31">
        <f t="shared" si="150"/>
        <v>1.6501520189811361</v>
      </c>
      <c r="BP213" s="31">
        <f t="shared" si="151"/>
        <v>1.8301153065998581</v>
      </c>
      <c r="BQ213" s="31">
        <f t="shared" si="152"/>
        <v>0.39850372556246222</v>
      </c>
      <c r="BS213" s="13"/>
      <c r="BT213" s="19"/>
      <c r="BU213" s="20"/>
      <c r="BV213" s="19"/>
      <c r="BW213" s="33"/>
      <c r="BX213" s="34"/>
      <c r="BZ213" s="19"/>
      <c r="CA213" s="20"/>
      <c r="CB213" s="19"/>
      <c r="CC213" s="6"/>
      <c r="CD213" s="35"/>
      <c r="CF213" s="21"/>
      <c r="CG213" s="21"/>
      <c r="CH213" s="21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36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31">
        <f t="shared" si="129"/>
        <v>7.2030786454731857</v>
      </c>
      <c r="AL214" s="23">
        <f t="shared" si="130"/>
        <v>32.15</v>
      </c>
      <c r="AM214" s="31">
        <f t="shared" si="131"/>
        <v>2.3025000000000002</v>
      </c>
      <c r="AN214" s="23">
        <f t="shared" si="164"/>
        <v>97.898621363465494</v>
      </c>
      <c r="AO214" s="25">
        <f t="shared" si="132"/>
        <v>6.5132552172428068E-2</v>
      </c>
      <c r="AP214" s="31">
        <f t="shared" si="133"/>
        <v>0.2707622458051876</v>
      </c>
      <c r="AQ214" s="31">
        <f t="shared" si="134"/>
        <v>7.1429972622472837</v>
      </c>
      <c r="AR214" s="31">
        <f t="shared" si="135"/>
        <v>3.1489576792404375</v>
      </c>
      <c r="AS214" s="31">
        <f t="shared" si="136"/>
        <v>5.1459774707438601</v>
      </c>
      <c r="AT214" s="31">
        <f t="shared" si="154"/>
        <v>1.6878413160728747</v>
      </c>
      <c r="AU214" s="31">
        <f t="shared" si="155"/>
        <v>0.92144664682989974</v>
      </c>
      <c r="AV214" s="31">
        <f t="shared" si="137"/>
        <v>1.3046439814513873</v>
      </c>
      <c r="AW214" s="31">
        <f t="shared" si="138"/>
        <v>3.8413334892924729</v>
      </c>
      <c r="AX214" s="31">
        <f t="shared" si="139"/>
        <v>13.051499999999999</v>
      </c>
      <c r="AY214" s="31">
        <f t="shared" si="140"/>
        <v>0.97089241517645686</v>
      </c>
      <c r="AZ214" s="31">
        <f t="shared" si="141"/>
        <v>0.32022686362854907</v>
      </c>
      <c r="BA214" s="31">
        <f t="shared" si="165"/>
        <v>1.7913683611645153</v>
      </c>
      <c r="BB214" s="31">
        <f t="shared" si="166"/>
        <v>0.17334252605380515</v>
      </c>
      <c r="BC214" s="31">
        <f t="shared" si="167"/>
        <v>0.79228594526585283</v>
      </c>
      <c r="BD214" s="31">
        <f t="shared" si="142"/>
        <v>39.543129097811367</v>
      </c>
      <c r="BE214" s="31">
        <f t="shared" si="168"/>
        <v>29.897769048273219</v>
      </c>
      <c r="BF214" s="25">
        <f t="shared" si="156"/>
        <v>0.56693193303595224</v>
      </c>
      <c r="BG214" s="32">
        <f t="shared" si="143"/>
        <v>9544069492.4575119</v>
      </c>
      <c r="BH214" s="32">
        <f t="shared" si="144"/>
        <v>7892503596.5038862</v>
      </c>
      <c r="BI214" s="31">
        <f t="shared" si="145"/>
        <v>42.745758927588867</v>
      </c>
      <c r="BJ214" s="25">
        <f t="shared" si="146"/>
        <v>0.18009058177690976</v>
      </c>
      <c r="BK214" s="25">
        <f t="shared" si="147"/>
        <v>0.41535810959853559</v>
      </c>
      <c r="BL214" s="31">
        <f t="shared" si="148"/>
        <v>3.1974718329904772</v>
      </c>
      <c r="BM214" s="31">
        <f t="shared" si="149"/>
        <v>9.8540281670095222</v>
      </c>
      <c r="BN214" s="31">
        <f t="shared" si="157"/>
        <v>0.58135859392386569</v>
      </c>
      <c r="BO214" s="31">
        <f t="shared" si="150"/>
        <v>1.0885843090646463</v>
      </c>
      <c r="BP214" s="31">
        <f t="shared" si="151"/>
        <v>1.6981702474552707</v>
      </c>
      <c r="BQ214" s="31">
        <f t="shared" si="152"/>
        <v>0.386883816445801</v>
      </c>
      <c r="BS214" s="13"/>
      <c r="BT214" s="19"/>
      <c r="BU214" s="20"/>
      <c r="BV214" s="19"/>
      <c r="BW214" s="33"/>
      <c r="BX214" s="34"/>
      <c r="BZ214" s="19"/>
      <c r="CA214" s="20"/>
      <c r="CB214" s="19"/>
      <c r="CC214" s="6"/>
      <c r="CD214" s="35"/>
      <c r="CF214" s="21"/>
      <c r="CG214" s="21"/>
      <c r="CH214" s="21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36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31">
        <f t="shared" si="129"/>
        <v>6.4376991853940568</v>
      </c>
      <c r="AL215" s="23">
        <f t="shared" si="130"/>
        <v>32.299999999999997</v>
      </c>
      <c r="AM215" s="31">
        <f t="shared" si="131"/>
        <v>2.0262000000000002</v>
      </c>
      <c r="AN215" s="23">
        <f t="shared" si="164"/>
        <v>97.900268645792451</v>
      </c>
      <c r="AO215" s="25">
        <f t="shared" si="132"/>
        <v>6.5133648119445581E-2</v>
      </c>
      <c r="AP215" s="31">
        <f t="shared" si="133"/>
        <v>0.27275944263495522</v>
      </c>
      <c r="AQ215" s="31">
        <f t="shared" si="134"/>
        <v>6.7693932881163699</v>
      </c>
      <c r="AR215" s="31">
        <f t="shared" si="135"/>
        <v>3.4013866095362415</v>
      </c>
      <c r="AS215" s="31">
        <f t="shared" si="136"/>
        <v>5.0853899488263057</v>
      </c>
      <c r="AT215" s="31">
        <f t="shared" si="154"/>
        <v>2.1768874301031946</v>
      </c>
      <c r="AU215" s="31">
        <f t="shared" si="155"/>
        <v>1.5772686361311141</v>
      </c>
      <c r="AV215" s="31">
        <f t="shared" si="137"/>
        <v>1.8770780331171544</v>
      </c>
      <c r="AW215" s="31">
        <f t="shared" si="138"/>
        <v>3.2083119157091513</v>
      </c>
      <c r="AX215" s="31">
        <f t="shared" si="139"/>
        <v>13.8908</v>
      </c>
      <c r="AY215" s="31">
        <f t="shared" si="140"/>
        <v>0.9711643655808343</v>
      </c>
      <c r="AZ215" s="31">
        <f t="shared" si="141"/>
        <v>0.31579978610096499</v>
      </c>
      <c r="BA215" s="31">
        <f t="shared" si="165"/>
        <v>1.7880521227142814</v>
      </c>
      <c r="BB215" s="31">
        <f t="shared" si="166"/>
        <v>0.17102688602022317</v>
      </c>
      <c r="BC215" s="31">
        <f t="shared" si="167"/>
        <v>0.79344141273036362</v>
      </c>
      <c r="BD215" s="31">
        <f t="shared" si="142"/>
        <v>39.444098833436257</v>
      </c>
      <c r="BE215" s="31">
        <f t="shared" si="168"/>
        <v>29.822894245984486</v>
      </c>
      <c r="BF215" s="25">
        <f t="shared" si="156"/>
        <v>0.60490440167218185</v>
      </c>
      <c r="BG215" s="32">
        <f t="shared" si="143"/>
        <v>9422513767.2382488</v>
      </c>
      <c r="BH215" s="32">
        <f t="shared" si="144"/>
        <v>8031100869.5949745</v>
      </c>
      <c r="BI215" s="31">
        <f t="shared" si="145"/>
        <v>42.787536282196641</v>
      </c>
      <c r="BJ215" s="25">
        <f t="shared" si="146"/>
        <v>0.14819090363307524</v>
      </c>
      <c r="BK215" s="25">
        <f t="shared" si="147"/>
        <v>0.46662094225744555</v>
      </c>
      <c r="BL215" s="31">
        <f t="shared" si="148"/>
        <v>2.9587144515724755</v>
      </c>
      <c r="BM215" s="31">
        <f t="shared" si="149"/>
        <v>10.932085548427525</v>
      </c>
      <c r="BN215" s="31">
        <f t="shared" si="157"/>
        <v>0.60599143838290048</v>
      </c>
      <c r="BO215" s="31">
        <f t="shared" si="150"/>
        <v>1.2165864608989101</v>
      </c>
      <c r="BP215" s="31">
        <f t="shared" si="151"/>
        <v>1.2475342018446649</v>
      </c>
      <c r="BQ215" s="31">
        <f t="shared" si="152"/>
        <v>0.38276418201307183</v>
      </c>
      <c r="BS215" s="13"/>
      <c r="BT215" s="19"/>
      <c r="BU215" s="20"/>
      <c r="BV215" s="19"/>
      <c r="BW215" s="33"/>
      <c r="BX215" s="34"/>
      <c r="BZ215" s="19"/>
      <c r="CA215" s="20"/>
      <c r="CB215" s="19"/>
      <c r="CC215" s="6"/>
      <c r="CD215" s="35"/>
      <c r="CF215" s="21"/>
      <c r="CG215" s="21"/>
      <c r="CH215" s="21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36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31">
        <f t="shared" si="129"/>
        <v>8.56049355255848</v>
      </c>
      <c r="AL216" s="23">
        <f t="shared" si="130"/>
        <v>34.049999999999997</v>
      </c>
      <c r="AM216" s="31">
        <f t="shared" si="131"/>
        <v>2.4867000000000004</v>
      </c>
      <c r="AN216" s="23">
        <f t="shared" si="164"/>
        <v>97.919369719416949</v>
      </c>
      <c r="AO216" s="25">
        <f t="shared" si="132"/>
        <v>6.5146356180673312E-2</v>
      </c>
      <c r="AP216" s="31">
        <f t="shared" si="133"/>
        <v>0.29698581663125234</v>
      </c>
      <c r="AQ216" s="31">
        <f t="shared" si="134"/>
        <v>7.6552523366466589</v>
      </c>
      <c r="AR216" s="31">
        <f t="shared" si="135"/>
        <v>3.6498676599831983</v>
      </c>
      <c r="AS216" s="31">
        <f t="shared" si="136"/>
        <v>5.6525599983149286</v>
      </c>
      <c r="AT216" s="31">
        <f t="shared" si="154"/>
        <v>2.2775174198295156</v>
      </c>
      <c r="AU216" s="31">
        <f t="shared" si="155"/>
        <v>1.2631166355466987</v>
      </c>
      <c r="AV216" s="31">
        <f t="shared" si="137"/>
        <v>1.7703170276881073</v>
      </c>
      <c r="AW216" s="31">
        <f t="shared" si="138"/>
        <v>3.8822429706268213</v>
      </c>
      <c r="AX216" s="31">
        <f t="shared" si="139"/>
        <v>19.750499999999999</v>
      </c>
      <c r="AY216" s="31">
        <f t="shared" si="140"/>
        <v>0.9714448606060142</v>
      </c>
      <c r="AZ216" s="31">
        <f t="shared" si="141"/>
        <v>0.31127913028124182</v>
      </c>
      <c r="BA216" s="31">
        <f t="shared" si="165"/>
        <v>1.7846781631701008</v>
      </c>
      <c r="BB216" s="31">
        <f t="shared" si="166"/>
        <v>0.16865884000275908</v>
      </c>
      <c r="BC216" s="31">
        <f t="shared" si="167"/>
        <v>0.79460525679426519</v>
      </c>
      <c r="BD216" s="31">
        <f t="shared" si="142"/>
        <v>39.342546815338409</v>
      </c>
      <c r="BE216" s="31">
        <f t="shared" si="168"/>
        <v>29.746112796141063</v>
      </c>
      <c r="BF216" s="25">
        <f t="shared" si="156"/>
        <v>0.86229754374250711</v>
      </c>
      <c r="BG216" s="32">
        <f t="shared" si="143"/>
        <v>9703845686.8035202</v>
      </c>
      <c r="BH216" s="32">
        <f t="shared" si="144"/>
        <v>8160649554.8375463</v>
      </c>
      <c r="BI216" s="31">
        <f t="shared" si="145"/>
        <v>43.794810084883075</v>
      </c>
      <c r="BJ216" s="25">
        <f t="shared" si="146"/>
        <v>0.15372543452557219</v>
      </c>
      <c r="BK216" s="25">
        <f t="shared" si="147"/>
        <v>0.81410168405238459</v>
      </c>
      <c r="BL216" s="31">
        <f t="shared" si="148"/>
        <v>5.4808388104497761</v>
      </c>
      <c r="BM216" s="31">
        <f t="shared" si="149"/>
        <v>14.269661189550224</v>
      </c>
      <c r="BN216" s="31">
        <f t="shared" si="157"/>
        <v>0.55632207366667541</v>
      </c>
      <c r="BO216" s="31">
        <f t="shared" si="150"/>
        <v>1.7290578884233831</v>
      </c>
      <c r="BP216" s="31">
        <f t="shared" si="151"/>
        <v>1.8424826084574091</v>
      </c>
      <c r="BQ216" s="31">
        <f t="shared" si="152"/>
        <v>0.41721198374284896</v>
      </c>
      <c r="BS216" s="13"/>
      <c r="BT216" s="19"/>
      <c r="BU216" s="20"/>
      <c r="BV216" s="19"/>
      <c r="BW216" s="33"/>
      <c r="BX216" s="34"/>
      <c r="BZ216" s="19"/>
      <c r="CA216" s="20"/>
      <c r="CB216" s="19"/>
      <c r="CC216" s="6"/>
      <c r="CD216" s="35"/>
      <c r="CF216" s="21"/>
      <c r="CG216" s="21"/>
      <c r="CH216" s="21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36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31">
        <f t="shared" si="129"/>
        <v>6.0055983043149075</v>
      </c>
      <c r="AL217" s="23">
        <f t="shared" si="130"/>
        <v>33.549999999999997</v>
      </c>
      <c r="AM217" s="31">
        <f t="shared" si="131"/>
        <v>1.3815</v>
      </c>
      <c r="AN217" s="23">
        <f t="shared" si="164"/>
        <v>97.913934204503747</v>
      </c>
      <c r="AO217" s="25">
        <f t="shared" si="132"/>
        <v>6.5142739899322885E-2</v>
      </c>
      <c r="AP217" s="31">
        <f t="shared" si="133"/>
        <v>0.28988738038385975</v>
      </c>
      <c r="AQ217" s="31">
        <f t="shared" si="134"/>
        <v>7.6147514190390817</v>
      </c>
      <c r="AR217" s="31">
        <f t="shared" si="135"/>
        <v>3.4620823587978249</v>
      </c>
      <c r="AS217" s="31">
        <f t="shared" si="136"/>
        <v>5.5384168889184533</v>
      </c>
      <c r="AT217" s="31">
        <f t="shared" si="154"/>
        <v>1.9733869445147603</v>
      </c>
      <c r="AU217" s="31">
        <f t="shared" si="155"/>
        <v>1.3325814983318391</v>
      </c>
      <c r="AV217" s="31">
        <f t="shared" si="137"/>
        <v>1.6529842214232997</v>
      </c>
      <c r="AW217" s="31">
        <f t="shared" si="138"/>
        <v>3.8854326674951536</v>
      </c>
      <c r="AX217" s="31">
        <f t="shared" si="139"/>
        <v>14.391300000000001</v>
      </c>
      <c r="AY217" s="31">
        <f t="shared" si="140"/>
        <v>0.97173381713526685</v>
      </c>
      <c r="AZ217" s="31">
        <f t="shared" si="141"/>
        <v>0.30666623573726226</v>
      </c>
      <c r="BA217" s="31">
        <f t="shared" si="165"/>
        <v>1.781247998488281</v>
      </c>
      <c r="BB217" s="31">
        <f t="shared" si="166"/>
        <v>0.16623892413022345</v>
      </c>
      <c r="BC217" s="31">
        <f t="shared" si="167"/>
        <v>0.79577610841028235</v>
      </c>
      <c r="BD217" s="31">
        <f t="shared" si="142"/>
        <v>39.238468635604669</v>
      </c>
      <c r="BE217" s="31">
        <f t="shared" si="168"/>
        <v>29.667421366007975</v>
      </c>
      <c r="BF217" s="25">
        <f t="shared" si="156"/>
        <v>0.62998397364640635</v>
      </c>
      <c r="BG217" s="32">
        <f t="shared" si="143"/>
        <v>9691484495.1779785</v>
      </c>
      <c r="BH217" s="32">
        <f t="shared" si="144"/>
        <v>8063342376.848567</v>
      </c>
      <c r="BI217" s="31">
        <f t="shared" si="145"/>
        <v>43.525958076773072</v>
      </c>
      <c r="BJ217" s="25">
        <f t="shared" si="146"/>
        <v>0.16000419243799963</v>
      </c>
      <c r="BK217" s="25">
        <f t="shared" si="147"/>
        <v>0.5004783644226487</v>
      </c>
      <c r="BL217" s="31">
        <f t="shared" si="148"/>
        <v>3.4854993765429345</v>
      </c>
      <c r="BM217" s="31">
        <f t="shared" si="149"/>
        <v>10.905800623457067</v>
      </c>
      <c r="BN217" s="31">
        <f t="shared" si="157"/>
        <v>0.58350993169914744</v>
      </c>
      <c r="BO217" s="31">
        <f t="shared" si="150"/>
        <v>1.2898732212788344</v>
      </c>
      <c r="BP217" s="31">
        <f t="shared" si="151"/>
        <v>1.0260555432379308</v>
      </c>
      <c r="BQ217" s="31">
        <f t="shared" si="152"/>
        <v>0.3856283166412936</v>
      </c>
      <c r="BS217" s="13"/>
      <c r="BT217" s="19"/>
      <c r="BU217" s="20"/>
      <c r="BV217" s="19"/>
      <c r="BW217" s="33"/>
      <c r="BX217" s="34"/>
      <c r="BZ217" s="19"/>
      <c r="CA217" s="20"/>
      <c r="CB217" s="19"/>
      <c r="CC217" s="6"/>
      <c r="CD217" s="35"/>
      <c r="CF217" s="21"/>
      <c r="CG217" s="21"/>
      <c r="CH217" s="21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36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31">
        <f t="shared" si="129"/>
        <v>8.5084366982935045</v>
      </c>
      <c r="AL218" s="23">
        <f t="shared" si="130"/>
        <v>33.200000000000003</v>
      </c>
      <c r="AM218" s="31">
        <f t="shared" si="131"/>
        <v>2.3946000000000001</v>
      </c>
      <c r="AN218" s="23">
        <f t="shared" si="164"/>
        <v>97.910118933395722</v>
      </c>
      <c r="AO218" s="25">
        <f t="shared" si="132"/>
        <v>6.5140201576095916E-2</v>
      </c>
      <c r="AP218" s="31">
        <f t="shared" si="133"/>
        <v>0.28500334478646422</v>
      </c>
      <c r="AQ218" s="31">
        <f t="shared" si="134"/>
        <v>7.0668819534275658</v>
      </c>
      <c r="AR218" s="31">
        <f t="shared" si="135"/>
        <v>3.6073883025255133</v>
      </c>
      <c r="AS218" s="31">
        <f t="shared" si="136"/>
        <v>5.3371351279765396</v>
      </c>
      <c r="AT218" s="31">
        <f t="shared" si="154"/>
        <v>1.5944656297162771</v>
      </c>
      <c r="AU218" s="31">
        <f t="shared" si="155"/>
        <v>1.4275101545923681</v>
      </c>
      <c r="AV218" s="31">
        <f t="shared" si="137"/>
        <v>1.5109878921543225</v>
      </c>
      <c r="AW218" s="31">
        <f t="shared" si="138"/>
        <v>3.8261472358222171</v>
      </c>
      <c r="AX218" s="31">
        <f t="shared" si="139"/>
        <v>20.867000000000001</v>
      </c>
      <c r="AY218" s="31">
        <f t="shared" si="140"/>
        <v>0.97203114954453662</v>
      </c>
      <c r="AZ218" s="31">
        <f t="shared" si="141"/>
        <v>0.30196246936923454</v>
      </c>
      <c r="BA218" s="31">
        <f t="shared" si="165"/>
        <v>1.7777631384269941</v>
      </c>
      <c r="BB218" s="31">
        <f t="shared" si="166"/>
        <v>0.16376769484621759</v>
      </c>
      <c r="BC218" s="31">
        <f t="shared" si="167"/>
        <v>0.79695258830354254</v>
      </c>
      <c r="BD218" s="31">
        <f t="shared" si="142"/>
        <v>39.131860479934303</v>
      </c>
      <c r="BE218" s="31">
        <f t="shared" si="168"/>
        <v>29.586817071668726</v>
      </c>
      <c r="BF218" s="25">
        <f t="shared" si="156"/>
        <v>0.9159484757807892</v>
      </c>
      <c r="BG218" s="32">
        <f t="shared" si="143"/>
        <v>9519664801.2578869</v>
      </c>
      <c r="BH218" s="32">
        <f t="shared" si="144"/>
        <v>8138950040.0039988</v>
      </c>
      <c r="BI218" s="31">
        <f t="shared" si="145"/>
        <v>43.290094283353511</v>
      </c>
      <c r="BJ218" s="25">
        <f t="shared" si="146"/>
        <v>0.16790885355072818</v>
      </c>
      <c r="BK218" s="25">
        <f t="shared" si="147"/>
        <v>0.88653044230406552</v>
      </c>
      <c r="BL218" s="31">
        <f t="shared" si="148"/>
        <v>6.4440037034507069</v>
      </c>
      <c r="BM218" s="31">
        <f t="shared" si="149"/>
        <v>14.422996296549293</v>
      </c>
      <c r="BN218" s="31">
        <f t="shared" si="157"/>
        <v>0.53221388548152371</v>
      </c>
      <c r="BO218" s="31">
        <f t="shared" si="150"/>
        <v>1.6771256920346085</v>
      </c>
      <c r="BP218" s="31">
        <f t="shared" si="151"/>
        <v>1.7532918063195901</v>
      </c>
      <c r="BQ218" s="31">
        <f t="shared" si="152"/>
        <v>0.40317835343856068</v>
      </c>
      <c r="BS218" s="13"/>
      <c r="BT218" s="19"/>
      <c r="BU218" s="20"/>
      <c r="BV218" s="19"/>
      <c r="BW218" s="33"/>
      <c r="BX218" s="34"/>
      <c r="BZ218" s="19"/>
      <c r="CA218" s="20"/>
      <c r="CB218" s="19"/>
      <c r="CC218" s="6"/>
      <c r="CD218" s="35"/>
      <c r="CF218" s="21"/>
      <c r="CG218" s="21"/>
      <c r="CH218" s="21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36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31">
        <f t="shared" si="129"/>
        <v>8.0969336478511487</v>
      </c>
      <c r="AL219" s="23">
        <f t="shared" si="130"/>
        <v>31.549999999999997</v>
      </c>
      <c r="AM219" s="31">
        <f t="shared" si="131"/>
        <v>2.3946000000000001</v>
      </c>
      <c r="AN219" s="23">
        <f t="shared" si="164"/>
        <v>97.89201624143324</v>
      </c>
      <c r="AO219" s="25">
        <f t="shared" si="132"/>
        <v>6.5128157744300474E-2</v>
      </c>
      <c r="AP219" s="31">
        <f t="shared" si="133"/>
        <v>0.2628954360955455</v>
      </c>
      <c r="AQ219" s="31">
        <f t="shared" si="134"/>
        <v>6.4128214159504626</v>
      </c>
      <c r="AR219" s="31">
        <f t="shared" si="135"/>
        <v>3.3022863265902909</v>
      </c>
      <c r="AS219" s="31">
        <f t="shared" si="136"/>
        <v>4.857553871270377</v>
      </c>
      <c r="AT219" s="31">
        <f t="shared" si="154"/>
        <v>2.1530906849368696</v>
      </c>
      <c r="AU219" s="31">
        <f t="shared" si="155"/>
        <v>1.3274540331017457</v>
      </c>
      <c r="AV219" s="31">
        <f t="shared" si="137"/>
        <v>1.7402723590193077</v>
      </c>
      <c r="AW219" s="31">
        <f t="shared" si="138"/>
        <v>3.1172815122510693</v>
      </c>
      <c r="AX219" s="31">
        <f t="shared" si="139"/>
        <v>21.467600000000001</v>
      </c>
      <c r="AY219" s="31">
        <f t="shared" si="140"/>
        <v>0.97233676972781347</v>
      </c>
      <c r="AZ219" s="31">
        <f t="shared" si="141"/>
        <v>0.29716922500464871</v>
      </c>
      <c r="BA219" s="31">
        <f t="shared" si="165"/>
        <v>1.7742250850008485</v>
      </c>
      <c r="BB219" s="31">
        <f t="shared" si="166"/>
        <v>0.16124572917642291</v>
      </c>
      <c r="BC219" s="31">
        <f t="shared" si="167"/>
        <v>0.79813330856551423</v>
      </c>
      <c r="BD219" s="31">
        <f t="shared" si="142"/>
        <v>39.022719179475352</v>
      </c>
      <c r="BE219" s="31">
        <f t="shared" si="168"/>
        <v>29.504297517217722</v>
      </c>
      <c r="BF219" s="25">
        <f t="shared" si="156"/>
        <v>0.94494708724144894</v>
      </c>
      <c r="BG219" s="32">
        <f t="shared" si="143"/>
        <v>9302122879.6221867</v>
      </c>
      <c r="BH219" s="32">
        <f t="shared" si="144"/>
        <v>7977580007.8361626</v>
      </c>
      <c r="BI219" s="31">
        <f t="shared" si="145"/>
        <v>42.361191628604146</v>
      </c>
      <c r="BJ219" s="25">
        <f t="shared" si="146"/>
        <v>0.15531286391094146</v>
      </c>
      <c r="BK219" s="25">
        <f t="shared" si="147"/>
        <v>0.92567856777595614</v>
      </c>
      <c r="BL219" s="31">
        <f t="shared" si="148"/>
        <v>6.0902596001205174</v>
      </c>
      <c r="BM219" s="31">
        <f t="shared" si="149"/>
        <v>15.377340399879483</v>
      </c>
      <c r="BN219" s="31">
        <f t="shared" si="157"/>
        <v>0.55155453371160268</v>
      </c>
      <c r="BO219" s="31">
        <f t="shared" si="150"/>
        <v>1.6493941050497143</v>
      </c>
      <c r="BP219" s="31">
        <f t="shared" si="151"/>
        <v>1.4359310873901594</v>
      </c>
      <c r="BQ219" s="31">
        <f t="shared" si="152"/>
        <v>0.38104859526157664</v>
      </c>
      <c r="BS219" s="13"/>
      <c r="BT219" s="19"/>
      <c r="BU219" s="20"/>
      <c r="BV219" s="19"/>
      <c r="BW219" s="33"/>
      <c r="BX219" s="34"/>
      <c r="BZ219" s="19"/>
      <c r="CA219" s="20"/>
      <c r="CB219" s="19"/>
      <c r="CC219" s="6"/>
      <c r="CD219" s="35"/>
      <c r="CF219" s="21"/>
      <c r="CG219" s="21"/>
      <c r="CH219" s="21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36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31">
        <f t="shared" si="129"/>
        <v>6.838435485906837</v>
      </c>
      <c r="AL220" s="23">
        <f t="shared" si="130"/>
        <v>30.55</v>
      </c>
      <c r="AM220" s="31">
        <f t="shared" si="131"/>
        <v>2.9472000000000005</v>
      </c>
      <c r="AN220" s="23">
        <f t="shared" si="164"/>
        <v>97.880950518645292</v>
      </c>
      <c r="AO220" s="25">
        <f t="shared" si="132"/>
        <v>6.5120795651180327E-2</v>
      </c>
      <c r="AP220" s="31">
        <f t="shared" si="133"/>
        <v>0.25020969842648616</v>
      </c>
      <c r="AQ220" s="31">
        <f t="shared" si="134"/>
        <v>5.9736717424605885</v>
      </c>
      <c r="AR220" s="31">
        <f t="shared" si="135"/>
        <v>3.1677777175068473</v>
      </c>
      <c r="AS220" s="31">
        <f t="shared" si="136"/>
        <v>4.5707247299837181</v>
      </c>
      <c r="AT220" s="31">
        <f t="shared" si="154"/>
        <v>2.1192432930120813</v>
      </c>
      <c r="AU220" s="31">
        <f t="shared" si="155"/>
        <v>1.5113389508425288</v>
      </c>
      <c r="AV220" s="31">
        <f t="shared" si="137"/>
        <v>1.8152911219273049</v>
      </c>
      <c r="AW220" s="31">
        <f t="shared" si="138"/>
        <v>2.7554336080564132</v>
      </c>
      <c r="AX220" s="31">
        <f t="shared" si="139"/>
        <v>12.728100000000001</v>
      </c>
      <c r="AY220" s="31">
        <f t="shared" si="140"/>
        <v>0.97265058712324137</v>
      </c>
      <c r="AZ220" s="31">
        <f t="shared" si="141"/>
        <v>0.29228792298525702</v>
      </c>
      <c r="BA220" s="31">
        <f t="shared" si="165"/>
        <v>1.7706353310253466</v>
      </c>
      <c r="BB220" s="31">
        <f t="shared" si="166"/>
        <v>0.15867362497618243</v>
      </c>
      <c r="BC220" s="31">
        <f t="shared" si="167"/>
        <v>0.79931687426744369</v>
      </c>
      <c r="BD220" s="31">
        <f t="shared" si="142"/>
        <v>38.911042263030808</v>
      </c>
      <c r="BE220" s="31">
        <f t="shared" si="168"/>
        <v>29.419860834232331</v>
      </c>
      <c r="BF220" s="25">
        <f t="shared" si="156"/>
        <v>0.56186533624815926</v>
      </c>
      <c r="BG220" s="32">
        <f t="shared" si="143"/>
        <v>9147343883.982111</v>
      </c>
      <c r="BH220" s="32">
        <f t="shared" si="144"/>
        <v>7903100760.0574884</v>
      </c>
      <c r="BI220" s="31">
        <f t="shared" si="145"/>
        <v>41.799165044863081</v>
      </c>
      <c r="BJ220" s="25">
        <f t="shared" si="146"/>
        <v>0.15137416404486057</v>
      </c>
      <c r="BK220" s="25">
        <f t="shared" si="147"/>
        <v>0.40851820393501503</v>
      </c>
      <c r="BL220" s="31">
        <f t="shared" si="148"/>
        <v>2.5848228147472598</v>
      </c>
      <c r="BM220" s="31">
        <f t="shared" si="149"/>
        <v>10.143277185252742</v>
      </c>
      <c r="BN220" s="31">
        <f t="shared" si="157"/>
        <v>0.6136283838628398</v>
      </c>
      <c r="BO220" s="31">
        <f t="shared" si="150"/>
        <v>1.0354821008359651</v>
      </c>
      <c r="BP220" s="31">
        <f t="shared" si="151"/>
        <v>1.5671215237937806</v>
      </c>
      <c r="BQ220" s="31">
        <f t="shared" si="152"/>
        <v>0.38058465711834044</v>
      </c>
      <c r="BS220" s="13"/>
      <c r="BT220" s="19"/>
      <c r="BU220" s="20"/>
      <c r="BV220" s="19"/>
      <c r="BW220" s="33"/>
      <c r="BX220" s="34"/>
      <c r="BZ220" s="19"/>
      <c r="CA220" s="20"/>
      <c r="CB220" s="19"/>
      <c r="CC220" s="6"/>
      <c r="CD220" s="35"/>
      <c r="CF220" s="21"/>
      <c r="CG220" s="21"/>
      <c r="CH220" s="21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36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31">
        <f t="shared" si="129"/>
        <v>7.0829892000052403</v>
      </c>
      <c r="AL221" s="23">
        <f t="shared" si="130"/>
        <v>30.35</v>
      </c>
      <c r="AM221" s="31">
        <f t="shared" si="131"/>
        <v>2.6709000000000001</v>
      </c>
      <c r="AN221" s="23">
        <f t="shared" si="164"/>
        <v>97.878728746020244</v>
      </c>
      <c r="AO221" s="25">
        <f t="shared" si="132"/>
        <v>6.5119317492250195E-2</v>
      </c>
      <c r="AP221" s="31">
        <f t="shared" si="133"/>
        <v>0.24773515829185205</v>
      </c>
      <c r="AQ221" s="31">
        <f t="shared" si="134"/>
        <v>6.0065013919942043</v>
      </c>
      <c r="AR221" s="31">
        <f t="shared" si="135"/>
        <v>3.07464905088159</v>
      </c>
      <c r="AS221" s="31">
        <f t="shared" si="136"/>
        <v>4.5405752214378969</v>
      </c>
      <c r="AT221" s="31">
        <f t="shared" si="154"/>
        <v>2.1952994223294557</v>
      </c>
      <c r="AU221" s="31">
        <f t="shared" si="155"/>
        <v>1.3634758159826843</v>
      </c>
      <c r="AV221" s="31">
        <f t="shared" si="137"/>
        <v>1.77938761915607</v>
      </c>
      <c r="AW221" s="31">
        <f t="shared" si="138"/>
        <v>2.7611876022818267</v>
      </c>
      <c r="AX221" s="31">
        <f t="shared" si="139"/>
        <v>15.761899999999999</v>
      </c>
      <c r="AY221" s="31">
        <f t="shared" si="140"/>
        <v>0.97297250873995333</v>
      </c>
      <c r="AZ221" s="31">
        <f t="shared" si="141"/>
        <v>0.28732000974619459</v>
      </c>
      <c r="BA221" s="31">
        <f t="shared" si="165"/>
        <v>1.7669953587521701</v>
      </c>
      <c r="BB221" s="31">
        <f t="shared" si="166"/>
        <v>0.15605200115714765</v>
      </c>
      <c r="BC221" s="31">
        <f t="shared" si="167"/>
        <v>0.8005018850915373</v>
      </c>
      <c r="BD221" s="31">
        <f t="shared" si="142"/>
        <v>38.796828009526017</v>
      </c>
      <c r="BE221" s="31">
        <f t="shared" si="168"/>
        <v>29.333505721442428</v>
      </c>
      <c r="BF221" s="25">
        <f t="shared" si="156"/>
        <v>0.69783680799655268</v>
      </c>
      <c r="BG221" s="32">
        <f t="shared" si="143"/>
        <v>9159180890.4692135</v>
      </c>
      <c r="BH221" s="32">
        <f t="shared" si="144"/>
        <v>7850221478.4973993</v>
      </c>
      <c r="BI221" s="31">
        <f t="shared" si="145"/>
        <v>41.698549907521652</v>
      </c>
      <c r="BJ221" s="25">
        <f t="shared" si="146"/>
        <v>0.15324883578553258</v>
      </c>
      <c r="BK221" s="25">
        <f t="shared" si="147"/>
        <v>0.59207969079534617</v>
      </c>
      <c r="BL221" s="31">
        <f t="shared" si="148"/>
        <v>3.7835397469872269</v>
      </c>
      <c r="BM221" s="31">
        <f t="shared" si="149"/>
        <v>11.978360253012772</v>
      </c>
      <c r="BN221" s="31">
        <f t="shared" si="157"/>
        <v>0.58516659760687706</v>
      </c>
      <c r="BO221" s="31">
        <f t="shared" si="150"/>
        <v>1.2107240771296348</v>
      </c>
      <c r="BP221" s="31">
        <f t="shared" si="151"/>
        <v>1.4240750830397115</v>
      </c>
      <c r="BQ221" s="31">
        <f t="shared" si="152"/>
        <v>0.37198971871471964</v>
      </c>
      <c r="BS221" s="13"/>
      <c r="BT221" s="19"/>
      <c r="BU221" s="20"/>
      <c r="BV221" s="19"/>
      <c r="BW221" s="33"/>
      <c r="BX221" s="34"/>
      <c r="BZ221" s="19"/>
      <c r="CA221" s="20"/>
      <c r="CB221" s="19"/>
      <c r="CC221" s="6"/>
      <c r="CD221" s="35"/>
      <c r="CF221" s="21"/>
      <c r="CG221" s="21"/>
      <c r="CH221" s="21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36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31">
        <f t="shared" si="129"/>
        <v>6.9571480274888353</v>
      </c>
      <c r="AL222" s="23">
        <f t="shared" si="130"/>
        <v>32.25</v>
      </c>
      <c r="AM222" s="31">
        <f t="shared" si="131"/>
        <v>1.2893999999999999</v>
      </c>
      <c r="AN222" s="23">
        <f t="shared" si="164"/>
        <v>97.899719728978823</v>
      </c>
      <c r="AO222" s="25">
        <f t="shared" si="132"/>
        <v>6.5133282921728763E-2</v>
      </c>
      <c r="AP222" s="31">
        <f t="shared" si="133"/>
        <v>0.27209234485003664</v>
      </c>
      <c r="AQ222" s="31">
        <f t="shared" si="134"/>
        <v>7.3756135930620479</v>
      </c>
      <c r="AR222" s="31">
        <f t="shared" si="135"/>
        <v>3.07464905088159</v>
      </c>
      <c r="AS222" s="31">
        <f t="shared" si="136"/>
        <v>5.2251313219718192</v>
      </c>
      <c r="AT222" s="31">
        <f t="shared" si="154"/>
        <v>2.0723134602941915</v>
      </c>
      <c r="AU222" s="31">
        <f t="shared" si="155"/>
        <v>0.96620538069112827</v>
      </c>
      <c r="AV222" s="31">
        <f t="shared" si="137"/>
        <v>1.5192594204926599</v>
      </c>
      <c r="AW222" s="31">
        <f t="shared" si="138"/>
        <v>3.705871901479159</v>
      </c>
      <c r="AX222" s="31">
        <f t="shared" si="139"/>
        <v>21.313600000000001</v>
      </c>
      <c r="AY222" s="31">
        <f t="shared" si="140"/>
        <v>0.97330243918562676</v>
      </c>
      <c r="AZ222" s="31">
        <f t="shared" si="141"/>
        <v>0.28226695738737068</v>
      </c>
      <c r="BA222" s="31">
        <f t="shared" si="165"/>
        <v>1.763306638595866</v>
      </c>
      <c r="BB222" s="31">
        <f t="shared" si="166"/>
        <v>0.15338149789181213</v>
      </c>
      <c r="BC222" s="31">
        <f t="shared" si="167"/>
        <v>0.80168693697807158</v>
      </c>
      <c r="BD222" s="31">
        <f t="shared" si="142"/>
        <v>38.680075500626124</v>
      </c>
      <c r="BE222" s="31">
        <f t="shared" si="168"/>
        <v>29.2452314845134</v>
      </c>
      <c r="BF222" s="25">
        <f t="shared" si="156"/>
        <v>0.94647908718581153</v>
      </c>
      <c r="BG222" s="32">
        <f t="shared" si="143"/>
        <v>9617565164.2472496</v>
      </c>
      <c r="BH222" s="32">
        <f t="shared" si="144"/>
        <v>7850221478.4973993</v>
      </c>
      <c r="BI222" s="31">
        <f t="shared" si="145"/>
        <v>42.8222789546885</v>
      </c>
      <c r="BJ222" s="25">
        <f t="shared" si="146"/>
        <v>0.16743846129088866</v>
      </c>
      <c r="BK222" s="25">
        <f t="shared" si="147"/>
        <v>0.92774676770084563</v>
      </c>
      <c r="BL222" s="31">
        <f t="shared" si="148"/>
        <v>6.6520338493268749</v>
      </c>
      <c r="BM222" s="31">
        <f t="shared" si="149"/>
        <v>14.661566150673126</v>
      </c>
      <c r="BN222" s="31">
        <f t="shared" si="157"/>
        <v>0.52968085804454934</v>
      </c>
      <c r="BO222" s="31">
        <f t="shared" si="150"/>
        <v>1.6276343645491151</v>
      </c>
      <c r="BP222" s="31">
        <f t="shared" si="151"/>
        <v>0.91714983888228097</v>
      </c>
      <c r="BQ222" s="31">
        <f t="shared" si="152"/>
        <v>0.36577979847151959</v>
      </c>
      <c r="BS222" s="13"/>
      <c r="BT222" s="19"/>
      <c r="BU222" s="20"/>
      <c r="BV222" s="19"/>
      <c r="BW222" s="33"/>
      <c r="BX222" s="34"/>
      <c r="BZ222" s="19"/>
      <c r="CA222" s="20"/>
      <c r="CB222" s="19"/>
      <c r="CC222" s="6"/>
      <c r="CD222" s="35"/>
      <c r="CF222" s="21"/>
      <c r="CG222" s="21"/>
      <c r="CH222" s="21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36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31">
        <f t="shared" si="129"/>
        <v>8.2828909898260914</v>
      </c>
      <c r="AL223" s="23">
        <f t="shared" si="130"/>
        <v>33.25</v>
      </c>
      <c r="AM223" s="31">
        <f t="shared" si="131"/>
        <v>1.9341000000000002</v>
      </c>
      <c r="AN223" s="23">
        <f t="shared" si="164"/>
        <v>97.910664498384506</v>
      </c>
      <c r="AO223" s="25">
        <f t="shared" si="132"/>
        <v>6.5140564543823151E-2</v>
      </c>
      <c r="AP223" s="31">
        <f t="shared" si="133"/>
        <v>0.28569682108887601</v>
      </c>
      <c r="AQ223" s="31">
        <f t="shared" si="134"/>
        <v>8.3728196008798026</v>
      </c>
      <c r="AR223" s="31">
        <f t="shared" si="135"/>
        <v>3.0018745443431598</v>
      </c>
      <c r="AS223" s="31">
        <f t="shared" si="136"/>
        <v>5.6873470726114812</v>
      </c>
      <c r="AT223" s="31">
        <f t="shared" si="154"/>
        <v>1.1587235741164599</v>
      </c>
      <c r="AU223" s="31">
        <f t="shared" si="155"/>
        <v>0.83728196008798017</v>
      </c>
      <c r="AV223" s="31">
        <f t="shared" si="137"/>
        <v>0.99800276710222002</v>
      </c>
      <c r="AW223" s="31">
        <f t="shared" si="138"/>
        <v>4.6893443055092607</v>
      </c>
      <c r="AX223" s="31">
        <f t="shared" si="139"/>
        <v>21.0518</v>
      </c>
      <c r="AY223" s="31">
        <f t="shared" si="140"/>
        <v>0.97364028069474995</v>
      </c>
      <c r="AZ223" s="31">
        <f t="shared" si="141"/>
        <v>0.27713026323725298</v>
      </c>
      <c r="BA223" s="31">
        <f t="shared" si="165"/>
        <v>1.7595706279521397</v>
      </c>
      <c r="BB223" s="31">
        <f t="shared" si="166"/>
        <v>0.15066277679478923</v>
      </c>
      <c r="BC223" s="31">
        <f t="shared" si="167"/>
        <v>0.8028706237865485</v>
      </c>
      <c r="BD223" s="31">
        <f t="shared" si="142"/>
        <v>38.560784673388511</v>
      </c>
      <c r="BE223" s="31">
        <f t="shared" si="168"/>
        <v>29.155038075855586</v>
      </c>
      <c r="BF223" s="25">
        <f t="shared" si="156"/>
        <v>0.93774530250541199</v>
      </c>
      <c r="BG223" s="32">
        <f t="shared" si="143"/>
        <v>9915800708.1345043</v>
      </c>
      <c r="BH223" s="32">
        <f t="shared" si="144"/>
        <v>7808109475.3752623</v>
      </c>
      <c r="BI223" s="31">
        <f t="shared" si="145"/>
        <v>43.45016581487419</v>
      </c>
      <c r="BJ223" s="25">
        <f t="shared" si="146"/>
        <v>0.20013987617907844</v>
      </c>
      <c r="BK223" s="25">
        <f t="shared" si="147"/>
        <v>0.91595615838230626</v>
      </c>
      <c r="BL223" s="31">
        <f t="shared" si="148"/>
        <v>7.9652562468674164</v>
      </c>
      <c r="BM223" s="31">
        <f t="shared" si="149"/>
        <v>13.086543753132585</v>
      </c>
      <c r="BN223" s="31">
        <f t="shared" si="157"/>
        <v>0.47865924481099431</v>
      </c>
      <c r="BO223" s="31">
        <f t="shared" si="150"/>
        <v>1.5254238513186709</v>
      </c>
      <c r="BP223" s="31">
        <f t="shared" si="151"/>
        <v>1.7353302552383298</v>
      </c>
      <c r="BQ223" s="31">
        <f t="shared" si="152"/>
        <v>0.39367343003333</v>
      </c>
      <c r="BS223" s="13"/>
      <c r="BT223" s="19"/>
      <c r="BU223" s="20"/>
      <c r="BV223" s="19"/>
      <c r="BW223" s="33"/>
      <c r="BX223" s="34"/>
      <c r="BZ223" s="19"/>
      <c r="CA223" s="20"/>
      <c r="CB223" s="19"/>
      <c r="CC223" s="6"/>
      <c r="CD223" s="35"/>
      <c r="CF223" s="21"/>
      <c r="CG223" s="21"/>
      <c r="CH223" s="21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36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31">
        <f t="shared" si="129"/>
        <v>8.5643997093832578</v>
      </c>
      <c r="AL224" s="23">
        <f t="shared" si="130"/>
        <v>35.200000000000003</v>
      </c>
      <c r="AM224" s="31">
        <f t="shared" si="131"/>
        <v>2.0262000000000002</v>
      </c>
      <c r="AN224" s="23">
        <f t="shared" si="164"/>
        <v>97.931805427610371</v>
      </c>
      <c r="AO224" s="25">
        <f t="shared" si="132"/>
        <v>6.5154629733471386E-2</v>
      </c>
      <c r="AP224" s="31">
        <f t="shared" si="133"/>
        <v>0.31386506051775942</v>
      </c>
      <c r="AQ224" s="31">
        <f t="shared" si="134"/>
        <v>9.290723454050255</v>
      </c>
      <c r="AR224" s="31">
        <f t="shared" si="135"/>
        <v>3.3614398286025637</v>
      </c>
      <c r="AS224" s="31">
        <f t="shared" si="136"/>
        <v>6.3260816413264092</v>
      </c>
      <c r="AT224" s="31">
        <f t="shared" si="154"/>
        <v>1.2773471348689742</v>
      </c>
      <c r="AU224" s="31">
        <f t="shared" si="155"/>
        <v>0.96623523922122656</v>
      </c>
      <c r="AV224" s="31">
        <f t="shared" si="137"/>
        <v>1.1217911870451003</v>
      </c>
      <c r="AW224" s="31">
        <f t="shared" si="138"/>
        <v>5.2042904542813089</v>
      </c>
      <c r="AX224" s="31">
        <f t="shared" si="139"/>
        <v>20.02</v>
      </c>
      <c r="AY224" s="31">
        <f t="shared" si="140"/>
        <v>0.97398593315759263</v>
      </c>
      <c r="AZ224" s="31">
        <f t="shared" si="141"/>
        <v>0.2719114494091775</v>
      </c>
      <c r="BA224" s="31">
        <f t="shared" si="165"/>
        <v>1.7557887701076409</v>
      </c>
      <c r="BB224" s="31">
        <f t="shared" si="166"/>
        <v>0.14789652107974599</v>
      </c>
      <c r="BC224" s="31">
        <f t="shared" si="167"/>
        <v>0.8040515389689491</v>
      </c>
      <c r="BD224" s="31">
        <f t="shared" si="142"/>
        <v>38.438956372832727</v>
      </c>
      <c r="BE224" s="31">
        <f t="shared" si="168"/>
        <v>29.062926134371367</v>
      </c>
      <c r="BF224" s="25">
        <f t="shared" si="156"/>
        <v>0.89461053851872863</v>
      </c>
      <c r="BG224" s="32">
        <f t="shared" si="143"/>
        <v>10169583653.001833</v>
      </c>
      <c r="BH224" s="32">
        <f t="shared" si="144"/>
        <v>8009660313.2530737</v>
      </c>
      <c r="BI224" s="31">
        <f t="shared" si="145"/>
        <v>44.566416583273899</v>
      </c>
      <c r="BJ224" s="25">
        <f t="shared" si="146"/>
        <v>0.19171949802457516</v>
      </c>
      <c r="BK224" s="25">
        <f t="shared" si="147"/>
        <v>0.85772422700028372</v>
      </c>
      <c r="BL224" s="31">
        <f t="shared" si="148"/>
        <v>7.3286110980802235</v>
      </c>
      <c r="BM224" s="31">
        <f t="shared" si="149"/>
        <v>12.691388901919776</v>
      </c>
      <c r="BN224" s="31">
        <f t="shared" si="157"/>
        <v>0.48813034238152986</v>
      </c>
      <c r="BO224" s="31">
        <f t="shared" si="150"/>
        <v>1.625220486668232</v>
      </c>
      <c r="BP224" s="31">
        <f t="shared" si="151"/>
        <v>2.0052733925796056</v>
      </c>
      <c r="BQ224" s="31">
        <f t="shared" si="152"/>
        <v>0.42390523591165713</v>
      </c>
      <c r="BS224" s="13"/>
      <c r="BT224" s="19"/>
      <c r="BU224" s="20"/>
      <c r="BV224" s="19"/>
      <c r="BW224" s="33"/>
      <c r="BX224" s="34"/>
      <c r="BZ224" s="19"/>
      <c r="CA224" s="20"/>
      <c r="CB224" s="19"/>
      <c r="CC224" s="6"/>
      <c r="CD224" s="35"/>
      <c r="CF224" s="21"/>
      <c r="CG224" s="21"/>
      <c r="CH224" s="21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36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31">
        <f t="shared" si="129"/>
        <v>7.9783034504707713</v>
      </c>
      <c r="AL225" s="23">
        <f t="shared" si="130"/>
        <v>34.6</v>
      </c>
      <c r="AM225" s="31">
        <f t="shared" si="131"/>
        <v>1.6578000000000002</v>
      </c>
      <c r="AN225" s="23">
        <f t="shared" si="164"/>
        <v>97.925328667532455</v>
      </c>
      <c r="AO225" s="25">
        <f t="shared" si="132"/>
        <v>6.5150320705337911E-2</v>
      </c>
      <c r="AP225" s="31">
        <f t="shared" si="133"/>
        <v>0.30496129198357791</v>
      </c>
      <c r="AQ225" s="31">
        <f t="shared" si="134"/>
        <v>9.3871132077697794</v>
      </c>
      <c r="AR225" s="31">
        <f t="shared" si="135"/>
        <v>3.0930813295225428</v>
      </c>
      <c r="AS225" s="31">
        <f t="shared" si="136"/>
        <v>6.2400972686461609</v>
      </c>
      <c r="AT225" s="31">
        <f t="shared" si="154"/>
        <v>1.3176526463766032</v>
      </c>
      <c r="AU225" s="31">
        <f t="shared" si="155"/>
        <v>0.79790462266043116</v>
      </c>
      <c r="AV225" s="31">
        <f t="shared" si="137"/>
        <v>1.0577786345185172</v>
      </c>
      <c r="AW225" s="31">
        <f t="shared" si="138"/>
        <v>5.1823186341276433</v>
      </c>
      <c r="AX225" s="31">
        <f t="shared" si="139"/>
        <v>20.836199999999998</v>
      </c>
      <c r="AY225" s="31">
        <f t="shared" si="140"/>
        <v>0.97433929414987031</v>
      </c>
      <c r="AZ225" s="31">
        <f t="shared" si="141"/>
        <v>0.26661206235031204</v>
      </c>
      <c r="BA225" s="31">
        <f t="shared" si="165"/>
        <v>1.7519624932408016</v>
      </c>
      <c r="BB225" s="31">
        <f t="shared" si="166"/>
        <v>0.14508343569095025</v>
      </c>
      <c r="BC225" s="31">
        <f t="shared" si="167"/>
        <v>0.80522827725308666</v>
      </c>
      <c r="BD225" s="31">
        <f t="shared" si="142"/>
        <v>38.314592404307959</v>
      </c>
      <c r="BE225" s="31">
        <f t="shared" si="168"/>
        <v>28.968897025049159</v>
      </c>
      <c r="BF225" s="25">
        <f t="shared" si="156"/>
        <v>0.93410529149941213</v>
      </c>
      <c r="BG225" s="32">
        <f t="shared" si="143"/>
        <v>10195227172.153595</v>
      </c>
      <c r="BH225" s="32">
        <f t="shared" si="144"/>
        <v>7860776041.8675165</v>
      </c>
      <c r="BI225" s="31">
        <f t="shared" si="145"/>
        <v>44.264291879172752</v>
      </c>
      <c r="BJ225" s="25">
        <f t="shared" si="146"/>
        <v>0.19601228789732461</v>
      </c>
      <c r="BK225" s="25">
        <f t="shared" si="147"/>
        <v>0.91104214352420654</v>
      </c>
      <c r="BL225" s="31">
        <f t="shared" si="148"/>
        <v>7.9045160591704962</v>
      </c>
      <c r="BM225" s="31">
        <f t="shared" si="149"/>
        <v>12.931683940829501</v>
      </c>
      <c r="BN225" s="31">
        <f t="shared" si="157"/>
        <v>0.47788928088800819</v>
      </c>
      <c r="BO225" s="31">
        <f t="shared" si="150"/>
        <v>1.6090145211844094</v>
      </c>
      <c r="BP225" s="31">
        <f t="shared" si="151"/>
        <v>1.6368283608731864</v>
      </c>
      <c r="BQ225" s="31">
        <f t="shared" si="152"/>
        <v>0.40683372125512096</v>
      </c>
      <c r="BS225" s="13"/>
      <c r="BT225" s="19"/>
      <c r="BU225" s="20"/>
      <c r="BV225" s="19"/>
      <c r="BW225" s="33"/>
      <c r="BX225" s="34"/>
      <c r="BZ225" s="19"/>
      <c r="CA225" s="20"/>
      <c r="CB225" s="19"/>
      <c r="CC225" s="6"/>
      <c r="CD225" s="35"/>
      <c r="CF225" s="21"/>
      <c r="CG225" s="21"/>
      <c r="CH225" s="21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36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31">
        <f t="shared" si="129"/>
        <v>9.0447127179641846</v>
      </c>
      <c r="AL226" s="23">
        <f t="shared" si="130"/>
        <v>34.75</v>
      </c>
      <c r="AM226" s="31">
        <f t="shared" si="131"/>
        <v>2.4867000000000004</v>
      </c>
      <c r="AN226" s="23">
        <f t="shared" si="164"/>
        <v>97.926950191387746</v>
      </c>
      <c r="AO226" s="25">
        <f t="shared" si="132"/>
        <v>6.5151399515086528E-2</v>
      </c>
      <c r="AP226" s="31">
        <f t="shared" si="133"/>
        <v>0.30716720547020437</v>
      </c>
      <c r="AQ226" s="31">
        <f t="shared" si="134"/>
        <v>8.3728196008798026</v>
      </c>
      <c r="AR226" s="31">
        <f t="shared" si="135"/>
        <v>3.5863105663510559</v>
      </c>
      <c r="AS226" s="31">
        <f t="shared" si="136"/>
        <v>5.9795650836154293</v>
      </c>
      <c r="AT226" s="31">
        <f t="shared" si="154"/>
        <v>1.5134230590001456</v>
      </c>
      <c r="AU226" s="31">
        <f t="shared" si="155"/>
        <v>1.1721947441231724</v>
      </c>
      <c r="AV226" s="31">
        <f t="shared" si="137"/>
        <v>1.3428089015616589</v>
      </c>
      <c r="AW226" s="31">
        <f t="shared" si="138"/>
        <v>4.6367561820537704</v>
      </c>
      <c r="AX226" s="31">
        <f t="shared" si="139"/>
        <v>20.235600000000002</v>
      </c>
      <c r="AY226" s="31">
        <f t="shared" si="140"/>
        <v>0.97470025896309476</v>
      </c>
      <c r="AZ226" s="31">
        <f t="shared" si="141"/>
        <v>0.26123367238341294</v>
      </c>
      <c r="BA226" s="31">
        <f t="shared" si="165"/>
        <v>1.7480932095130097</v>
      </c>
      <c r="BB226" s="31">
        <f t="shared" si="166"/>
        <v>0.14222424740844916</v>
      </c>
      <c r="BC226" s="31">
        <f t="shared" si="167"/>
        <v>0.80639943633398992</v>
      </c>
      <c r="BD226" s="31">
        <f t="shared" si="142"/>
        <v>38.187695585536019</v>
      </c>
      <c r="BE226" s="31">
        <f t="shared" si="168"/>
        <v>28.872952878312073</v>
      </c>
      <c r="BF226" s="25">
        <f t="shared" si="156"/>
        <v>0.91019439926216317</v>
      </c>
      <c r="BG226" s="32">
        <f t="shared" si="143"/>
        <v>9915800708.1345043</v>
      </c>
      <c r="BH226" s="32">
        <f t="shared" si="144"/>
        <v>8128116525.0957737</v>
      </c>
      <c r="BI226" s="31">
        <f t="shared" si="145"/>
        <v>44.234663097264026</v>
      </c>
      <c r="BJ226" s="25">
        <f t="shared" si="146"/>
        <v>0.17776851578497929</v>
      </c>
      <c r="BK226" s="25">
        <f t="shared" si="147"/>
        <v>0.87876243900392048</v>
      </c>
      <c r="BL226" s="31">
        <f t="shared" si="148"/>
        <v>6.9101751579225397</v>
      </c>
      <c r="BM226" s="31">
        <f t="shared" si="149"/>
        <v>13.325424842077462</v>
      </c>
      <c r="BN226" s="31">
        <f t="shared" si="157"/>
        <v>0.50705573980507845</v>
      </c>
      <c r="BO226" s="31">
        <f t="shared" si="150"/>
        <v>1.6699984722612229</v>
      </c>
      <c r="BP226" s="31">
        <f t="shared" si="151"/>
        <v>2.1957359827248379</v>
      </c>
      <c r="BQ226" s="31">
        <f t="shared" si="152"/>
        <v>0.42740267994450726</v>
      </c>
      <c r="BS226" s="13"/>
      <c r="BT226" s="19"/>
      <c r="BU226" s="20"/>
      <c r="BV226" s="19"/>
      <c r="BW226" s="33"/>
      <c r="BX226" s="34"/>
      <c r="BZ226" s="19"/>
      <c r="CA226" s="20"/>
      <c r="CB226" s="19"/>
      <c r="CC226" s="6"/>
      <c r="CD226" s="35"/>
      <c r="CF226" s="21"/>
      <c r="CG226" s="21"/>
      <c r="CH226" s="21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36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31">
        <f t="shared" si="129"/>
        <v>9.5711678777504492</v>
      </c>
      <c r="AL227" s="23">
        <f t="shared" si="130"/>
        <v>34.599999999999994</v>
      </c>
      <c r="AM227" s="31">
        <f t="shared" si="131"/>
        <v>2.9472000000000005</v>
      </c>
      <c r="AN227" s="23">
        <f t="shared" si="164"/>
        <v>97.925328667532455</v>
      </c>
      <c r="AO227" s="25">
        <f t="shared" si="132"/>
        <v>6.5150320705337911E-2</v>
      </c>
      <c r="AP227" s="31">
        <f t="shared" si="133"/>
        <v>0.30496129198357802</v>
      </c>
      <c r="AQ227" s="31">
        <f t="shared" si="134"/>
        <v>8.3290578443669325</v>
      </c>
      <c r="AR227" s="31">
        <f t="shared" si="135"/>
        <v>3.5444766708090345</v>
      </c>
      <c r="AS227" s="31">
        <f t="shared" si="136"/>
        <v>5.9367672575879835</v>
      </c>
      <c r="AT227" s="31">
        <f t="shared" si="154"/>
        <v>1.8289499621374619</v>
      </c>
      <c r="AU227" s="31">
        <f t="shared" si="155"/>
        <v>1.3992817178536447</v>
      </c>
      <c r="AV227" s="31">
        <f t="shared" si="137"/>
        <v>1.6141158399955533</v>
      </c>
      <c r="AW227" s="31">
        <f t="shared" si="138"/>
        <v>4.3226514175924304</v>
      </c>
      <c r="AX227" s="31">
        <f t="shared" si="139"/>
        <v>20.358800000000002</v>
      </c>
      <c r="AY227" s="31">
        <f t="shared" si="140"/>
        <v>0.97506872063560157</v>
      </c>
      <c r="AZ227" s="31">
        <f t="shared" si="141"/>
        <v>0.25577787324150192</v>
      </c>
      <c r="BA227" s="31">
        <f t="shared" si="165"/>
        <v>1.7441823142491206</v>
      </c>
      <c r="BB227" s="31">
        <f t="shared" si="166"/>
        <v>0.13931970492594548</v>
      </c>
      <c r="BC227" s="31">
        <f t="shared" si="167"/>
        <v>0.80756361857120473</v>
      </c>
      <c r="BD227" s="31">
        <f t="shared" si="142"/>
        <v>38.058269798205828</v>
      </c>
      <c r="BE227" s="31">
        <f t="shared" si="168"/>
        <v>28.775096629027463</v>
      </c>
      <c r="BF227" s="25">
        <f t="shared" si="156"/>
        <v>0.91885008557462544</v>
      </c>
      <c r="BG227" s="32">
        <f t="shared" si="143"/>
        <v>9903237533.7481403</v>
      </c>
      <c r="BH227" s="32">
        <f t="shared" si="144"/>
        <v>8106481944.2592125</v>
      </c>
      <c r="BI227" s="31">
        <f t="shared" si="145"/>
        <v>44.150827300335031</v>
      </c>
      <c r="BJ227" s="25">
        <f t="shared" si="146"/>
        <v>0.16213299782165091</v>
      </c>
      <c r="BK227" s="25">
        <f t="shared" si="147"/>
        <v>0.89044761552574447</v>
      </c>
      <c r="BL227" s="31">
        <f t="shared" si="148"/>
        <v>6.3740964968908731</v>
      </c>
      <c r="BM227" s="31">
        <f t="shared" si="149"/>
        <v>13.984703503109129</v>
      </c>
      <c r="BN227" s="31">
        <f t="shared" si="157"/>
        <v>0.52892222023862057</v>
      </c>
      <c r="BO227" s="31">
        <f t="shared" si="150"/>
        <v>1.7400356453126953</v>
      </c>
      <c r="BP227" s="31">
        <f t="shared" si="151"/>
        <v>2.4272064504149871</v>
      </c>
      <c r="BQ227" s="31">
        <f t="shared" si="152"/>
        <v>0.43539536125105838</v>
      </c>
      <c r="BS227" s="13"/>
      <c r="BT227" s="19"/>
      <c r="BU227" s="20"/>
      <c r="BV227" s="19"/>
      <c r="BW227" s="33"/>
      <c r="BX227" s="34"/>
      <c r="BZ227" s="19"/>
      <c r="CA227" s="20"/>
      <c r="CB227" s="19"/>
      <c r="CC227" s="6"/>
      <c r="CD227" s="35"/>
      <c r="CF227" s="21"/>
      <c r="CG227" s="21"/>
      <c r="CH227" s="21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36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31">
        <f t="shared" si="129"/>
        <v>8.6130192459462336</v>
      </c>
      <c r="AL228" s="23">
        <f t="shared" si="130"/>
        <v>34.200000000000003</v>
      </c>
      <c r="AM228" s="31">
        <f t="shared" si="131"/>
        <v>2.3025000000000002</v>
      </c>
      <c r="AN228" s="23">
        <f t="shared" si="164"/>
        <v>97.920996972937616</v>
      </c>
      <c r="AO228" s="25">
        <f t="shared" si="132"/>
        <v>6.5147438802403396E-2</v>
      </c>
      <c r="AP228" s="31">
        <f t="shared" si="133"/>
        <v>0.29914345659317632</v>
      </c>
      <c r="AQ228" s="31">
        <f t="shared" si="134"/>
        <v>8.4609390636425328</v>
      </c>
      <c r="AR228" s="31">
        <f t="shared" si="135"/>
        <v>3.3219025283483368</v>
      </c>
      <c r="AS228" s="31">
        <f t="shared" si="136"/>
        <v>5.891420795995435</v>
      </c>
      <c r="AT228" s="31">
        <f t="shared" si="154"/>
        <v>1.787183560251405</v>
      </c>
      <c r="AU228" s="31">
        <f t="shared" si="155"/>
        <v>1.4637424580101583</v>
      </c>
      <c r="AV228" s="31">
        <f t="shared" si="137"/>
        <v>1.6254630091307818</v>
      </c>
      <c r="AW228" s="31">
        <f t="shared" si="138"/>
        <v>4.2659577868646537</v>
      </c>
      <c r="AX228" s="31">
        <f t="shared" si="139"/>
        <v>20.266400000000001</v>
      </c>
      <c r="AY228" s="31">
        <f t="shared" si="140"/>
        <v>0.97544456998424511</v>
      </c>
      <c r="AZ228" s="31">
        <f t="shared" si="141"/>
        <v>0.25024628159561113</v>
      </c>
      <c r="BA228" s="31">
        <f t="shared" si="165"/>
        <v>1.7402311852060768</v>
      </c>
      <c r="BB228" s="31">
        <f t="shared" si="166"/>
        <v>0.13637057890050983</v>
      </c>
      <c r="BC228" s="31">
        <f t="shared" si="167"/>
        <v>0.80871943268984292</v>
      </c>
      <c r="BD228" s="31">
        <f t="shared" si="142"/>
        <v>37.926320038994724</v>
      </c>
      <c r="BE228" s="31">
        <f t="shared" si="168"/>
        <v>28.675332055083132</v>
      </c>
      <c r="BF228" s="25">
        <f t="shared" si="156"/>
        <v>0.91786208262353453</v>
      </c>
      <c r="BG228" s="32">
        <f t="shared" si="143"/>
        <v>9940962912.6033897</v>
      </c>
      <c r="BH228" s="32">
        <f t="shared" si="144"/>
        <v>7988262715.3330622</v>
      </c>
      <c r="BI228" s="31">
        <f t="shared" si="145"/>
        <v>43.953496626886214</v>
      </c>
      <c r="BJ228" s="25">
        <f t="shared" si="146"/>
        <v>0.16150889383791886</v>
      </c>
      <c r="BK228" s="25">
        <f t="shared" si="147"/>
        <v>0.88911381154177171</v>
      </c>
      <c r="BL228" s="31">
        <f t="shared" si="148"/>
        <v>6.3117128061879679</v>
      </c>
      <c r="BM228" s="31">
        <f t="shared" si="149"/>
        <v>13.954687193812033</v>
      </c>
      <c r="BN228" s="31">
        <f t="shared" si="157"/>
        <v>0.5301932824396669</v>
      </c>
      <c r="BO228" s="31">
        <f t="shared" si="150"/>
        <v>1.703176972036053</v>
      </c>
      <c r="BP228" s="31">
        <f t="shared" si="151"/>
        <v>1.8737372946388948</v>
      </c>
      <c r="BQ228" s="31">
        <f t="shared" si="152"/>
        <v>0.41529156786204124</v>
      </c>
      <c r="BS228" s="13"/>
      <c r="BT228" s="19"/>
      <c r="BU228" s="20"/>
      <c r="BV228" s="19"/>
      <c r="BW228" s="33"/>
      <c r="BX228" s="34"/>
      <c r="BZ228" s="19"/>
      <c r="CA228" s="20"/>
      <c r="CB228" s="19"/>
      <c r="CC228" s="6"/>
      <c r="CD228" s="35"/>
      <c r="CF228" s="21"/>
      <c r="CG228" s="21"/>
      <c r="CH228" s="21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36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31">
        <f t="shared" si="129"/>
        <v>9.3266434082493213</v>
      </c>
      <c r="AL229" s="23">
        <f t="shared" si="130"/>
        <v>35.049999999999997</v>
      </c>
      <c r="AM229" s="31">
        <f t="shared" si="131"/>
        <v>2.7629999999999999</v>
      </c>
      <c r="AN229" s="23">
        <f t="shared" si="164"/>
        <v>97.930188569186456</v>
      </c>
      <c r="AO229" s="25">
        <f t="shared" si="132"/>
        <v>6.5153554027662819E-2</v>
      </c>
      <c r="AP229" s="31">
        <f t="shared" si="133"/>
        <v>0.31161902705640543</v>
      </c>
      <c r="AQ229" s="31">
        <f t="shared" si="134"/>
        <v>8.5498581064936978</v>
      </c>
      <c r="AR229" s="31">
        <f t="shared" si="135"/>
        <v>3.6285738459938641</v>
      </c>
      <c r="AS229" s="31">
        <f t="shared" si="136"/>
        <v>6.0892159762437812</v>
      </c>
      <c r="AT229" s="31">
        <f t="shared" si="154"/>
        <v>1.5348867368554044</v>
      </c>
      <c r="AU229" s="31">
        <f t="shared" si="155"/>
        <v>1.3936268713584727</v>
      </c>
      <c r="AV229" s="31">
        <f t="shared" si="137"/>
        <v>1.4642568041069386</v>
      </c>
      <c r="AW229" s="31">
        <f t="shared" si="138"/>
        <v>4.6249591721368422</v>
      </c>
      <c r="AX229" s="31">
        <f t="shared" si="139"/>
        <v>19.350100000000001</v>
      </c>
      <c r="AY229" s="31">
        <f t="shared" si="140"/>
        <v>0.97582769563675187</v>
      </c>
      <c r="AZ229" s="31">
        <f t="shared" si="141"/>
        <v>0.24464053657572624</v>
      </c>
      <c r="BA229" s="31">
        <f t="shared" si="165"/>
        <v>1.7362411819281698</v>
      </c>
      <c r="BB229" s="31">
        <f t="shared" si="166"/>
        <v>0.13337766197331974</v>
      </c>
      <c r="BC229" s="31">
        <f t="shared" si="167"/>
        <v>0.80986549548315911</v>
      </c>
      <c r="BD229" s="31">
        <f t="shared" si="142"/>
        <v>37.791852469890408</v>
      </c>
      <c r="BE229" s="31">
        <f t="shared" si="168"/>
        <v>28.573663815434738</v>
      </c>
      <c r="BF229" s="25">
        <f t="shared" si="156"/>
        <v>0.87948119507255618</v>
      </c>
      <c r="BG229" s="32">
        <f t="shared" si="143"/>
        <v>9966172975.1767101</v>
      </c>
      <c r="BH229" s="32">
        <f t="shared" si="144"/>
        <v>8149794380.8479786</v>
      </c>
      <c r="BI229" s="31">
        <f t="shared" si="145"/>
        <v>44.411293973294519</v>
      </c>
      <c r="BJ229" s="25">
        <f t="shared" si="146"/>
        <v>0.17059092893089817</v>
      </c>
      <c r="BK229" s="25">
        <f t="shared" si="147"/>
        <v>0.837299613347951</v>
      </c>
      <c r="BL229" s="31">
        <f t="shared" si="148"/>
        <v>6.3435190990462127</v>
      </c>
      <c r="BM229" s="31">
        <f t="shared" si="149"/>
        <v>13.006580900953789</v>
      </c>
      <c r="BN229" s="31">
        <f t="shared" si="157"/>
        <v>0.51757186235391128</v>
      </c>
      <c r="BO229" s="31">
        <f t="shared" si="150"/>
        <v>1.6536640189597431</v>
      </c>
      <c r="BP229" s="31">
        <f t="shared" si="151"/>
        <v>2.4312111730016013</v>
      </c>
      <c r="BQ229" s="31">
        <f t="shared" si="152"/>
        <v>0.43797913280873524</v>
      </c>
      <c r="BS229" s="13"/>
      <c r="BT229" s="19"/>
      <c r="BU229" s="20"/>
      <c r="BV229" s="19"/>
      <c r="BW229" s="33"/>
      <c r="BX229" s="34"/>
      <c r="BZ229" s="19"/>
      <c r="CA229" s="20"/>
      <c r="CB229" s="19"/>
      <c r="CC229" s="6"/>
      <c r="CD229" s="35"/>
      <c r="CF229" s="21"/>
      <c r="CG229" s="21"/>
      <c r="CH229" s="21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36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31">
        <f t="shared" si="129"/>
        <v>8.4700341364077101</v>
      </c>
      <c r="AL230" s="23">
        <f t="shared" si="130"/>
        <v>34.700000000000003</v>
      </c>
      <c r="AM230" s="31">
        <f t="shared" si="131"/>
        <v>2.1183000000000001</v>
      </c>
      <c r="AN230" s="23">
        <f t="shared" si="164"/>
        <v>97.926409856589601</v>
      </c>
      <c r="AO230" s="25">
        <f t="shared" si="132"/>
        <v>6.5151040027037158E-2</v>
      </c>
      <c r="AP230" s="31">
        <f t="shared" si="133"/>
        <v>0.3064304250955297</v>
      </c>
      <c r="AQ230" s="31">
        <f t="shared" si="134"/>
        <v>8.6395827361885367</v>
      </c>
      <c r="AR230" s="31">
        <f t="shared" si="135"/>
        <v>3.4417464345283828</v>
      </c>
      <c r="AS230" s="31">
        <f t="shared" si="136"/>
        <v>6.04066458535846</v>
      </c>
      <c r="AT230" s="31">
        <f t="shared" si="154"/>
        <v>1.4352082631983356</v>
      </c>
      <c r="AU230" s="31">
        <f t="shared" si="155"/>
        <v>1.2700186622197149</v>
      </c>
      <c r="AV230" s="31">
        <f t="shared" si="137"/>
        <v>1.3526134627090252</v>
      </c>
      <c r="AW230" s="31">
        <f t="shared" si="138"/>
        <v>4.6880511226494352</v>
      </c>
      <c r="AX230" s="31">
        <f t="shared" si="139"/>
        <v>20.258700000000001</v>
      </c>
      <c r="AY230" s="31">
        <f t="shared" si="140"/>
        <v>0.9762179840647226</v>
      </c>
      <c r="AZ230" s="31">
        <f t="shared" si="141"/>
        <v>0.23896229928507901</v>
      </c>
      <c r="BA230" s="31">
        <f t="shared" si="165"/>
        <v>1.7322136451872927</v>
      </c>
      <c r="BB230" s="31">
        <f t="shared" si="166"/>
        <v>0.13034176876069267</v>
      </c>
      <c r="BC230" s="31">
        <f t="shared" si="167"/>
        <v>0.81100043351439466</v>
      </c>
      <c r="BD230" s="31">
        <f t="shared" si="142"/>
        <v>37.654874467687236</v>
      </c>
      <c r="BE230" s="31">
        <f t="shared" si="168"/>
        <v>28.470097487528964</v>
      </c>
      <c r="BF230" s="25">
        <f t="shared" si="156"/>
        <v>0.92412749944129369</v>
      </c>
      <c r="BG230" s="32">
        <f t="shared" si="143"/>
        <v>9991430956.4996033</v>
      </c>
      <c r="BH230" s="32">
        <f t="shared" si="144"/>
        <v>8052584441.8166809</v>
      </c>
      <c r="BI230" s="31">
        <f t="shared" si="145"/>
        <v>44.234903748972371</v>
      </c>
      <c r="BJ230" s="25">
        <f t="shared" si="146"/>
        <v>0.17717732384862084</v>
      </c>
      <c r="BK230" s="25">
        <f t="shared" si="147"/>
        <v>0.89757212424574651</v>
      </c>
      <c r="BL230" s="31">
        <f t="shared" si="148"/>
        <v>7.0346513937232142</v>
      </c>
      <c r="BM230" s="31">
        <f t="shared" si="149"/>
        <v>13.224048606276787</v>
      </c>
      <c r="BN230" s="31">
        <f t="shared" si="157"/>
        <v>0.50262442441188859</v>
      </c>
      <c r="BO230" s="31">
        <f t="shared" si="150"/>
        <v>1.6533183410493797</v>
      </c>
      <c r="BP230" s="31">
        <f t="shared" si="151"/>
        <v>1.8914305633925481</v>
      </c>
      <c r="BQ230" s="31">
        <f t="shared" si="152"/>
        <v>0.41850467747291964</v>
      </c>
      <c r="BS230" s="13"/>
      <c r="BT230" s="19"/>
      <c r="BU230" s="20"/>
      <c r="BV230" s="19"/>
      <c r="BW230" s="33"/>
      <c r="BX230" s="34"/>
      <c r="BZ230" s="19"/>
      <c r="CA230" s="20"/>
      <c r="CB230" s="19"/>
      <c r="CC230" s="6"/>
      <c r="CD230" s="35"/>
      <c r="CF230" s="21"/>
      <c r="CG230" s="21"/>
      <c r="CH230" s="21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36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31">
        <f t="shared" si="129"/>
        <v>7.7588148957686638</v>
      </c>
      <c r="AL231" s="23">
        <f t="shared" si="130"/>
        <v>34.299999999999997</v>
      </c>
      <c r="AM231" s="31">
        <f t="shared" si="131"/>
        <v>1.8420000000000001</v>
      </c>
      <c r="AN231" s="23">
        <f t="shared" si="164"/>
        <v>97.922080938676487</v>
      </c>
      <c r="AO231" s="25">
        <f t="shared" si="132"/>
        <v>6.5148159971445976E-2</v>
      </c>
      <c r="AP231" s="31">
        <f t="shared" si="133"/>
        <v>0.30058914768019646</v>
      </c>
      <c r="AQ231" s="31">
        <f t="shared" si="134"/>
        <v>8.1559799987992179</v>
      </c>
      <c r="AR231" s="31">
        <f t="shared" si="135"/>
        <v>3.5030684848343494</v>
      </c>
      <c r="AS231" s="31">
        <f t="shared" si="136"/>
        <v>5.8295242418167836</v>
      </c>
      <c r="AT231" s="31">
        <f t="shared" si="154"/>
        <v>1.9231845981740576</v>
      </c>
      <c r="AU231" s="31">
        <f t="shared" si="155"/>
        <v>1.2804888598114772</v>
      </c>
      <c r="AV231" s="31">
        <f t="shared" si="137"/>
        <v>1.6018367289927675</v>
      </c>
      <c r="AW231" s="31">
        <f t="shared" si="138"/>
        <v>4.2276875128240157</v>
      </c>
      <c r="AX231" s="31">
        <f t="shared" si="139"/>
        <v>19.919900000000002</v>
      </c>
      <c r="AY231" s="31">
        <f t="shared" si="140"/>
        <v>0.97661531961727277</v>
      </c>
      <c r="AZ231" s="31">
        <f t="shared" si="141"/>
        <v>0.23321325230792456</v>
      </c>
      <c r="BA231" s="31">
        <f t="shared" si="165"/>
        <v>1.7281498965063373</v>
      </c>
      <c r="BB231" s="31">
        <f t="shared" si="166"/>
        <v>0.1272637358147404</v>
      </c>
      <c r="BC231" s="31">
        <f t="shared" si="167"/>
        <v>0.8121228848155807</v>
      </c>
      <c r="BD231" s="31">
        <f t="shared" si="142"/>
        <v>37.515394672530554</v>
      </c>
      <c r="BE231" s="31">
        <f t="shared" si="168"/>
        <v>28.3646396040069</v>
      </c>
      <c r="BF231" s="25">
        <f t="shared" si="156"/>
        <v>0.91205107349030101</v>
      </c>
      <c r="BG231" s="32">
        <f t="shared" si="143"/>
        <v>9853104178.5321732</v>
      </c>
      <c r="BH231" s="32">
        <f t="shared" si="144"/>
        <v>8084890580.7075863</v>
      </c>
      <c r="BI231" s="31">
        <f t="shared" si="145"/>
        <v>43.974994152276274</v>
      </c>
      <c r="BJ231" s="25">
        <f t="shared" si="146"/>
        <v>0.1628108358610543</v>
      </c>
      <c r="BK231" s="25">
        <f t="shared" si="147"/>
        <v>0.88126894921190646</v>
      </c>
      <c r="BL231" s="31">
        <f t="shared" si="148"/>
        <v>6.3095380641534993</v>
      </c>
      <c r="BM231" s="31">
        <f t="shared" si="149"/>
        <v>13.610361935846502</v>
      </c>
      <c r="BN231" s="31">
        <f t="shared" si="157"/>
        <v>0.52610598901609973</v>
      </c>
      <c r="BO231" s="31">
        <f t="shared" si="150"/>
        <v>1.6691798543173562</v>
      </c>
      <c r="BP231" s="31">
        <f t="shared" si="151"/>
        <v>1.4850755423079611</v>
      </c>
      <c r="BQ231" s="31">
        <f t="shared" si="152"/>
        <v>0.40653829727855961</v>
      </c>
      <c r="BS231" s="13"/>
      <c r="BT231" s="19"/>
      <c r="BU231" s="20"/>
      <c r="BV231" s="19"/>
      <c r="BW231" s="33"/>
      <c r="BX231" s="34"/>
      <c r="BZ231" s="19"/>
      <c r="CA231" s="20"/>
      <c r="CB231" s="19"/>
      <c r="CC231" s="6"/>
      <c r="CD231" s="35"/>
      <c r="CF231" s="21"/>
      <c r="CG231" s="21"/>
      <c r="CH231" s="21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36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31">
        <f t="shared" si="129"/>
        <v>7.9459436045320118</v>
      </c>
      <c r="AL232" s="23">
        <f t="shared" si="130"/>
        <v>34.950000000000003</v>
      </c>
      <c r="AM232" s="31">
        <f t="shared" si="131"/>
        <v>1.9341000000000002</v>
      </c>
      <c r="AN232" s="23">
        <f t="shared" si="164"/>
        <v>97.929109800984037</v>
      </c>
      <c r="AO232" s="25">
        <f t="shared" si="132"/>
        <v>6.5152836316573037E-2</v>
      </c>
      <c r="AP232" s="31">
        <f t="shared" si="133"/>
        <v>0.31012913976044476</v>
      </c>
      <c r="AQ232" s="31">
        <f t="shared" si="134"/>
        <v>8.1989555611411973</v>
      </c>
      <c r="AR232" s="31">
        <f t="shared" si="135"/>
        <v>3.7579771108740125</v>
      </c>
      <c r="AS232" s="31">
        <f t="shared" si="136"/>
        <v>5.9784663360076049</v>
      </c>
      <c r="AT232" s="31">
        <f t="shared" si="154"/>
        <v>1.6347200432301954</v>
      </c>
      <c r="AU232" s="31">
        <f t="shared" si="155"/>
        <v>1.1478537785597676</v>
      </c>
      <c r="AV232" s="31">
        <f t="shared" si="137"/>
        <v>1.3912869108949815</v>
      </c>
      <c r="AW232" s="31">
        <f t="shared" si="138"/>
        <v>4.5871794251126232</v>
      </c>
      <c r="AX232" s="31">
        <f t="shared" si="139"/>
        <v>19.650400000000001</v>
      </c>
      <c r="AY232" s="31">
        <f t="shared" si="140"/>
        <v>0.97701958455530324</v>
      </c>
      <c r="AZ232" s="31">
        <f t="shared" si="141"/>
        <v>0.22739509921095732</v>
      </c>
      <c r="BA232" s="31">
        <f t="shared" si="165"/>
        <v>1.7240512377637456</v>
      </c>
      <c r="BB232" s="31">
        <f t="shared" si="166"/>
        <v>0.12414442155305215</v>
      </c>
      <c r="BC232" s="31">
        <f t="shared" si="167"/>
        <v>0.8132315005809595</v>
      </c>
      <c r="BD232" s="31">
        <f t="shared" si="142"/>
        <v>37.373423035382764</v>
      </c>
      <c r="BE232" s="31">
        <f t="shared" si="168"/>
        <v>28.2572976885922</v>
      </c>
      <c r="BF232" s="25">
        <f t="shared" si="156"/>
        <v>0.90312953068766799</v>
      </c>
      <c r="BG232" s="32">
        <f t="shared" si="143"/>
        <v>9865619631.1216183</v>
      </c>
      <c r="BH232" s="32">
        <f t="shared" si="144"/>
        <v>8215088174.481678</v>
      </c>
      <c r="BI232" s="31">
        <f t="shared" si="145"/>
        <v>44.324855185436476</v>
      </c>
      <c r="BJ232" s="25">
        <f t="shared" si="146"/>
        <v>0.17486604391118815</v>
      </c>
      <c r="BK232" s="25">
        <f t="shared" si="147"/>
        <v>0.86922486642835184</v>
      </c>
      <c r="BL232" s="31">
        <f t="shared" si="148"/>
        <v>6.7372855115369825</v>
      </c>
      <c r="BM232" s="31">
        <f t="shared" si="149"/>
        <v>12.91311448846302</v>
      </c>
      <c r="BN232" s="31">
        <f t="shared" si="157"/>
        <v>0.50599978403068258</v>
      </c>
      <c r="BO232" s="31">
        <f t="shared" si="150"/>
        <v>1.63393109987755</v>
      </c>
      <c r="BP232" s="31">
        <f t="shared" si="151"/>
        <v>1.6884752334027586</v>
      </c>
      <c r="BQ232" s="31">
        <f t="shared" si="152"/>
        <v>0.41812609032177833</v>
      </c>
      <c r="BS232" s="13"/>
      <c r="BT232" s="19"/>
      <c r="BU232" s="20"/>
      <c r="BV232" s="19"/>
      <c r="BW232" s="33"/>
      <c r="BX232" s="34"/>
      <c r="BZ232" s="19"/>
      <c r="CA232" s="20"/>
      <c r="CB232" s="19"/>
      <c r="CC232" s="6"/>
      <c r="CD232" s="35"/>
      <c r="CF232" s="21"/>
      <c r="CG232" s="21"/>
      <c r="CH232" s="21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36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31">
        <f t="shared" si="129"/>
        <v>9.3661242077871218</v>
      </c>
      <c r="AL233" s="23">
        <f t="shared" si="130"/>
        <v>34.85</v>
      </c>
      <c r="AM233" s="31">
        <f t="shared" si="131"/>
        <v>2.9472000000000005</v>
      </c>
      <c r="AN233" s="23">
        <f t="shared" si="164"/>
        <v>97.928030341939049</v>
      </c>
      <c r="AO233" s="25">
        <f t="shared" si="132"/>
        <v>6.5152118145861485E-2</v>
      </c>
      <c r="AP233" s="31">
        <f t="shared" si="133"/>
        <v>0.30864520542241308</v>
      </c>
      <c r="AQ233" s="31">
        <f t="shared" si="134"/>
        <v>8.242126564578987</v>
      </c>
      <c r="AR233" s="31">
        <f t="shared" si="135"/>
        <v>3.6927819602923044</v>
      </c>
      <c r="AS233" s="31">
        <f t="shared" si="136"/>
        <v>5.9674542624356457</v>
      </c>
      <c r="AT233" s="31">
        <f t="shared" si="154"/>
        <v>1.8094631605432292</v>
      </c>
      <c r="AU233" s="31">
        <f t="shared" si="155"/>
        <v>1.3434666300263749</v>
      </c>
      <c r="AV233" s="31">
        <f t="shared" si="137"/>
        <v>1.5764648952848019</v>
      </c>
      <c r="AW233" s="31">
        <f t="shared" si="138"/>
        <v>4.3909893671508442</v>
      </c>
      <c r="AX233" s="31">
        <f t="shared" si="139"/>
        <v>19.280799999999999</v>
      </c>
      <c r="AY233" s="31">
        <f t="shared" si="140"/>
        <v>0.97743065908638782</v>
      </c>
      <c r="AZ233" s="31">
        <f t="shared" si="141"/>
        <v>0.22150956403850508</v>
      </c>
      <c r="BA233" s="31">
        <f t="shared" si="165"/>
        <v>1.7199189508770703</v>
      </c>
      <c r="BB233" s="31">
        <f t="shared" si="166"/>
        <v>0.12098470615687923</v>
      </c>
      <c r="BC233" s="31">
        <f t="shared" si="167"/>
        <v>0.81432494685264722</v>
      </c>
      <c r="BD233" s="31">
        <f t="shared" si="142"/>
        <v>37.228970864285976</v>
      </c>
      <c r="BE233" s="31">
        <f t="shared" si="168"/>
        <v>28.148080291069341</v>
      </c>
      <c r="BF233" s="25">
        <f t="shared" si="156"/>
        <v>0.88958109189224333</v>
      </c>
      <c r="BG233" s="32">
        <f t="shared" si="143"/>
        <v>9878147002.8103352</v>
      </c>
      <c r="BH233" s="32">
        <f t="shared" si="144"/>
        <v>8182392431.1048279</v>
      </c>
      <c r="BI233" s="31">
        <f t="shared" si="145"/>
        <v>44.275412422243015</v>
      </c>
      <c r="BJ233" s="25">
        <f t="shared" si="146"/>
        <v>0.16421970546280759</v>
      </c>
      <c r="BK233" s="25">
        <f t="shared" si="147"/>
        <v>0.85093447405452849</v>
      </c>
      <c r="BL233" s="31">
        <f t="shared" si="148"/>
        <v>6.1870553720469763</v>
      </c>
      <c r="BM233" s="31">
        <f t="shared" si="149"/>
        <v>13.093744627953022</v>
      </c>
      <c r="BN233" s="31">
        <f t="shared" si="157"/>
        <v>0.52291312411952962</v>
      </c>
      <c r="BO233" s="31">
        <f t="shared" si="150"/>
        <v>1.6488591721808166</v>
      </c>
      <c r="BP233" s="31">
        <f t="shared" si="151"/>
        <v>2.4636455562103907</v>
      </c>
      <c r="BQ233" s="31">
        <f t="shared" si="152"/>
        <v>0.43908287325209883</v>
      </c>
      <c r="BS233" s="13"/>
      <c r="BT233" s="19"/>
      <c r="BU233" s="20"/>
      <c r="BV233" s="19"/>
      <c r="BW233" s="33"/>
      <c r="BX233" s="34"/>
      <c r="BZ233" s="19"/>
      <c r="CA233" s="20"/>
      <c r="CB233" s="19"/>
      <c r="CC233" s="6"/>
      <c r="CD233" s="35"/>
      <c r="CF233" s="21"/>
      <c r="CG233" s="21"/>
      <c r="CH233" s="21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36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31">
        <f t="shared" si="129"/>
        <v>4.2805341046543717</v>
      </c>
      <c r="AL234" s="23">
        <f t="shared" si="130"/>
        <v>29.75</v>
      </c>
      <c r="AM234" s="31">
        <f t="shared" si="131"/>
        <v>1.3815</v>
      </c>
      <c r="AN234" s="23">
        <f t="shared" si="164"/>
        <v>97.872046070912205</v>
      </c>
      <c r="AO234" s="25">
        <f t="shared" si="132"/>
        <v>6.5114871467586488E-2</v>
      </c>
      <c r="AP234" s="31">
        <f t="shared" si="133"/>
        <v>0.24043431637051671</v>
      </c>
      <c r="AQ234" s="31">
        <f t="shared" si="134"/>
        <v>5.4388791379242765</v>
      </c>
      <c r="AR234" s="31">
        <f t="shared" si="135"/>
        <v>3.1866957622050229</v>
      </c>
      <c r="AS234" s="31">
        <f t="shared" si="136"/>
        <v>4.3127874500646497</v>
      </c>
      <c r="AT234" s="31">
        <f t="shared" si="154"/>
        <v>2.5557300012884285</v>
      </c>
      <c r="AU234" s="31">
        <f t="shared" si="155"/>
        <v>1.8057078737908601</v>
      </c>
      <c r="AV234" s="31">
        <f t="shared" si="137"/>
        <v>2.1807189375396443</v>
      </c>
      <c r="AW234" s="31">
        <f t="shared" si="138"/>
        <v>2.1320685125250054</v>
      </c>
      <c r="AX234" s="31">
        <f t="shared" si="139"/>
        <v>10.572100000000001</v>
      </c>
      <c r="AY234" s="31">
        <f t="shared" si="140"/>
        <v>0.97784842140027151</v>
      </c>
      <c r="AZ234" s="31">
        <f t="shared" si="141"/>
        <v>0.21555839080166095</v>
      </c>
      <c r="BA234" s="31">
        <f t="shared" si="165"/>
        <v>1.7157542975633029</v>
      </c>
      <c r="BB234" s="31">
        <f t="shared" si="166"/>
        <v>0.11778549143738008</v>
      </c>
      <c r="BC234" s="31">
        <f t="shared" si="167"/>
        <v>0.81540190619613351</v>
      </c>
      <c r="BD234" s="31">
        <f t="shared" si="142"/>
        <v>37.082050869297163</v>
      </c>
      <c r="BE234" s="31">
        <f t="shared" si="168"/>
        <v>28.036997021258198</v>
      </c>
      <c r="BF234" s="25">
        <f t="shared" si="156"/>
        <v>0.48971007806540928</v>
      </c>
      <c r="BG234" s="32">
        <f t="shared" si="143"/>
        <v>8947864707.9931946</v>
      </c>
      <c r="BH234" s="32">
        <f t="shared" si="144"/>
        <v>7913708591.5375671</v>
      </c>
      <c r="BI234" s="31">
        <f t="shared" si="145"/>
        <v>41.336146943799662</v>
      </c>
      <c r="BJ234" s="25">
        <f t="shared" si="146"/>
        <v>0.13325839515042692</v>
      </c>
      <c r="BK234" s="25">
        <f t="shared" si="147"/>
        <v>0.31110860538830265</v>
      </c>
      <c r="BL234" s="31">
        <f t="shared" si="148"/>
        <v>1.7137070963508507</v>
      </c>
      <c r="BM234" s="31">
        <f t="shared" si="149"/>
        <v>8.8583929036491504</v>
      </c>
      <c r="BN234" s="31">
        <f t="shared" si="157"/>
        <v>0.64518520784043332</v>
      </c>
      <c r="BO234" s="31">
        <f t="shared" si="150"/>
        <v>0.86898354990757054</v>
      </c>
      <c r="BP234" s="31">
        <f t="shared" si="151"/>
        <v>0.56985075979622346</v>
      </c>
      <c r="BQ234" s="31">
        <f t="shared" si="152"/>
        <v>0.33613429411514328</v>
      </c>
      <c r="BS234" s="13"/>
      <c r="BT234" s="19"/>
      <c r="BU234" s="20"/>
      <c r="BV234" s="19"/>
      <c r="BW234" s="33"/>
      <c r="BX234" s="34"/>
      <c r="BZ234" s="19"/>
      <c r="CA234" s="20"/>
      <c r="CB234" s="19"/>
      <c r="CC234" s="6"/>
      <c r="CD234" s="35"/>
      <c r="CF234" s="21"/>
      <c r="CG234" s="21"/>
      <c r="CH234" s="21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36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31">
        <f t="shared" si="129"/>
        <v>8.0728172405353433</v>
      </c>
      <c r="AL235" s="23">
        <f t="shared" si="130"/>
        <v>32</v>
      </c>
      <c r="AM235" s="31">
        <f t="shared" si="131"/>
        <v>2.3946000000000001</v>
      </c>
      <c r="AN235" s="23">
        <f t="shared" si="164"/>
        <v>97.89697248419148</v>
      </c>
      <c r="AO235" s="25">
        <f t="shared" si="132"/>
        <v>6.5131455162951879E-2</v>
      </c>
      <c r="AP235" s="31">
        <f t="shared" si="133"/>
        <v>0.26877730567981856</v>
      </c>
      <c r="AQ235" s="31">
        <f t="shared" si="134"/>
        <v>7.415012964967123</v>
      </c>
      <c r="AR235" s="31">
        <f t="shared" si="135"/>
        <v>2.9660542018616081</v>
      </c>
      <c r="AS235" s="31">
        <f t="shared" si="136"/>
        <v>5.190533583414366</v>
      </c>
      <c r="AT235" s="31">
        <f t="shared" si="154"/>
        <v>2.2630993560204069</v>
      </c>
      <c r="AU235" s="31">
        <f t="shared" si="155"/>
        <v>0.94170664655082459</v>
      </c>
      <c r="AV235" s="31">
        <f t="shared" si="137"/>
        <v>1.6024030012856159</v>
      </c>
      <c r="AW235" s="31">
        <f t="shared" si="138"/>
        <v>3.5881305821287501</v>
      </c>
      <c r="AX235" s="31">
        <f t="shared" si="139"/>
        <v>19.519500000000001</v>
      </c>
      <c r="AY235" s="31">
        <f t="shared" si="140"/>
        <v>0.97827274770496442</v>
      </c>
      <c r="AZ235" s="31">
        <f t="shared" si="141"/>
        <v>0.20954334296149085</v>
      </c>
      <c r="BA235" s="31">
        <f t="shared" si="165"/>
        <v>1.7115585191735987</v>
      </c>
      <c r="BB235" s="31">
        <f t="shared" si="166"/>
        <v>0.11454770066954946</v>
      </c>
      <c r="BC235" s="31">
        <f t="shared" si="167"/>
        <v>0.81646107936318912</v>
      </c>
      <c r="BD235" s="31">
        <f t="shared" si="142"/>
        <v>36.932677205973</v>
      </c>
      <c r="BE235" s="31">
        <f t="shared" si="168"/>
        <v>27.924058581892066</v>
      </c>
      <c r="BF235" s="25">
        <f t="shared" si="156"/>
        <v>0.90781932453181191</v>
      </c>
      <c r="BG235" s="32">
        <f t="shared" si="143"/>
        <v>9629855588.1161289</v>
      </c>
      <c r="BH235" s="32">
        <f t="shared" si="144"/>
        <v>7787117124.0910206</v>
      </c>
      <c r="BI235" s="31">
        <f t="shared" si="145"/>
        <v>42.697708603975826</v>
      </c>
      <c r="BJ235" s="25">
        <f t="shared" si="146"/>
        <v>0.16277951917118025</v>
      </c>
      <c r="BK235" s="25">
        <f t="shared" si="147"/>
        <v>0.87555608811794616</v>
      </c>
      <c r="BL235" s="31">
        <f t="shared" si="148"/>
        <v>6.0853884029171219</v>
      </c>
      <c r="BM235" s="31">
        <f t="shared" si="149"/>
        <v>13.434111597082879</v>
      </c>
      <c r="BN235" s="31">
        <f t="shared" si="157"/>
        <v>0.52994523065415688</v>
      </c>
      <c r="BO235" s="31">
        <f t="shared" si="150"/>
        <v>1.4732000022605036</v>
      </c>
      <c r="BP235" s="31">
        <f t="shared" si="151"/>
        <v>1.6504672172980801</v>
      </c>
      <c r="BQ235" s="31">
        <f t="shared" si="152"/>
        <v>0.38693644690405998</v>
      </c>
      <c r="BS235" s="13"/>
      <c r="BT235" s="19"/>
      <c r="BU235" s="20"/>
      <c r="BV235" s="19"/>
      <c r="BW235" s="33"/>
      <c r="BX235" s="34"/>
      <c r="BZ235" s="19"/>
      <c r="CA235" s="20"/>
      <c r="CB235" s="19"/>
      <c r="CC235" s="6"/>
      <c r="CD235" s="35"/>
      <c r="CF235" s="21"/>
      <c r="CG235" s="21"/>
      <c r="CH235" s="21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36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31">
        <f t="shared" si="129"/>
        <v>8.3873708222566563</v>
      </c>
      <c r="AL236" s="23">
        <f t="shared" si="130"/>
        <v>30.1</v>
      </c>
      <c r="AM236" s="31">
        <f t="shared" si="131"/>
        <v>2.4867000000000004</v>
      </c>
      <c r="AN236" s="23">
        <f t="shared" si="164"/>
        <v>97.875947466766576</v>
      </c>
      <c r="AO236" s="25">
        <f t="shared" si="132"/>
        <v>6.5117467090134495E-2</v>
      </c>
      <c r="AP236" s="31">
        <f t="shared" si="133"/>
        <v>0.24467086946984418</v>
      </c>
      <c r="AQ236" s="31">
        <f t="shared" si="134"/>
        <v>7.029088129589752</v>
      </c>
      <c r="AR236" s="31">
        <f t="shared" si="135"/>
        <v>2.5023227554890153</v>
      </c>
      <c r="AS236" s="31">
        <f t="shared" si="136"/>
        <v>4.7657054425393834</v>
      </c>
      <c r="AT236" s="31">
        <f t="shared" si="154"/>
        <v>1.0259523297504962</v>
      </c>
      <c r="AU236" s="31">
        <f t="shared" si="155"/>
        <v>0.89972328058748829</v>
      </c>
      <c r="AV236" s="31">
        <f t="shared" si="137"/>
        <v>0.96283780516899231</v>
      </c>
      <c r="AW236" s="31">
        <f t="shared" si="138"/>
        <v>3.8028676373703911</v>
      </c>
      <c r="AX236" s="31">
        <f t="shared" si="139"/>
        <v>20.089300000000001</v>
      </c>
      <c r="AY236" s="31">
        <f t="shared" si="140"/>
        <v>0.97870351226342489</v>
      </c>
      <c r="AZ236" s="31">
        <f t="shared" si="141"/>
        <v>0.20346620290648557</v>
      </c>
      <c r="BA236" s="31">
        <f t="shared" si="165"/>
        <v>1.7073328365999725</v>
      </c>
      <c r="BB236" s="31">
        <f t="shared" si="166"/>
        <v>0.11127227839355125</v>
      </c>
      <c r="BC236" s="31">
        <f t="shared" si="167"/>
        <v>0.81750118693973117</v>
      </c>
      <c r="BD236" s="31">
        <f t="shared" si="142"/>
        <v>36.780865517284234</v>
      </c>
      <c r="BE236" s="31">
        <f t="shared" si="168"/>
        <v>27.809276800308261</v>
      </c>
      <c r="BF236" s="25">
        <f t="shared" si="156"/>
        <v>0.93817614126918958</v>
      </c>
      <c r="BG236" s="32">
        <f t="shared" si="143"/>
        <v>9507480021.7858238</v>
      </c>
      <c r="BH236" s="32">
        <f t="shared" si="144"/>
        <v>7497645846.4755507</v>
      </c>
      <c r="BI236" s="31">
        <f t="shared" si="145"/>
        <v>41.688066066042758</v>
      </c>
      <c r="BJ236" s="25">
        <f t="shared" si="146"/>
        <v>0.20262598141820176</v>
      </c>
      <c r="BK236" s="25">
        <f t="shared" si="147"/>
        <v>0.91653779071340613</v>
      </c>
      <c r="BL236" s="31">
        <f t="shared" si="148"/>
        <v>7.7420728988835332</v>
      </c>
      <c r="BM236" s="31">
        <f t="shared" si="149"/>
        <v>12.347227101116468</v>
      </c>
      <c r="BN236" s="31">
        <f t="shared" si="157"/>
        <v>0.47325515910756871</v>
      </c>
      <c r="BO236" s="31">
        <f t="shared" si="150"/>
        <v>1.2325707704716902</v>
      </c>
      <c r="BP236" s="31">
        <f t="shared" si="151"/>
        <v>1.8275088214730277</v>
      </c>
      <c r="BQ236" s="31">
        <f t="shared" si="152"/>
        <v>0.36484372240041141</v>
      </c>
      <c r="BS236" s="13"/>
      <c r="BT236" s="19"/>
      <c r="BU236" s="20"/>
      <c r="BV236" s="19"/>
      <c r="BW236" s="33"/>
      <c r="BX236" s="34"/>
      <c r="BZ236" s="19"/>
      <c r="CA236" s="20"/>
      <c r="CB236" s="19"/>
      <c r="CC236" s="6"/>
      <c r="CD236" s="35"/>
      <c r="CF236" s="21"/>
      <c r="CG236" s="21"/>
      <c r="CH236" s="21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36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31">
        <f t="shared" si="129"/>
        <v>7.5399171128118061</v>
      </c>
      <c r="AL237" s="23">
        <f t="shared" si="130"/>
        <v>30.349999999999998</v>
      </c>
      <c r="AM237" s="31">
        <f t="shared" si="131"/>
        <v>1.8420000000000001</v>
      </c>
      <c r="AN237" s="23">
        <f t="shared" si="164"/>
        <v>97.878728746020244</v>
      </c>
      <c r="AO237" s="25">
        <f t="shared" si="132"/>
        <v>6.5119317492250195E-2</v>
      </c>
      <c r="AP237" s="31">
        <f t="shared" si="133"/>
        <v>0.24773515829185205</v>
      </c>
      <c r="AQ237" s="31">
        <f t="shared" si="134"/>
        <v>7.2973575963193085</v>
      </c>
      <c r="AR237" s="31">
        <f t="shared" si="135"/>
        <v>2.4717700446226427</v>
      </c>
      <c r="AS237" s="31">
        <f t="shared" si="136"/>
        <v>4.8845638204709756</v>
      </c>
      <c r="AT237" s="31">
        <f t="shared" si="154"/>
        <v>1.2161108619543404</v>
      </c>
      <c r="AU237" s="31">
        <f t="shared" si="155"/>
        <v>0.62757275328346052</v>
      </c>
      <c r="AV237" s="31">
        <f t="shared" si="137"/>
        <v>0.92184180761890044</v>
      </c>
      <c r="AW237" s="31">
        <f t="shared" si="138"/>
        <v>3.9627220128520753</v>
      </c>
      <c r="AX237" s="31">
        <f t="shared" si="139"/>
        <v>20.697600000000001</v>
      </c>
      <c r="AY237" s="31">
        <f t="shared" si="140"/>
        <v>0.97914058743081744</v>
      </c>
      <c r="AZ237" s="31">
        <f t="shared" si="141"/>
        <v>0.19732877142439911</v>
      </c>
      <c r="BA237" s="31">
        <f t="shared" si="165"/>
        <v>1.7030784502514518</v>
      </c>
      <c r="BB237" s="31">
        <f t="shared" si="166"/>
        <v>0.10796019018323996</v>
      </c>
      <c r="BC237" s="31">
        <f t="shared" si="167"/>
        <v>0.81852097097618792</v>
      </c>
      <c r="BD237" s="31">
        <f t="shared" si="142"/>
        <v>36.626632973841026</v>
      </c>
      <c r="BE237" s="31">
        <f t="shared" si="168"/>
        <v>27.692664658861723</v>
      </c>
      <c r="BF237" s="25">
        <f t="shared" si="156"/>
        <v>0.97065415448918635</v>
      </c>
      <c r="BG237" s="32">
        <f t="shared" si="143"/>
        <v>9593019613.9022789</v>
      </c>
      <c r="BH237" s="32">
        <f t="shared" si="144"/>
        <v>7477282887.4316282</v>
      </c>
      <c r="BI237" s="31">
        <f t="shared" si="145"/>
        <v>41.847846582020075</v>
      </c>
      <c r="BJ237" s="25">
        <f t="shared" si="146"/>
        <v>0.20558236935085322</v>
      </c>
      <c r="BK237" s="25">
        <f t="shared" si="147"/>
        <v>0.96038310856040165</v>
      </c>
      <c r="BL237" s="31">
        <f t="shared" si="148"/>
        <v>8.2623482261551331</v>
      </c>
      <c r="BM237" s="31">
        <f t="shared" si="149"/>
        <v>12.435251773844868</v>
      </c>
      <c r="BN237" s="31">
        <f t="shared" si="157"/>
        <v>0.4626209737293478</v>
      </c>
      <c r="BO237" s="31">
        <f t="shared" si="150"/>
        <v>1.2569048191697367</v>
      </c>
      <c r="BP237" s="31">
        <f t="shared" si="151"/>
        <v>1.4094918794717171</v>
      </c>
      <c r="BQ237" s="31">
        <f t="shared" si="152"/>
        <v>0.35363740194314869</v>
      </c>
      <c r="BS237" s="13"/>
      <c r="BT237" s="19"/>
      <c r="BU237" s="20"/>
      <c r="BV237" s="19"/>
      <c r="BW237" s="33"/>
      <c r="BX237" s="34"/>
      <c r="BZ237" s="19"/>
      <c r="CA237" s="20"/>
      <c r="CB237" s="19"/>
      <c r="CC237" s="6"/>
      <c r="CD237" s="35"/>
      <c r="CF237" s="21"/>
      <c r="CG237" s="21"/>
      <c r="CH237" s="21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36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31">
        <f t="shared" si="129"/>
        <v>7.1525469445499015</v>
      </c>
      <c r="AL238" s="23">
        <f t="shared" si="130"/>
        <v>30.650000000000002</v>
      </c>
      <c r="AM238" s="31">
        <f t="shared" si="131"/>
        <v>1.5657000000000001</v>
      </c>
      <c r="AN238" s="23">
        <f t="shared" si="164"/>
        <v>97.882060323299299</v>
      </c>
      <c r="AO238" s="25">
        <f t="shared" si="132"/>
        <v>6.5121534011011367E-2</v>
      </c>
      <c r="AP238" s="31">
        <f t="shared" si="133"/>
        <v>0.25145471790448487</v>
      </c>
      <c r="AQ238" s="31">
        <f t="shared" si="134"/>
        <v>7.6552523366466589</v>
      </c>
      <c r="AR238" s="31">
        <f t="shared" si="135"/>
        <v>2.4265523121060211</v>
      </c>
      <c r="AS238" s="31">
        <f t="shared" si="136"/>
        <v>5.04090232437634</v>
      </c>
      <c r="AT238" s="31">
        <f t="shared" si="154"/>
        <v>0.75223121675286653</v>
      </c>
      <c r="AU238" s="31">
        <f t="shared" si="155"/>
        <v>0.52055715889197285</v>
      </c>
      <c r="AV238" s="31">
        <f t="shared" si="137"/>
        <v>0.63639418782241974</v>
      </c>
      <c r="AW238" s="31">
        <f t="shared" si="138"/>
        <v>4.40450813655392</v>
      </c>
      <c r="AX238" s="31">
        <f t="shared" si="139"/>
        <v>20.943999999999999</v>
      </c>
      <c r="AY238" s="31">
        <f t="shared" si="140"/>
        <v>0.97958384369233742</v>
      </c>
      <c r="AZ238" s="31">
        <f t="shared" si="141"/>
        <v>0.19113286716863562</v>
      </c>
      <c r="BA238" s="31">
        <f t="shared" si="165"/>
        <v>1.6987965400971317</v>
      </c>
      <c r="BB238" s="31">
        <f t="shared" si="166"/>
        <v>0.10461242238174888</v>
      </c>
      <c r="BC238" s="31">
        <f t="shared" si="167"/>
        <v>0.8195191965978873</v>
      </c>
      <c r="BD238" s="31">
        <f t="shared" si="142"/>
        <v>36.469998312314118</v>
      </c>
      <c r="BE238" s="31">
        <f t="shared" si="168"/>
        <v>27.574236323974457</v>
      </c>
      <c r="BF238" s="25">
        <f t="shared" si="156"/>
        <v>0.98642804393284045</v>
      </c>
      <c r="BG238" s="32">
        <f t="shared" si="143"/>
        <v>9703845686.8035202</v>
      </c>
      <c r="BH238" s="32">
        <f t="shared" si="144"/>
        <v>7446816255.3878994</v>
      </c>
      <c r="BI238" s="31">
        <f t="shared" si="145"/>
        <v>42.044847751282269</v>
      </c>
      <c r="BJ238" s="25">
        <f t="shared" si="146"/>
        <v>0.22831595422210285</v>
      </c>
      <c r="BK238" s="25">
        <f t="shared" si="147"/>
        <v>0.98167785930933482</v>
      </c>
      <c r="BL238" s="31">
        <f t="shared" si="148"/>
        <v>9.4236259702053431</v>
      </c>
      <c r="BM238" s="31">
        <f t="shared" si="149"/>
        <v>11.520374029794656</v>
      </c>
      <c r="BN238" s="31">
        <f t="shared" si="157"/>
        <v>0.42354316286009763</v>
      </c>
      <c r="BO238" s="31">
        <f t="shared" si="150"/>
        <v>1.1819157799409967</v>
      </c>
      <c r="BP238" s="31">
        <f t="shared" si="151"/>
        <v>1.3303656877755929</v>
      </c>
      <c r="BQ238" s="31">
        <f t="shared" si="152"/>
        <v>0.35124291908784999</v>
      </c>
      <c r="BS238" s="13"/>
      <c r="BT238" s="19"/>
      <c r="BU238" s="20"/>
      <c r="BV238" s="19"/>
      <c r="BW238" s="33"/>
      <c r="BX238" s="34"/>
      <c r="BZ238" s="19"/>
      <c r="CA238" s="20"/>
      <c r="CB238" s="19"/>
      <c r="CC238" s="6"/>
      <c r="CD238" s="35"/>
      <c r="CF238" s="21"/>
      <c r="CG238" s="21"/>
      <c r="CH238" s="21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36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31">
        <f t="shared" si="129"/>
        <v>8.2296630136817317</v>
      </c>
      <c r="AL239" s="23">
        <f t="shared" si="130"/>
        <v>30.4</v>
      </c>
      <c r="AM239" s="31">
        <f t="shared" si="131"/>
        <v>2.0262000000000002</v>
      </c>
      <c r="AN239" s="23">
        <f t="shared" si="164"/>
        <v>97.879284459810719</v>
      </c>
      <c r="AO239" s="25">
        <f t="shared" si="132"/>
        <v>6.5119687212037328E-2</v>
      </c>
      <c r="AP239" s="31">
        <f t="shared" si="133"/>
        <v>0.24835186125263486</v>
      </c>
      <c r="AQ239" s="31">
        <f t="shared" si="134"/>
        <v>7.9440081622160967</v>
      </c>
      <c r="AR239" s="31">
        <f t="shared" si="135"/>
        <v>2.2528310020993629</v>
      </c>
      <c r="AS239" s="31">
        <f t="shared" si="136"/>
        <v>5.0984195821577298</v>
      </c>
      <c r="AT239" s="31">
        <f t="shared" si="154"/>
        <v>0.75019272369908774</v>
      </c>
      <c r="AU239" s="31">
        <f t="shared" si="155"/>
        <v>0.38131239178637266</v>
      </c>
      <c r="AV239" s="31">
        <f t="shared" si="137"/>
        <v>0.56575255774273026</v>
      </c>
      <c r="AW239" s="31">
        <f t="shared" si="138"/>
        <v>4.5326670244149998</v>
      </c>
      <c r="AX239" s="31">
        <f t="shared" si="139"/>
        <v>21.452200000000001</v>
      </c>
      <c r="AY239" s="31">
        <f t="shared" si="140"/>
        <v>0.98003314970158795</v>
      </c>
      <c r="AZ239" s="31">
        <f t="shared" si="141"/>
        <v>0.18488032611934527</v>
      </c>
      <c r="BA239" s="31">
        <f t="shared" si="165"/>
        <v>1.6944882657735385</v>
      </c>
      <c r="BB239" s="31">
        <f t="shared" si="166"/>
        <v>0.10122998180410392</v>
      </c>
      <c r="BC239" s="31">
        <f t="shared" si="167"/>
        <v>0.82049465359299822</v>
      </c>
      <c r="BD239" s="31">
        <f t="shared" si="142"/>
        <v>36.310981871939475</v>
      </c>
      <c r="BE239" s="31">
        <f t="shared" si="168"/>
        <v>27.454007173735999</v>
      </c>
      <c r="BF239" s="25">
        <f t="shared" si="156"/>
        <v>1</v>
      </c>
      <c r="BG239" s="32">
        <f t="shared" si="143"/>
        <v>9790705437.465641</v>
      </c>
      <c r="BH239" s="32">
        <f t="shared" si="144"/>
        <v>7325879811.0802336</v>
      </c>
      <c r="BI239" s="31">
        <f t="shared" si="145"/>
        <v>41.961308736810217</v>
      </c>
      <c r="BJ239" s="25">
        <f t="shared" si="146"/>
        <v>0.23469686551788921</v>
      </c>
      <c r="BK239" s="25">
        <f t="shared" si="147"/>
        <v>1</v>
      </c>
      <c r="BL239" s="31">
        <f t="shared" si="148"/>
        <v>9.8481876335577763</v>
      </c>
      <c r="BM239" s="31">
        <f t="shared" si="149"/>
        <v>11.604012366442225</v>
      </c>
      <c r="BN239" s="31">
        <f t="shared" si="157"/>
        <v>0.41651157094193197</v>
      </c>
      <c r="BO239" s="31">
        <f t="shared" si="150"/>
        <v>1.1758062522354435</v>
      </c>
      <c r="BP239" s="31">
        <f t="shared" si="151"/>
        <v>1.7731537650259022</v>
      </c>
      <c r="BQ239" s="31">
        <f t="shared" si="152"/>
        <v>0.35833302194254241</v>
      </c>
      <c r="BS239" s="13"/>
      <c r="BT239" s="19"/>
      <c r="BU239" s="20"/>
      <c r="BV239" s="19"/>
      <c r="BW239" s="33"/>
      <c r="BX239" s="34"/>
      <c r="BZ239" s="19"/>
      <c r="CA239" s="20"/>
      <c r="CB239" s="19"/>
      <c r="CC239" s="6"/>
      <c r="CD239" s="35"/>
      <c r="CF239" s="21"/>
      <c r="CG239" s="21"/>
      <c r="CH239" s="21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36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31">
        <f t="shared" si="129"/>
        <v>7.97272965596206</v>
      </c>
      <c r="AL240" s="23">
        <f t="shared" si="130"/>
        <v>30.650000000000002</v>
      </c>
      <c r="AM240" s="31">
        <f t="shared" si="131"/>
        <v>1.8420000000000001</v>
      </c>
      <c r="AN240" s="23">
        <f t="shared" si="164"/>
        <v>97.882060323299299</v>
      </c>
      <c r="AO240" s="25">
        <f t="shared" si="132"/>
        <v>6.5121534011011367E-2</v>
      </c>
      <c r="AP240" s="31">
        <f t="shared" si="133"/>
        <v>0.25145471790448487</v>
      </c>
      <c r="AQ240" s="31">
        <f t="shared" si="134"/>
        <v>8.5052982629457432</v>
      </c>
      <c r="AR240" s="31">
        <f t="shared" si="135"/>
        <v>2.143152914469288</v>
      </c>
      <c r="AS240" s="31">
        <f t="shared" si="136"/>
        <v>5.3242255887075158</v>
      </c>
      <c r="AT240" s="31">
        <f t="shared" si="154"/>
        <v>0.63008695685397065</v>
      </c>
      <c r="AU240" s="31">
        <f t="shared" si="155"/>
        <v>0.39974901835844995</v>
      </c>
      <c r="AV240" s="31">
        <f t="shared" si="137"/>
        <v>0.51491798760621033</v>
      </c>
      <c r="AW240" s="31">
        <f t="shared" si="138"/>
        <v>4.8093076011013052</v>
      </c>
      <c r="AX240" s="31">
        <f t="shared" si="139"/>
        <v>21.2135</v>
      </c>
      <c r="AY240" s="31">
        <f t="shared" si="140"/>
        <v>0.98048837231950192</v>
      </c>
      <c r="AZ240" s="31">
        <f t="shared" si="141"/>
        <v>0.17857300103938117</v>
      </c>
      <c r="BA240" s="31">
        <f t="shared" si="165"/>
        <v>1.6901547667536805</v>
      </c>
      <c r="BB240" s="31">
        <f t="shared" si="166"/>
        <v>9.7813895406901732E-2</v>
      </c>
      <c r="BC240" s="31">
        <f t="shared" si="167"/>
        <v>0.82144615797555065</v>
      </c>
      <c r="BD240" s="31">
        <f t="shared" si="142"/>
        <v>36.149605628997591</v>
      </c>
      <c r="BE240" s="31">
        <f t="shared" si="168"/>
        <v>27.331993823972496</v>
      </c>
      <c r="BF240" s="25">
        <f t="shared" si="156"/>
        <v>1</v>
      </c>
      <c r="BG240" s="32">
        <f t="shared" si="143"/>
        <v>9953561957.8375683</v>
      </c>
      <c r="BH240" s="32">
        <f t="shared" si="144"/>
        <v>7246077942.6152897</v>
      </c>
      <c r="BI240" s="31">
        <f t="shared" si="145"/>
        <v>42.16491721596018</v>
      </c>
      <c r="BJ240" s="25">
        <f t="shared" si="146"/>
        <v>0.23953909936158385</v>
      </c>
      <c r="BK240" s="25">
        <f t="shared" si="147"/>
        <v>1</v>
      </c>
      <c r="BL240" s="31">
        <f t="shared" si="148"/>
        <v>10.100146294566843</v>
      </c>
      <c r="BM240" s="31">
        <f t="shared" si="149"/>
        <v>11.113353705433157</v>
      </c>
      <c r="BN240" s="31">
        <f t="shared" si="157"/>
        <v>0.40338851925347213</v>
      </c>
      <c r="BO240" s="31">
        <f t="shared" si="150"/>
        <v>1.140158130156762</v>
      </c>
      <c r="BP240" s="31">
        <f t="shared" si="151"/>
        <v>1.7089810541436909</v>
      </c>
      <c r="BQ240" s="31">
        <f t="shared" si="152"/>
        <v>0.35736056623591245</v>
      </c>
      <c r="BS240" s="13"/>
      <c r="BT240" s="19"/>
      <c r="BU240" s="20"/>
      <c r="BV240" s="19"/>
      <c r="BW240" s="33"/>
      <c r="BX240" s="34"/>
      <c r="BZ240" s="19"/>
      <c r="CA240" s="20"/>
      <c r="CB240" s="19"/>
      <c r="CC240" s="6"/>
      <c r="CD240" s="35"/>
      <c r="CF240" s="21"/>
      <c r="CG240" s="21"/>
      <c r="CH240" s="21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36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31">
        <f t="shared" si="129"/>
        <v>7.4519305075176439</v>
      </c>
      <c r="AL241" s="23">
        <f t="shared" si="130"/>
        <v>30.9</v>
      </c>
      <c r="AM241" s="31">
        <f t="shared" si="131"/>
        <v>1.5657000000000001</v>
      </c>
      <c r="AN241" s="23">
        <f t="shared" si="164"/>
        <v>97.884831685723483</v>
      </c>
      <c r="AO241" s="25">
        <f t="shared" si="132"/>
        <v>6.5123377815399702E-2</v>
      </c>
      <c r="AP241" s="31">
        <f t="shared" si="133"/>
        <v>0.25459000493766959</v>
      </c>
      <c r="AQ241" s="31">
        <f t="shared" si="134"/>
        <v>8.7756933811700417</v>
      </c>
      <c r="AR241" s="31">
        <f t="shared" si="135"/>
        <v>2.1297773032821605</v>
      </c>
      <c r="AS241" s="31">
        <f t="shared" si="136"/>
        <v>5.4527353422261013</v>
      </c>
      <c r="AT241" s="31">
        <f t="shared" si="154"/>
        <v>0.87533847164896794</v>
      </c>
      <c r="AU241" s="31">
        <f t="shared" si="155"/>
        <v>0.38613050877148192</v>
      </c>
      <c r="AV241" s="31">
        <f t="shared" si="137"/>
        <v>0.63073449021022499</v>
      </c>
      <c r="AW241" s="31">
        <f t="shared" si="138"/>
        <v>4.8220008520158766</v>
      </c>
      <c r="AX241" s="31">
        <f t="shared" si="139"/>
        <v>21.097999999999999</v>
      </c>
      <c r="AY241" s="31">
        <f t="shared" si="140"/>
        <v>0.980949376653793</v>
      </c>
      <c r="AZ241" s="31">
        <f t="shared" si="141"/>
        <v>0.17221276092528845</v>
      </c>
      <c r="BA241" s="31">
        <f t="shared" si="165"/>
        <v>1.6857971625751591</v>
      </c>
      <c r="BB241" s="31">
        <f t="shared" si="166"/>
        <v>9.4365209925184629E-2</v>
      </c>
      <c r="BC241" s="31">
        <f t="shared" si="167"/>
        <v>0.82237255352107064</v>
      </c>
      <c r="BD241" s="31">
        <f t="shared" si="142"/>
        <v>35.985893229162734</v>
      </c>
      <c r="BE241" s="31">
        <f t="shared" si="168"/>
        <v>27.208214152705359</v>
      </c>
      <c r="BF241" s="25">
        <f t="shared" si="156"/>
        <v>1</v>
      </c>
      <c r="BG241" s="32">
        <f t="shared" si="143"/>
        <v>10029407908.895084</v>
      </c>
      <c r="BH241" s="32">
        <f t="shared" si="144"/>
        <v>7236148749.5366955</v>
      </c>
      <c r="BI241" s="31">
        <f t="shared" si="145"/>
        <v>42.326512148145504</v>
      </c>
      <c r="BJ241" s="25">
        <f t="shared" si="146"/>
        <v>0.22881368785628148</v>
      </c>
      <c r="BK241" s="25">
        <f t="shared" si="147"/>
        <v>1</v>
      </c>
      <c r="BL241" s="31">
        <f t="shared" si="148"/>
        <v>9.6848853387108722</v>
      </c>
      <c r="BM241" s="31">
        <f t="shared" si="149"/>
        <v>11.413114661289127</v>
      </c>
      <c r="BN241" s="31">
        <f t="shared" si="157"/>
        <v>0.41653703143390974</v>
      </c>
      <c r="BO241" s="31">
        <f t="shared" si="150"/>
        <v>1.1855112865324893</v>
      </c>
      <c r="BP241" s="31">
        <f t="shared" si="151"/>
        <v>1.4553115330344391</v>
      </c>
      <c r="BQ241" s="31">
        <f t="shared" si="152"/>
        <v>0.35438103145256356</v>
      </c>
      <c r="BS241" s="13"/>
      <c r="BT241" s="19"/>
      <c r="BU241" s="20"/>
      <c r="BV241" s="19"/>
      <c r="BW241" s="33"/>
      <c r="BX241" s="34"/>
      <c r="BZ241" s="19"/>
      <c r="CA241" s="20"/>
      <c r="CB241" s="19"/>
      <c r="CC241" s="6"/>
      <c r="CD241" s="35"/>
      <c r="CF241" s="21"/>
      <c r="CG241" s="21"/>
      <c r="CH241" s="21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36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31">
        <f t="shared" si="129"/>
        <v>8.1723675613518534</v>
      </c>
      <c r="AL242" s="23">
        <f t="shared" si="130"/>
        <v>31.8</v>
      </c>
      <c r="AM242" s="31">
        <f t="shared" si="131"/>
        <v>2.0262000000000002</v>
      </c>
      <c r="AN242" s="23">
        <f t="shared" si="164"/>
        <v>97.894771490336979</v>
      </c>
      <c r="AO242" s="25">
        <f t="shared" si="132"/>
        <v>6.5129990828264997E-2</v>
      </c>
      <c r="AP242" s="31">
        <f t="shared" si="133"/>
        <v>0.26614968281511719</v>
      </c>
      <c r="AQ242" s="31">
        <f t="shared" si="134"/>
        <v>8.6847490326875256</v>
      </c>
      <c r="AR242" s="31">
        <f t="shared" si="135"/>
        <v>2.4116412804606884</v>
      </c>
      <c r="AS242" s="31">
        <f t="shared" si="136"/>
        <v>5.5481951565741072</v>
      </c>
      <c r="AT242" s="31">
        <f t="shared" si="154"/>
        <v>0.94295174066012921</v>
      </c>
      <c r="AU242" s="31">
        <f t="shared" si="155"/>
        <v>0.77294266390918975</v>
      </c>
      <c r="AV242" s="31">
        <f t="shared" si="137"/>
        <v>0.85794720228465948</v>
      </c>
      <c r="AW242" s="31">
        <f t="shared" si="138"/>
        <v>4.6902479542894477</v>
      </c>
      <c r="AX242" s="31">
        <f t="shared" si="139"/>
        <v>19.958400000000001</v>
      </c>
      <c r="AY242" s="31">
        <f t="shared" si="140"/>
        <v>0.98141602609892764</v>
      </c>
      <c r="AZ242" s="31">
        <f t="shared" si="141"/>
        <v>0.16580149045347745</v>
      </c>
      <c r="BA242" s="31">
        <f t="shared" si="165"/>
        <v>1.6814165531247018</v>
      </c>
      <c r="BB242" s="31">
        <f t="shared" si="166"/>
        <v>9.0884991476719176E-2</v>
      </c>
      <c r="BC242" s="31">
        <f t="shared" si="167"/>
        <v>0.82327271327238205</v>
      </c>
      <c r="BD242" s="31">
        <f t="shared" si="142"/>
        <v>35.819870017621291</v>
      </c>
      <c r="BE242" s="31">
        <f t="shared" si="168"/>
        <v>27.082687322923103</v>
      </c>
      <c r="BF242" s="25">
        <f t="shared" si="156"/>
        <v>0.95706898251788364</v>
      </c>
      <c r="BG242" s="32">
        <f t="shared" si="143"/>
        <v>10004077935.65424</v>
      </c>
      <c r="BH242" s="32">
        <f t="shared" si="144"/>
        <v>7436681431.5614634</v>
      </c>
      <c r="BI242" s="31">
        <f t="shared" si="145"/>
        <v>42.75602158872929</v>
      </c>
      <c r="BJ242" s="25">
        <f t="shared" si="146"/>
        <v>0.21032438484904217</v>
      </c>
      <c r="BK242" s="25">
        <f t="shared" si="147"/>
        <v>0.942043126399143</v>
      </c>
      <c r="BL242" s="31">
        <f t="shared" si="148"/>
        <v>8.4714489906864383</v>
      </c>
      <c r="BM242" s="31">
        <f t="shared" si="149"/>
        <v>11.486951009313563</v>
      </c>
      <c r="BN242" s="31">
        <f t="shared" si="157"/>
        <v>0.44316940622351703</v>
      </c>
      <c r="BO242" s="31">
        <f t="shared" si="150"/>
        <v>1.2473573339977706</v>
      </c>
      <c r="BP242" s="31">
        <f t="shared" si="151"/>
        <v>1.8266643846817603</v>
      </c>
      <c r="BQ242" s="31">
        <f t="shared" si="152"/>
        <v>0.37614824536490055</v>
      </c>
      <c r="BS242" s="13"/>
      <c r="BT242" s="19"/>
      <c r="BU242" s="20"/>
      <c r="BV242" s="19"/>
      <c r="BW242" s="33"/>
      <c r="BX242" s="34"/>
      <c r="BZ242" s="19"/>
      <c r="CA242" s="20"/>
      <c r="CB242" s="19"/>
      <c r="CC242" s="6"/>
      <c r="CD242" s="35"/>
      <c r="CF242" s="21"/>
      <c r="CG242" s="21"/>
      <c r="CH242" s="21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36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31">
        <f t="shared" si="129"/>
        <v>7.9195845676985517</v>
      </c>
      <c r="AL243" s="23">
        <f t="shared" si="130"/>
        <v>31.950000000000003</v>
      </c>
      <c r="AM243" s="31">
        <f t="shared" si="131"/>
        <v>2.3025000000000002</v>
      </c>
      <c r="AN243" s="23">
        <f t="shared" si="164"/>
        <v>97.896422502488306</v>
      </c>
      <c r="AO243" s="25">
        <f t="shared" si="132"/>
        <v>6.5131089256757521E-2</v>
      </c>
      <c r="AP243" s="31">
        <f t="shared" si="133"/>
        <v>0.26811837247362191</v>
      </c>
      <c r="AQ243" s="31">
        <f t="shared" si="134"/>
        <v>8.0282186216264044</v>
      </c>
      <c r="AR243" s="31">
        <f t="shared" si="135"/>
        <v>2.6926645530366384</v>
      </c>
      <c r="AS243" s="31">
        <f t="shared" si="136"/>
        <v>5.3604415873315219</v>
      </c>
      <c r="AT243" s="31">
        <f t="shared" si="154"/>
        <v>1.4055708966851252</v>
      </c>
      <c r="AU243" s="31">
        <f t="shared" si="155"/>
        <v>0.98747089046004777</v>
      </c>
      <c r="AV243" s="31">
        <f t="shared" si="137"/>
        <v>1.1965208935725866</v>
      </c>
      <c r="AW243" s="31">
        <f t="shared" si="138"/>
        <v>4.1639206937589357</v>
      </c>
      <c r="AX243" s="31">
        <f t="shared" si="139"/>
        <v>17.032400000000003</v>
      </c>
      <c r="AY243" s="31">
        <f t="shared" si="140"/>
        <v>0.98188818237660425</v>
      </c>
      <c r="AZ243" s="31">
        <f t="shared" si="141"/>
        <v>0.1593410894217562</v>
      </c>
      <c r="BA243" s="31">
        <f t="shared" si="165"/>
        <v>1.6770140189765035</v>
      </c>
      <c r="BB243" s="31">
        <f t="shared" si="166"/>
        <v>8.7374325133981939E-2</v>
      </c>
      <c r="BC243" s="31">
        <f t="shared" si="167"/>
        <v>0.82414554101314064</v>
      </c>
      <c r="BD243" s="31">
        <f t="shared" si="142"/>
        <v>35.651563066863311</v>
      </c>
      <c r="BE243" s="31">
        <f t="shared" si="168"/>
        <v>26.955433803594012</v>
      </c>
      <c r="BF243" s="25">
        <f t="shared" si="156"/>
        <v>0.82061376422926291</v>
      </c>
      <c r="BG243" s="32">
        <f t="shared" si="143"/>
        <v>9815629259.7450848</v>
      </c>
      <c r="BH243" s="32">
        <f t="shared" si="144"/>
        <v>7620698396.841258</v>
      </c>
      <c r="BI243" s="31">
        <f t="shared" si="145"/>
        <v>42.745157250121416</v>
      </c>
      <c r="BJ243" s="25">
        <f t="shared" si="146"/>
        <v>0.18686016353011639</v>
      </c>
      <c r="BK243" s="25">
        <f t="shared" si="147"/>
        <v>0.75782858170950507</v>
      </c>
      <c r="BL243" s="31">
        <f t="shared" si="148"/>
        <v>6.0530550611903369</v>
      </c>
      <c r="BM243" s="31">
        <f t="shared" si="149"/>
        <v>10.979344938809666</v>
      </c>
      <c r="BN243" s="31">
        <f t="shared" si="157"/>
        <v>0.49635374949410782</v>
      </c>
      <c r="BO243" s="31">
        <f t="shared" si="150"/>
        <v>1.2010557510946194</v>
      </c>
      <c r="BP243" s="31">
        <f t="shared" si="151"/>
        <v>1.8419443171488721</v>
      </c>
      <c r="BQ243" s="31">
        <f t="shared" si="152"/>
        <v>0.38423733495503209</v>
      </c>
      <c r="BS243" s="13"/>
      <c r="BT243" s="19"/>
      <c r="BU243" s="20"/>
      <c r="BV243" s="19"/>
      <c r="BW243" s="33"/>
      <c r="BX243" s="34"/>
      <c r="BZ243" s="19"/>
      <c r="CA243" s="20"/>
      <c r="CB243" s="19"/>
      <c r="CC243" s="6"/>
      <c r="CD243" s="35"/>
      <c r="CF243" s="21"/>
      <c r="CG243" s="21"/>
      <c r="CH243" s="21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36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31">
        <f t="shared" si="129"/>
        <v>9.4992484688146526</v>
      </c>
      <c r="AL244" s="23">
        <f t="shared" si="130"/>
        <v>33.450000000000003</v>
      </c>
      <c r="AM244" s="31">
        <f t="shared" si="131"/>
        <v>3.1314000000000002</v>
      </c>
      <c r="AN244" s="23">
        <f t="shared" si="164"/>
        <v>97.912845003578624</v>
      </c>
      <c r="AO244" s="25">
        <f t="shared" si="132"/>
        <v>6.5142015247278834E-2</v>
      </c>
      <c r="AP244" s="31">
        <f t="shared" si="133"/>
        <v>0.28848485487521103</v>
      </c>
      <c r="AQ244" s="31">
        <f t="shared" si="134"/>
        <v>7.860561963127549</v>
      </c>
      <c r="AR244" s="31">
        <f t="shared" si="135"/>
        <v>3.3022863265902909</v>
      </c>
      <c r="AS244" s="31">
        <f t="shared" si="136"/>
        <v>5.5814241448589197</v>
      </c>
      <c r="AT244" s="31">
        <f t="shared" si="154"/>
        <v>1.8294666249310212</v>
      </c>
      <c r="AU244" s="31">
        <f t="shared" si="155"/>
        <v>0.70745057668147937</v>
      </c>
      <c r="AV244" s="31">
        <f t="shared" si="137"/>
        <v>1.2684586008062504</v>
      </c>
      <c r="AW244" s="31">
        <f t="shared" si="138"/>
        <v>4.3129655440526697</v>
      </c>
      <c r="AX244" s="31">
        <f t="shared" si="139"/>
        <v>19.558</v>
      </c>
      <c r="AY244" s="31">
        <f t="shared" si="140"/>
        <v>0.98236570557672775</v>
      </c>
      <c r="AZ244" s="31">
        <f t="shared" si="141"/>
        <v>0.15283347218637625</v>
      </c>
      <c r="BA244" s="31">
        <f t="shared" si="165"/>
        <v>1.6725906217817612</v>
      </c>
      <c r="BB244" s="31">
        <f t="shared" si="166"/>
        <v>8.3834314464229065E-2</v>
      </c>
      <c r="BC244" s="31">
        <f t="shared" si="167"/>
        <v>0.82498997270670027</v>
      </c>
      <c r="BD244" s="31">
        <f t="shared" si="142"/>
        <v>35.481001202055623</v>
      </c>
      <c r="BE244" s="31">
        <f t="shared" si="168"/>
        <v>26.826475388850213</v>
      </c>
      <c r="BF244" s="25">
        <f t="shared" si="156"/>
        <v>0.9468258364852844</v>
      </c>
      <c r="BG244" s="32">
        <f t="shared" si="143"/>
        <v>9765829110.2263317</v>
      </c>
      <c r="BH244" s="32">
        <f t="shared" si="144"/>
        <v>7977580007.8361626</v>
      </c>
      <c r="BI244" s="31">
        <f t="shared" si="145"/>
        <v>43.497967452930205</v>
      </c>
      <c r="BJ244" s="25">
        <f t="shared" si="146"/>
        <v>0.18232378563714022</v>
      </c>
      <c r="BK244" s="25">
        <f t="shared" si="147"/>
        <v>0.92821487925513402</v>
      </c>
      <c r="BL244" s="31">
        <f t="shared" si="148"/>
        <v>7.361406824741616</v>
      </c>
      <c r="BM244" s="31">
        <f t="shared" si="149"/>
        <v>12.196593175258384</v>
      </c>
      <c r="BN244" s="31">
        <f t="shared" si="157"/>
        <v>0.48018083367158992</v>
      </c>
      <c r="BO244" s="31">
        <f t="shared" si="150"/>
        <v>1.4355612241516527</v>
      </c>
      <c r="BP244" s="31">
        <f t="shared" si="151"/>
        <v>2.5824499899817965</v>
      </c>
      <c r="BQ244" s="31">
        <f t="shared" si="152"/>
        <v>0.42298201034790173</v>
      </c>
      <c r="BS244" s="13"/>
      <c r="BT244" s="19"/>
      <c r="BU244" s="20"/>
      <c r="BV244" s="19"/>
      <c r="BW244" s="33"/>
      <c r="BX244" s="34"/>
      <c r="BZ244" s="19"/>
      <c r="CA244" s="20"/>
      <c r="CB244" s="19"/>
      <c r="CC244" s="6"/>
      <c r="CD244" s="35"/>
      <c r="CF244" s="21"/>
      <c r="CG244" s="21"/>
      <c r="CH244" s="21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36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31">
        <f t="shared" si="129"/>
        <v>7.2708338522207461</v>
      </c>
      <c r="AL245" s="23">
        <f t="shared" si="130"/>
        <v>31.75</v>
      </c>
      <c r="AM245" s="31">
        <f t="shared" si="131"/>
        <v>1.6578000000000002</v>
      </c>
      <c r="AN245" s="23">
        <f t="shared" si="164"/>
        <v>97.894220796985095</v>
      </c>
      <c r="AO245" s="25">
        <f t="shared" si="132"/>
        <v>6.5129624448606413E-2</v>
      </c>
      <c r="AP245" s="31">
        <f t="shared" si="133"/>
        <v>0.26549614899171459</v>
      </c>
      <c r="AQ245" s="31">
        <f t="shared" si="134"/>
        <v>8.2854937459841977</v>
      </c>
      <c r="AR245" s="31">
        <f t="shared" si="135"/>
        <v>2.5332049812438213</v>
      </c>
      <c r="AS245" s="31">
        <f t="shared" si="136"/>
        <v>5.4093493636140098</v>
      </c>
      <c r="AT245" s="31">
        <f t="shared" si="154"/>
        <v>1.1703407013346456</v>
      </c>
      <c r="AU245" s="31">
        <f t="shared" si="155"/>
        <v>0.72912344964660947</v>
      </c>
      <c r="AV245" s="31">
        <f t="shared" si="137"/>
        <v>0.94973207549062755</v>
      </c>
      <c r="AW245" s="31">
        <f t="shared" si="138"/>
        <v>4.4596172881233827</v>
      </c>
      <c r="AX245" s="31">
        <f t="shared" si="139"/>
        <v>19.781300000000002</v>
      </c>
      <c r="AY245" s="31">
        <f t="shared" si="140"/>
        <v>0.98284845419886802</v>
      </c>
      <c r="AZ245" s="31">
        <f t="shared" si="141"/>
        <v>0.14628056709477169</v>
      </c>
      <c r="BA245" s="31">
        <f t="shared" si="165"/>
        <v>1.6681474047068345</v>
      </c>
      <c r="BB245" s="31">
        <f t="shared" si="166"/>
        <v>8.0266081038124062E-2</v>
      </c>
      <c r="BC245" s="31">
        <f t="shared" si="167"/>
        <v>0.82580497789793528</v>
      </c>
      <c r="BD245" s="31">
        <f t="shared" si="142"/>
        <v>35.308215023911032</v>
      </c>
      <c r="BE245" s="31">
        <f t="shared" si="168"/>
        <v>26.695835215278652</v>
      </c>
      <c r="BF245" s="25">
        <f t="shared" si="156"/>
        <v>0.96232239196985347</v>
      </c>
      <c r="BG245" s="32">
        <f t="shared" si="143"/>
        <v>9890686301.1633568</v>
      </c>
      <c r="BH245" s="32">
        <f t="shared" si="144"/>
        <v>7518050368.217514</v>
      </c>
      <c r="BI245" s="31">
        <f t="shared" si="145"/>
        <v>42.677517944987201</v>
      </c>
      <c r="BJ245" s="25">
        <f t="shared" si="146"/>
        <v>0.20356412246180883</v>
      </c>
      <c r="BK245" s="25">
        <f t="shared" si="147"/>
        <v>0.94913522915930237</v>
      </c>
      <c r="BL245" s="31">
        <f t="shared" si="148"/>
        <v>8.2457181217621756</v>
      </c>
      <c r="BM245" s="31">
        <f t="shared" si="149"/>
        <v>11.535581878237826</v>
      </c>
      <c r="BN245" s="31">
        <f t="shared" si="157"/>
        <v>0.44903004586367556</v>
      </c>
      <c r="BO245" s="31">
        <f t="shared" si="150"/>
        <v>1.249562246540707</v>
      </c>
      <c r="BP245" s="31">
        <f t="shared" si="151"/>
        <v>1.4212783516797942</v>
      </c>
      <c r="BQ245" s="31">
        <f t="shared" si="152"/>
        <v>0.3673362165200269</v>
      </c>
      <c r="BS245" s="13"/>
      <c r="BT245" s="19"/>
      <c r="BU245" s="20"/>
      <c r="BV245" s="19"/>
      <c r="BW245" s="33"/>
      <c r="BX245" s="34"/>
      <c r="BZ245" s="19"/>
      <c r="CA245" s="20"/>
      <c r="CB245" s="19"/>
      <c r="CC245" s="6"/>
      <c r="CD245" s="35"/>
      <c r="CF245" s="21"/>
      <c r="CG245" s="21"/>
      <c r="CH245" s="21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36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31">
        <f t="shared" si="129"/>
        <v>7.7087828075809588</v>
      </c>
      <c r="AL246" s="23">
        <f t="shared" si="130"/>
        <v>31.900000000000002</v>
      </c>
      <c r="AM246" s="31">
        <f t="shared" si="131"/>
        <v>1.8420000000000001</v>
      </c>
      <c r="AN246" s="23">
        <f t="shared" si="164"/>
        <v>97.895872343002296</v>
      </c>
      <c r="AO246" s="25">
        <f t="shared" si="132"/>
        <v>6.5130723232283153E-2</v>
      </c>
      <c r="AP246" s="31">
        <f t="shared" si="133"/>
        <v>0.26746079238007353</v>
      </c>
      <c r="AQ246" s="31">
        <f t="shared" si="134"/>
        <v>8.7301189941434512</v>
      </c>
      <c r="AR246" s="31">
        <f t="shared" si="135"/>
        <v>2.4265523121060211</v>
      </c>
      <c r="AS246" s="31">
        <f t="shared" si="136"/>
        <v>5.5783356531247357</v>
      </c>
      <c r="AT246" s="31">
        <f t="shared" si="154"/>
        <v>1.2569540976709188</v>
      </c>
      <c r="AU246" s="31">
        <f t="shared" si="155"/>
        <v>0.76825047148462378</v>
      </c>
      <c r="AV246" s="31">
        <f t="shared" si="137"/>
        <v>1.0126022845777713</v>
      </c>
      <c r="AW246" s="31">
        <f t="shared" si="138"/>
        <v>4.5657333685469643</v>
      </c>
      <c r="AX246" s="31">
        <f t="shared" si="139"/>
        <v>19.627299999999998</v>
      </c>
      <c r="AY246" s="31">
        <f t="shared" si="140"/>
        <v>0.98333628519418981</v>
      </c>
      <c r="AZ246" s="31">
        <f t="shared" si="141"/>
        <v>0.13968431591414338</v>
      </c>
      <c r="BA246" s="31">
        <f t="shared" si="165"/>
        <v>1.6636853929174702</v>
      </c>
      <c r="BB246" s="31">
        <f t="shared" si="166"/>
        <v>7.6670763907466036E-2</v>
      </c>
      <c r="BC246" s="31">
        <f t="shared" si="167"/>
        <v>0.82658956107568504</v>
      </c>
      <c r="BD246" s="31">
        <f t="shared" si="142"/>
        <v>35.133236928971996</v>
      </c>
      <c r="BE246" s="31">
        <f t="shared" si="168"/>
        <v>26.563537777257146</v>
      </c>
      <c r="BF246" s="25">
        <f t="shared" si="156"/>
        <v>0.95958603909392381</v>
      </c>
      <c r="BG246" s="32">
        <f t="shared" si="143"/>
        <v>10016736917.255581</v>
      </c>
      <c r="BH246" s="32">
        <f t="shared" si="144"/>
        <v>7446816255.3878994</v>
      </c>
      <c r="BI246" s="31">
        <f t="shared" si="145"/>
        <v>42.811900602735484</v>
      </c>
      <c r="BJ246" s="25">
        <f t="shared" si="146"/>
        <v>0.19912060201106652</v>
      </c>
      <c r="BK246" s="25">
        <f t="shared" si="147"/>
        <v>0.9454411527767973</v>
      </c>
      <c r="BL246" s="31">
        <f t="shared" si="148"/>
        <v>8.0596319020235629</v>
      </c>
      <c r="BM246" s="31">
        <f t="shared" si="149"/>
        <v>11.567668097976435</v>
      </c>
      <c r="BN246" s="31">
        <f t="shared" si="157"/>
        <v>0.45381200855144904</v>
      </c>
      <c r="BO246" s="31">
        <f t="shared" si="150"/>
        <v>1.262310251593586</v>
      </c>
      <c r="BP246" s="31">
        <f t="shared" si="151"/>
        <v>1.6160072912000627</v>
      </c>
      <c r="BQ246" s="31">
        <f t="shared" si="152"/>
        <v>0.37338158495827101</v>
      </c>
      <c r="BS246" s="13"/>
      <c r="BT246" s="19"/>
      <c r="BU246" s="20"/>
      <c r="BV246" s="19"/>
      <c r="BW246" s="33"/>
      <c r="BX246" s="34"/>
      <c r="BZ246" s="19"/>
      <c r="CA246" s="20"/>
      <c r="CB246" s="19"/>
      <c r="CC246" s="6"/>
      <c r="CD246" s="35"/>
      <c r="CF246" s="21"/>
      <c r="CG246" s="21"/>
      <c r="CH246" s="21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36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31">
        <f t="shared" si="129"/>
        <v>9.2159643423769637</v>
      </c>
      <c r="AL247" s="23">
        <f t="shared" si="130"/>
        <v>34.799999999999997</v>
      </c>
      <c r="AM247" s="31">
        <f t="shared" si="131"/>
        <v>2.9472000000000005</v>
      </c>
      <c r="AN247" s="23">
        <f t="shared" si="164"/>
        <v>97.927490353143227</v>
      </c>
      <c r="AO247" s="25">
        <f t="shared" si="132"/>
        <v>6.5151758888009559E-2</v>
      </c>
      <c r="AP247" s="31">
        <f t="shared" si="133"/>
        <v>0.30790546480733311</v>
      </c>
      <c r="AQ247" s="31">
        <f t="shared" si="134"/>
        <v>8.4167797588218445</v>
      </c>
      <c r="AR247" s="31">
        <f t="shared" si="135"/>
        <v>3.5863105663510559</v>
      </c>
      <c r="AS247" s="31">
        <f t="shared" si="136"/>
        <v>6.0015451625864502</v>
      </c>
      <c r="AT247" s="31">
        <f t="shared" si="154"/>
        <v>1.4919051956020395</v>
      </c>
      <c r="AU247" s="31">
        <f t="shared" si="155"/>
        <v>1.1025981484056617</v>
      </c>
      <c r="AV247" s="31">
        <f t="shared" si="137"/>
        <v>1.2972516720038505</v>
      </c>
      <c r="AW247" s="31">
        <f t="shared" si="138"/>
        <v>4.7042934905826002</v>
      </c>
      <c r="AX247" s="31">
        <f t="shared" si="139"/>
        <v>17.7639</v>
      </c>
      <c r="AY247" s="31">
        <f t="shared" si="140"/>
        <v>0.98382905400784104</v>
      </c>
      <c r="AZ247" s="31">
        <f t="shared" si="141"/>
        <v>0.13304667325607564</v>
      </c>
      <c r="BA247" s="31">
        <f t="shared" si="165"/>
        <v>1.6592055941066006</v>
      </c>
      <c r="BB247" s="31">
        <f t="shared" si="166"/>
        <v>7.3049519052662021E-2</v>
      </c>
      <c r="BC247" s="31">
        <f t="shared" si="167"/>
        <v>0.82734276299352993</v>
      </c>
      <c r="BD247" s="31">
        <f t="shared" si="142"/>
        <v>34.956101127234902</v>
      </c>
      <c r="BE247" s="31">
        <f t="shared" si="168"/>
        <v>26.429608940279763</v>
      </c>
      <c r="BF247" s="25">
        <f t="shared" si="156"/>
        <v>0.87288465191175846</v>
      </c>
      <c r="BG247" s="32">
        <f t="shared" si="143"/>
        <v>9928375831.8947105</v>
      </c>
      <c r="BH247" s="32">
        <f t="shared" si="144"/>
        <v>8128116525.0957737</v>
      </c>
      <c r="BI247" s="31">
        <f t="shared" si="145"/>
        <v>44.265491013162176</v>
      </c>
      <c r="BJ247" s="25">
        <f t="shared" si="146"/>
        <v>0.18054426077661717</v>
      </c>
      <c r="BK247" s="25">
        <f t="shared" si="147"/>
        <v>0.82839428008087401</v>
      </c>
      <c r="BL247" s="31">
        <f t="shared" si="148"/>
        <v>6.6204279714209457</v>
      </c>
      <c r="BM247" s="31">
        <f t="shared" si="149"/>
        <v>11.143472028579055</v>
      </c>
      <c r="BN247" s="31">
        <f t="shared" si="157"/>
        <v>0.48302869651404656</v>
      </c>
      <c r="BO247" s="31">
        <f t="shared" si="150"/>
        <v>1.3999034612870767</v>
      </c>
      <c r="BP247" s="31">
        <f t="shared" si="151"/>
        <v>2.63984459022566</v>
      </c>
      <c r="BQ247" s="31">
        <f t="shared" si="152"/>
        <v>0.43834241338555491</v>
      </c>
      <c r="BS247" s="13"/>
      <c r="BT247" s="19"/>
      <c r="BU247" s="20"/>
      <c r="BV247" s="19"/>
      <c r="BW247" s="33"/>
      <c r="BX247" s="34"/>
      <c r="BZ247" s="19"/>
      <c r="CA247" s="20"/>
      <c r="CB247" s="19"/>
      <c r="CC247" s="6"/>
      <c r="CD247" s="35"/>
      <c r="CF247" s="21"/>
      <c r="CG247" s="21"/>
      <c r="CH247" s="21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36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31">
        <f t="shared" si="129"/>
        <v>7.4214581066110696</v>
      </c>
      <c r="AL248" s="23">
        <f t="shared" si="130"/>
        <v>34.25</v>
      </c>
      <c r="AM248" s="31">
        <f t="shared" si="131"/>
        <v>1.7499</v>
      </c>
      <c r="AN248" s="23">
        <f t="shared" si="164"/>
        <v>97.921539042745437</v>
      </c>
      <c r="AO248" s="25">
        <f t="shared" si="132"/>
        <v>6.5147799444765328E-2</v>
      </c>
      <c r="AP248" s="31">
        <f t="shared" si="133"/>
        <v>0.29986557416685972</v>
      </c>
      <c r="AQ248" s="31">
        <f t="shared" si="134"/>
        <v>8.7756933811700417</v>
      </c>
      <c r="AR248" s="31">
        <f t="shared" si="135"/>
        <v>3.2057122429156886</v>
      </c>
      <c r="AS248" s="31">
        <f t="shared" si="136"/>
        <v>5.9907028120428656</v>
      </c>
      <c r="AT248" s="31">
        <f t="shared" si="154"/>
        <v>1.1700849686642263</v>
      </c>
      <c r="AU248" s="31">
        <f t="shared" si="155"/>
        <v>0.92144780502285439</v>
      </c>
      <c r="AV248" s="31">
        <f t="shared" si="137"/>
        <v>1.0457663868435403</v>
      </c>
      <c r="AW248" s="31">
        <f t="shared" si="138"/>
        <v>4.9449364251993249</v>
      </c>
      <c r="AX248" s="31">
        <f t="shared" si="139"/>
        <v>18.872700000000002</v>
      </c>
      <c r="AY248" s="31">
        <f t="shared" si="140"/>
        <v>0.98432661462178739</v>
      </c>
      <c r="AZ248" s="31">
        <f t="shared" si="141"/>
        <v>0.1263696059973394</v>
      </c>
      <c r="BA248" s="31">
        <f t="shared" si="165"/>
        <v>1.654708999063234</v>
      </c>
      <c r="BB248" s="31">
        <f t="shared" si="166"/>
        <v>6.9403518800649933E-2</v>
      </c>
      <c r="BC248" s="31">
        <f t="shared" si="167"/>
        <v>0.82806366194665759</v>
      </c>
      <c r="BD248" s="31">
        <f t="shared" si="142"/>
        <v>34.776843657044992</v>
      </c>
      <c r="BE248" s="31">
        <f t="shared" si="168"/>
        <v>26.294075952218577</v>
      </c>
      <c r="BF248" s="25">
        <f t="shared" si="156"/>
        <v>0.93214912912472803</v>
      </c>
      <c r="BG248" s="32">
        <f t="shared" si="143"/>
        <v>10029407908.895084</v>
      </c>
      <c r="BH248" s="32">
        <f t="shared" si="144"/>
        <v>7924327098.1011505</v>
      </c>
      <c r="BI248" s="31">
        <f t="shared" si="145"/>
        <v>44.01358136965127</v>
      </c>
      <c r="BJ248" s="25">
        <f t="shared" si="146"/>
        <v>0.19683219222837353</v>
      </c>
      <c r="BK248" s="25">
        <f t="shared" si="147"/>
        <v>0.90840132431838294</v>
      </c>
      <c r="BL248" s="31">
        <f t="shared" si="148"/>
        <v>7.8697438444371475</v>
      </c>
      <c r="BM248" s="31">
        <f t="shared" si="149"/>
        <v>11.002956155562854</v>
      </c>
      <c r="BN248" s="31">
        <f t="shared" si="157"/>
        <v>0.44891701981080595</v>
      </c>
      <c r="BO248" s="31">
        <f t="shared" si="150"/>
        <v>1.3461583681692206</v>
      </c>
      <c r="BP248" s="31">
        <f t="shared" si="151"/>
        <v>1.6504341939943918</v>
      </c>
      <c r="BQ248" s="31">
        <f t="shared" si="152"/>
        <v>0.40377409925607927</v>
      </c>
      <c r="BS248" s="13"/>
      <c r="BT248" s="19"/>
      <c r="BU248" s="20"/>
      <c r="BV248" s="19"/>
      <c r="BW248" s="33"/>
      <c r="BX248" s="34"/>
      <c r="BZ248" s="19"/>
      <c r="CA248" s="20"/>
      <c r="CB248" s="19"/>
      <c r="CC248" s="6"/>
      <c r="CD248" s="35"/>
      <c r="CF248" s="21"/>
      <c r="CG248" s="21"/>
      <c r="CH248" s="21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36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31">
        <f t="shared" si="129"/>
        <v>7.1295652505679161</v>
      </c>
      <c r="AL249" s="23">
        <f t="shared" si="130"/>
        <v>34.35</v>
      </c>
      <c r="AM249" s="31">
        <f t="shared" si="131"/>
        <v>1.6578000000000002</v>
      </c>
      <c r="AN249" s="23">
        <f t="shared" si="164"/>
        <v>97.922622660814568</v>
      </c>
      <c r="AO249" s="25">
        <f t="shared" si="132"/>
        <v>6.5148520382501116E-2</v>
      </c>
      <c r="AP249" s="31">
        <f t="shared" si="133"/>
        <v>0.30131417942466276</v>
      </c>
      <c r="AQ249" s="31">
        <f t="shared" si="134"/>
        <v>8.6847490326875256</v>
      </c>
      <c r="AR249" s="31">
        <f t="shared" si="135"/>
        <v>3.2827711697769288</v>
      </c>
      <c r="AS249" s="31">
        <f t="shared" si="136"/>
        <v>5.9837601012322272</v>
      </c>
      <c r="AT249" s="31">
        <f t="shared" si="154"/>
        <v>1.9007245073008416</v>
      </c>
      <c r="AU249" s="31">
        <f t="shared" si="155"/>
        <v>1.059539381987878</v>
      </c>
      <c r="AV249" s="31">
        <f t="shared" si="137"/>
        <v>1.4801319446443597</v>
      </c>
      <c r="AW249" s="31">
        <f t="shared" si="138"/>
        <v>4.5036281565878671</v>
      </c>
      <c r="AX249" s="31">
        <f t="shared" si="139"/>
        <v>18.410700000000002</v>
      </c>
      <c r="AY249" s="31">
        <f t="shared" si="140"/>
        <v>0.98482881959808055</v>
      </c>
      <c r="AZ249" s="31">
        <f t="shared" si="141"/>
        <v>0.11965509269706703</v>
      </c>
      <c r="BA249" s="31">
        <f t="shared" si="165"/>
        <v>1.650196582280034</v>
      </c>
      <c r="BB249" s="31">
        <f t="shared" si="166"/>
        <v>6.5733951214074951E-2</v>
      </c>
      <c r="BC249" s="31">
        <f t="shared" si="167"/>
        <v>0.8287513750026323</v>
      </c>
      <c r="BD249" s="31">
        <f t="shared" si="142"/>
        <v>34.595502397199688</v>
      </c>
      <c r="BE249" s="31">
        <f t="shared" si="168"/>
        <v>26.156967452474738</v>
      </c>
      <c r="BF249" s="25">
        <f t="shared" si="156"/>
        <v>0.91409679059480764</v>
      </c>
      <c r="BG249" s="32">
        <f t="shared" si="143"/>
        <v>10004077935.65424</v>
      </c>
      <c r="BH249" s="32">
        <f t="shared" si="144"/>
        <v>7966908018.4154186</v>
      </c>
      <c r="BI249" s="31">
        <f t="shared" si="145"/>
        <v>44.055872066401761</v>
      </c>
      <c r="BJ249" s="25">
        <f t="shared" si="146"/>
        <v>0.16967505727278387</v>
      </c>
      <c r="BK249" s="25">
        <f t="shared" si="147"/>
        <v>0.8840306673029904</v>
      </c>
      <c r="BL249" s="31">
        <f t="shared" si="148"/>
        <v>6.6082906762953311</v>
      </c>
      <c r="BM249" s="31">
        <f t="shared" si="149"/>
        <v>11.802409323704671</v>
      </c>
      <c r="BN249" s="31">
        <f t="shared" si="157"/>
        <v>0.49361812311604647</v>
      </c>
      <c r="BO249" s="31">
        <f t="shared" si="150"/>
        <v>1.4509431784872731</v>
      </c>
      <c r="BP249" s="31">
        <f t="shared" si="151"/>
        <v>1.4235819860823504</v>
      </c>
      <c r="BQ249" s="31">
        <f t="shared" si="152"/>
        <v>0.40318379361780143</v>
      </c>
      <c r="BS249" s="13"/>
      <c r="BT249" s="19"/>
      <c r="BU249" s="20"/>
      <c r="BV249" s="19"/>
      <c r="BW249" s="33"/>
      <c r="BX249" s="34"/>
      <c r="BZ249" s="19"/>
      <c r="CA249" s="20"/>
      <c r="CB249" s="19"/>
      <c r="CC249" s="6"/>
      <c r="CD249" s="35"/>
      <c r="CF249" s="21"/>
      <c r="CG249" s="21"/>
      <c r="CH249" s="21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36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31">
        <f t="shared" si="129"/>
        <v>6.650675704995118</v>
      </c>
      <c r="AL250" s="23">
        <f t="shared" si="130"/>
        <v>34.75</v>
      </c>
      <c r="AM250" s="31">
        <f t="shared" si="131"/>
        <v>1.3815</v>
      </c>
      <c r="AN250" s="23">
        <f t="shared" si="164"/>
        <v>97.926950191387746</v>
      </c>
      <c r="AO250" s="25">
        <f t="shared" si="132"/>
        <v>6.5151399515086528E-2</v>
      </c>
      <c r="AP250" s="31">
        <f t="shared" si="133"/>
        <v>0.30716720547020437</v>
      </c>
      <c r="AQ250" s="31">
        <f t="shared" si="134"/>
        <v>8.8214729565632872</v>
      </c>
      <c r="AR250" s="31">
        <f t="shared" si="135"/>
        <v>3.3813618118460984</v>
      </c>
      <c r="AS250" s="31">
        <f t="shared" si="136"/>
        <v>6.1014173842046926</v>
      </c>
      <c r="AT250" s="31">
        <f t="shared" si="154"/>
        <v>1.8631303583272003</v>
      </c>
      <c r="AU250" s="31">
        <f t="shared" si="155"/>
        <v>0.97036202522196158</v>
      </c>
      <c r="AV250" s="31">
        <f t="shared" si="137"/>
        <v>1.4167461917745809</v>
      </c>
      <c r="AW250" s="31">
        <f t="shared" si="138"/>
        <v>4.6846711924301117</v>
      </c>
      <c r="AX250" s="31">
        <f t="shared" si="139"/>
        <v>18.3568</v>
      </c>
      <c r="AY250" s="31">
        <f t="shared" si="140"/>
        <v>0.98533552012254777</v>
      </c>
      <c r="AZ250" s="31">
        <f t="shared" si="141"/>
        <v>0.11290512301045975</v>
      </c>
      <c r="BA250" s="31">
        <f t="shared" si="165"/>
        <v>1.6456693025972093</v>
      </c>
      <c r="BB250" s="31">
        <f t="shared" si="166"/>
        <v>6.204201945258684E-2</v>
      </c>
      <c r="BC250" s="31">
        <f t="shared" si="167"/>
        <v>0.82940505918394569</v>
      </c>
      <c r="BD250" s="31">
        <f t="shared" si="142"/>
        <v>34.412117076203472</v>
      </c>
      <c r="BE250" s="31">
        <f t="shared" si="168"/>
        <v>26.018313478975919</v>
      </c>
      <c r="BF250" s="25">
        <f t="shared" si="156"/>
        <v>0.9162776833811267</v>
      </c>
      <c r="BG250" s="32">
        <f t="shared" si="143"/>
        <v>10042090918.166571</v>
      </c>
      <c r="BH250" s="32">
        <f t="shared" si="144"/>
        <v>8020375218.0310717</v>
      </c>
      <c r="BI250" s="31">
        <f t="shared" si="145"/>
        <v>44.280135732888525</v>
      </c>
      <c r="BJ250" s="25">
        <f t="shared" si="146"/>
        <v>0.17336199305446015</v>
      </c>
      <c r="BK250" s="25">
        <f t="shared" si="147"/>
        <v>0.88697487256452112</v>
      </c>
      <c r="BL250" s="31">
        <f t="shared" si="148"/>
        <v>6.8088560308820405</v>
      </c>
      <c r="BM250" s="31">
        <f t="shared" si="149"/>
        <v>11.547943969117959</v>
      </c>
      <c r="BN250" s="31">
        <f t="shared" si="157"/>
        <v>0.48439362286568621</v>
      </c>
      <c r="BO250" s="31">
        <f t="shared" si="150"/>
        <v>1.4472370685915492</v>
      </c>
      <c r="BP250" s="31">
        <f t="shared" si="151"/>
        <v>1.2324589649147937</v>
      </c>
      <c r="BQ250" s="31">
        <f t="shared" si="152"/>
        <v>0.40292086885152223</v>
      </c>
      <c r="BS250" s="13"/>
      <c r="BT250" s="19"/>
      <c r="BU250" s="20"/>
      <c r="BV250" s="19"/>
      <c r="BW250" s="33"/>
      <c r="BX250" s="34"/>
      <c r="BZ250" s="19"/>
      <c r="CA250" s="20"/>
      <c r="CB250" s="19"/>
      <c r="CC250" s="6"/>
      <c r="CD250" s="35"/>
      <c r="CF250" s="21"/>
      <c r="CG250" s="21"/>
      <c r="CH250" s="21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36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31">
        <f t="shared" si="129"/>
        <v>6.6106941463883953</v>
      </c>
      <c r="AL251" s="23">
        <f t="shared" si="130"/>
        <v>32.549999999999997</v>
      </c>
      <c r="AM251" s="31">
        <f t="shared" si="131"/>
        <v>1.7499</v>
      </c>
      <c r="AN251" s="23">
        <f t="shared" si="164"/>
        <v>97.903010573861621</v>
      </c>
      <c r="AO251" s="25">
        <f t="shared" si="132"/>
        <v>6.5135472340977316E-2</v>
      </c>
      <c r="AP251" s="31">
        <f t="shared" si="133"/>
        <v>0.27611550209990576</v>
      </c>
      <c r="AQ251" s="31">
        <f t="shared" si="134"/>
        <v>8.242126564578987</v>
      </c>
      <c r="AR251" s="31">
        <f t="shared" si="135"/>
        <v>2.809437622397069</v>
      </c>
      <c r="AS251" s="31">
        <f t="shared" si="136"/>
        <v>5.5257820934880275</v>
      </c>
      <c r="AT251" s="31">
        <f t="shared" si="154"/>
        <v>1.8486099555372713</v>
      </c>
      <c r="AU251" s="31">
        <f t="shared" si="155"/>
        <v>1.261045364380585</v>
      </c>
      <c r="AV251" s="31">
        <f t="shared" si="137"/>
        <v>1.5548276599589281</v>
      </c>
      <c r="AW251" s="31">
        <f t="shared" si="138"/>
        <v>3.9709544335290996</v>
      </c>
      <c r="AX251" s="31">
        <f t="shared" si="139"/>
        <v>15.423100000000002</v>
      </c>
      <c r="AY251" s="31">
        <f t="shared" si="140"/>
        <v>0.98584656604888798</v>
      </c>
      <c r="AZ251" s="31">
        <f t="shared" si="141"/>
        <v>0.10612169709921272</v>
      </c>
      <c r="BA251" s="31">
        <f t="shared" si="165"/>
        <v>1.6411281038804091</v>
      </c>
      <c r="BB251" s="31">
        <f t="shared" si="166"/>
        <v>5.832894110721408E-2</v>
      </c>
      <c r="BC251" s="31">
        <f t="shared" si="167"/>
        <v>0.83002391260029174</v>
      </c>
      <c r="BD251" s="31">
        <f t="shared" si="142"/>
        <v>34.226729278624866</v>
      </c>
      <c r="BE251" s="31">
        <f t="shared" si="168"/>
        <v>25.878145472982688</v>
      </c>
      <c r="BF251" s="25">
        <f t="shared" si="156"/>
        <v>0.77401218804151672</v>
      </c>
      <c r="BG251" s="32">
        <f t="shared" si="143"/>
        <v>9878147002.8103352</v>
      </c>
      <c r="BH251" s="32">
        <f t="shared" si="144"/>
        <v>7693174893.707921</v>
      </c>
      <c r="BI251" s="31">
        <f t="shared" si="145"/>
        <v>43.076095629314509</v>
      </c>
      <c r="BJ251" s="25">
        <f t="shared" si="146"/>
        <v>0.1654301797698268</v>
      </c>
      <c r="BK251" s="25">
        <f t="shared" si="147"/>
        <v>0.69491645385604761</v>
      </c>
      <c r="BL251" s="31">
        <f t="shared" si="148"/>
        <v>4.9520345823719891</v>
      </c>
      <c r="BM251" s="31">
        <f t="shared" si="149"/>
        <v>10.471065417628012</v>
      </c>
      <c r="BN251" s="31">
        <f t="shared" si="157"/>
        <v>0.52276911720559216</v>
      </c>
      <c r="BO251" s="31">
        <f t="shared" si="150"/>
        <v>1.1796191820062016</v>
      </c>
      <c r="BP251" s="31">
        <f t="shared" si="151"/>
        <v>1.3324734551035768</v>
      </c>
      <c r="BQ251" s="31">
        <f t="shared" si="152"/>
        <v>0.38000436587770497</v>
      </c>
      <c r="BS251" s="13"/>
      <c r="BT251" s="19"/>
      <c r="BU251" s="20"/>
      <c r="BV251" s="19"/>
      <c r="BW251" s="33"/>
      <c r="BX251" s="34"/>
      <c r="BZ251" s="19"/>
      <c r="CA251" s="20"/>
      <c r="CB251" s="19"/>
      <c r="CC251" s="6"/>
      <c r="CD251" s="35"/>
      <c r="CF251" s="21"/>
      <c r="CG251" s="21"/>
      <c r="CH251" s="21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36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31">
        <f t="shared" si="129"/>
        <v>7.1202885510617628</v>
      </c>
      <c r="AL252" s="23">
        <f t="shared" si="130"/>
        <v>31.200000000000003</v>
      </c>
      <c r="AM252" s="31">
        <f t="shared" si="131"/>
        <v>2.5787999999999998</v>
      </c>
      <c r="AN252" s="23">
        <f t="shared" si="164"/>
        <v>97.88815139462551</v>
      </c>
      <c r="AO252" s="25">
        <f t="shared" si="132"/>
        <v>6.5125586438056965E-2</v>
      </c>
      <c r="AP252" s="31">
        <f t="shared" si="133"/>
        <v>0.25839553165281715</v>
      </c>
      <c r="AQ252" s="31">
        <f t="shared" si="134"/>
        <v>7.4545941784537115</v>
      </c>
      <c r="AR252" s="31">
        <f t="shared" si="135"/>
        <v>2.6763336594163714</v>
      </c>
      <c r="AS252" s="31">
        <f t="shared" si="136"/>
        <v>5.0654639189350412</v>
      </c>
      <c r="AT252" s="31">
        <f t="shared" si="154"/>
        <v>2.6121016515903785</v>
      </c>
      <c r="AU252" s="31">
        <f t="shared" si="155"/>
        <v>1.5729193716537333</v>
      </c>
      <c r="AV252" s="31">
        <f t="shared" si="137"/>
        <v>2.0925105116220557</v>
      </c>
      <c r="AW252" s="31">
        <f t="shared" si="138"/>
        <v>2.9729534073129855</v>
      </c>
      <c r="AX252" s="31">
        <f t="shared" si="139"/>
        <v>16.008299999999998</v>
      </c>
      <c r="AY252" s="31">
        <f t="shared" si="140"/>
        <v>0.98636180594316414</v>
      </c>
      <c r="AZ252" s="31">
        <f t="shared" si="141"/>
        <v>9.9306825038821045E-2</v>
      </c>
      <c r="BA252" s="31">
        <f t="shared" si="165"/>
        <v>1.636573915730358</v>
      </c>
      <c r="BB252" s="31">
        <f t="shared" si="166"/>
        <v>5.4595947508832669E-2</v>
      </c>
      <c r="BC252" s="31">
        <f t="shared" si="167"/>
        <v>0.83060717552858232</v>
      </c>
      <c r="BD252" s="31">
        <f t="shared" si="142"/>
        <v>34.039382448511901</v>
      </c>
      <c r="BE252" s="31">
        <f t="shared" si="168"/>
        <v>25.736496281670878</v>
      </c>
      <c r="BF252" s="25">
        <f t="shared" si="156"/>
        <v>0.80780226540806588</v>
      </c>
      <c r="BG252" s="32">
        <f t="shared" si="143"/>
        <v>9642157787.804512</v>
      </c>
      <c r="BH252" s="32">
        <f t="shared" si="144"/>
        <v>7610386570.7108774</v>
      </c>
      <c r="BI252" s="31">
        <f t="shared" si="145"/>
        <v>42.294612494900477</v>
      </c>
      <c r="BJ252" s="25">
        <f t="shared" si="146"/>
        <v>0.13748282535105252</v>
      </c>
      <c r="BK252" s="25">
        <f t="shared" si="147"/>
        <v>0.740533058300889</v>
      </c>
      <c r="BL252" s="31">
        <f t="shared" si="148"/>
        <v>4.306038907217494</v>
      </c>
      <c r="BM252" s="31">
        <f t="shared" si="149"/>
        <v>11.702261092782503</v>
      </c>
      <c r="BN252" s="31">
        <f t="shared" si="157"/>
        <v>0.56287932144215991</v>
      </c>
      <c r="BO252" s="31">
        <f t="shared" si="150"/>
        <v>1.2337152864567216</v>
      </c>
      <c r="BP252" s="31">
        <f t="shared" si="151"/>
        <v>1.4764282469092536</v>
      </c>
      <c r="BQ252" s="31">
        <f t="shared" si="152"/>
        <v>0.38062271127507097</v>
      </c>
      <c r="BS252" s="13"/>
      <c r="BT252" s="19"/>
      <c r="BU252" s="20"/>
      <c r="BV252" s="19"/>
      <c r="BW252" s="33"/>
      <c r="BX252" s="34"/>
      <c r="BZ252" s="19"/>
      <c r="CA252" s="20"/>
      <c r="CB252" s="19"/>
      <c r="CC252" s="6"/>
      <c r="CD252" s="35"/>
      <c r="CF252" s="21"/>
      <c r="CG252" s="21"/>
      <c r="CH252" s="21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36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31">
        <f t="shared" si="129"/>
        <v>4.852188408945052</v>
      </c>
      <c r="AL253" s="23">
        <f t="shared" si="130"/>
        <v>27.75</v>
      </c>
      <c r="AM253" s="31">
        <f t="shared" si="131"/>
        <v>2.5787999999999998</v>
      </c>
      <c r="AN253" s="23">
        <f t="shared" si="164"/>
        <v>97.849580725629579</v>
      </c>
      <c r="AO253" s="25">
        <f t="shared" si="132"/>
        <v>6.5099925135827019E-2</v>
      </c>
      <c r="AP253" s="31">
        <f t="shared" si="133"/>
        <v>0.21738808047435773</v>
      </c>
      <c r="AQ253" s="31">
        <f t="shared" si="134"/>
        <v>5.2897146042222154</v>
      </c>
      <c r="AR253" s="31">
        <f t="shared" si="135"/>
        <v>2.5801527260359443</v>
      </c>
      <c r="AS253" s="31">
        <f t="shared" si="136"/>
        <v>3.9349336651290798</v>
      </c>
      <c r="AT253" s="31">
        <f t="shared" si="154"/>
        <v>2.5801527260359443</v>
      </c>
      <c r="AU253" s="31">
        <f t="shared" si="155"/>
        <v>2.3221847112535525</v>
      </c>
      <c r="AV253" s="31">
        <f t="shared" si="137"/>
        <v>2.4511687186447482</v>
      </c>
      <c r="AW253" s="31">
        <f t="shared" si="138"/>
        <v>1.4837649464843317</v>
      </c>
      <c r="AX253" s="31">
        <f t="shared" si="139"/>
        <v>12.712700000000002</v>
      </c>
      <c r="AY253" s="31">
        <f t="shared" si="140"/>
        <v>0.98688108712867562</v>
      </c>
      <c r="AZ253" s="31">
        <f t="shared" si="141"/>
        <v>9.2462526222953909E-2</v>
      </c>
      <c r="BA253" s="31">
        <f t="shared" si="165"/>
        <v>1.6320076542220325</v>
      </c>
      <c r="BB253" s="31">
        <f t="shared" si="166"/>
        <v>5.0844283011831422E-2</v>
      </c>
      <c r="BC253" s="31">
        <f t="shared" si="167"/>
        <v>0.83115413143879924</v>
      </c>
      <c r="BD253" s="31">
        <f t="shared" si="142"/>
        <v>33.850121889830262</v>
      </c>
      <c r="BE253" s="31">
        <f t="shared" si="168"/>
        <v>25.593400158462863</v>
      </c>
      <c r="BF253" s="25">
        <f t="shared" si="156"/>
        <v>0.64508818280406199</v>
      </c>
      <c r="BG253" s="32">
        <f t="shared" si="143"/>
        <v>8889820303.3636627</v>
      </c>
      <c r="BH253" s="32">
        <f t="shared" si="144"/>
        <v>7548735204.531002</v>
      </c>
      <c r="BI253" s="31">
        <f t="shared" si="145"/>
        <v>40.29911882760377</v>
      </c>
      <c r="BJ253" s="25">
        <f t="shared" si="146"/>
        <v>0.12081307774997829</v>
      </c>
      <c r="BK253" s="25">
        <f t="shared" si="147"/>
        <v>0.52086904678548374</v>
      </c>
      <c r="BL253" s="31">
        <f t="shared" si="148"/>
        <v>2.5359345934342885</v>
      </c>
      <c r="BM253" s="31">
        <f t="shared" si="149"/>
        <v>10.176765406565714</v>
      </c>
      <c r="BN253" s="31">
        <f t="shared" si="157"/>
        <v>0.61640008519477363</v>
      </c>
      <c r="BO253" s="31">
        <f t="shared" si="150"/>
        <v>0.90262145884583622</v>
      </c>
      <c r="BP253" s="31">
        <f t="shared" si="151"/>
        <v>0.74502208380533508</v>
      </c>
      <c r="BQ253" s="31">
        <f t="shared" si="152"/>
        <v>0.33956709916987682</v>
      </c>
      <c r="BS253" s="13"/>
      <c r="BT253" s="19"/>
      <c r="BU253" s="20"/>
      <c r="BV253" s="19"/>
      <c r="BW253" s="33"/>
      <c r="BX253" s="34"/>
      <c r="BZ253" s="19"/>
      <c r="CA253" s="20"/>
      <c r="CB253" s="19"/>
      <c r="CC253" s="6"/>
      <c r="CD253" s="35"/>
      <c r="CF253" s="21"/>
      <c r="CG253" s="21"/>
      <c r="CH253" s="21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36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31">
        <f t="shared" si="129"/>
        <v>2.9473637206506669</v>
      </c>
      <c r="AL254" s="23">
        <f t="shared" si="130"/>
        <v>25.700000000000003</v>
      </c>
      <c r="AM254" s="31">
        <f t="shared" si="131"/>
        <v>1.8420000000000001</v>
      </c>
      <c r="AN254" s="23">
        <f t="shared" si="164"/>
        <v>97.826246119975693</v>
      </c>
      <c r="AO254" s="25">
        <f t="shared" si="132"/>
        <v>6.5084400479820545E-2</v>
      </c>
      <c r="AP254" s="31">
        <f t="shared" si="133"/>
        <v>0.19572149547912829</v>
      </c>
      <c r="AQ254" s="31">
        <f t="shared" si="134"/>
        <v>3.9140092986798436</v>
      </c>
      <c r="AR254" s="31">
        <f t="shared" si="135"/>
        <v>2.7756312335019815</v>
      </c>
      <c r="AS254" s="31">
        <f t="shared" si="136"/>
        <v>3.3448202660909123</v>
      </c>
      <c r="AT254" s="31">
        <f t="shared" si="154"/>
        <v>2.73122113376595</v>
      </c>
      <c r="AU254" s="31">
        <f t="shared" si="155"/>
        <v>2.5284500069471787</v>
      </c>
      <c r="AV254" s="31">
        <f t="shared" si="137"/>
        <v>2.6298355703565646</v>
      </c>
      <c r="AW254" s="31">
        <f t="shared" si="138"/>
        <v>0.71498469573434775</v>
      </c>
      <c r="AX254" s="31">
        <f t="shared" si="139"/>
        <v>9.1321999999999992</v>
      </c>
      <c r="AY254" s="31">
        <f t="shared" si="140"/>
        <v>0.98740425573120028</v>
      </c>
      <c r="AZ254" s="31">
        <f t="shared" si="141"/>
        <v>8.5590828765061439E-2</v>
      </c>
      <c r="BA254" s="31">
        <f t="shared" si="165"/>
        <v>1.6274302226712243</v>
      </c>
      <c r="BB254" s="31">
        <f t="shared" si="166"/>
        <v>4.7075204254130941E-2</v>
      </c>
      <c r="BC254" s="31">
        <f t="shared" si="167"/>
        <v>0.83166410796386137</v>
      </c>
      <c r="BD254" s="31">
        <f t="shared" si="142"/>
        <v>33.658994763894569</v>
      </c>
      <c r="BE254" s="31">
        <f t="shared" si="168"/>
        <v>25.448892761085403</v>
      </c>
      <c r="BF254" s="25">
        <f t="shared" si="156"/>
        <v>0.46603206321555368</v>
      </c>
      <c r="BG254" s="32">
        <f t="shared" si="143"/>
        <v>8291759255.7263298</v>
      </c>
      <c r="BH254" s="32">
        <f t="shared" si="144"/>
        <v>7672414803.2778311</v>
      </c>
      <c r="BI254" s="31">
        <f t="shared" si="145"/>
        <v>39.136172705648697</v>
      </c>
      <c r="BJ254" s="25">
        <f t="shared" si="146"/>
        <v>0.11296525116408135</v>
      </c>
      <c r="BK254" s="25">
        <f t="shared" si="147"/>
        <v>0.27914328534099753</v>
      </c>
      <c r="BL254" s="31">
        <f t="shared" si="148"/>
        <v>1.2341001630674158</v>
      </c>
      <c r="BM254" s="31">
        <f t="shared" si="149"/>
        <v>7.8980998369325839</v>
      </c>
      <c r="BN254" s="31">
        <f t="shared" si="157"/>
        <v>0.66594433700949274</v>
      </c>
      <c r="BO254" s="31">
        <f t="shared" si="150"/>
        <v>0.63069778790338504</v>
      </c>
      <c r="BP254" s="31">
        <f t="shared" si="151"/>
        <v>0.25812971252235511</v>
      </c>
      <c r="BQ254" s="31">
        <f t="shared" si="152"/>
        <v>0.30156695429145086</v>
      </c>
      <c r="BS254" s="13"/>
      <c r="BT254" s="19"/>
      <c r="BU254" s="20"/>
      <c r="BV254" s="19"/>
      <c r="BW254" s="33"/>
      <c r="BX254" s="34"/>
      <c r="BZ254" s="19"/>
      <c r="CA254" s="20"/>
      <c r="CB254" s="19"/>
      <c r="CC254" s="6"/>
      <c r="CD254" s="35"/>
      <c r="CF254" s="21"/>
      <c r="CG254" s="21"/>
      <c r="CH254" s="21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36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31">
        <f t="shared" si="129"/>
        <v>3.7543886714018386</v>
      </c>
      <c r="AL255" s="23">
        <f t="shared" si="130"/>
        <v>26.25</v>
      </c>
      <c r="AM255" s="31">
        <f t="shared" si="131"/>
        <v>1.7499</v>
      </c>
      <c r="AN255" s="23">
        <f t="shared" si="164"/>
        <v>97.832537544320587</v>
      </c>
      <c r="AO255" s="25">
        <f t="shared" si="132"/>
        <v>6.5088586202956142E-2</v>
      </c>
      <c r="AP255" s="31">
        <f t="shared" si="133"/>
        <v>0.20134771251884981</v>
      </c>
      <c r="AQ255" s="31">
        <f t="shared" si="134"/>
        <v>4.2430650587590133</v>
      </c>
      <c r="AR255" s="31">
        <f t="shared" si="135"/>
        <v>2.7255876066054592</v>
      </c>
      <c r="AS255" s="31">
        <f t="shared" si="136"/>
        <v>3.4843263326822362</v>
      </c>
      <c r="AT255" s="31">
        <f t="shared" si="154"/>
        <v>2.5893082262751865</v>
      </c>
      <c r="AU255" s="31">
        <f t="shared" si="155"/>
        <v>2.0409142932630853</v>
      </c>
      <c r="AV255" s="31">
        <f t="shared" si="137"/>
        <v>2.3151112597691359</v>
      </c>
      <c r="AW255" s="31">
        <f t="shared" si="138"/>
        <v>1.1692150729131003</v>
      </c>
      <c r="AX255" s="31">
        <f t="shared" si="139"/>
        <v>11.2112</v>
      </c>
      <c r="AY255" s="31">
        <f t="shared" si="140"/>
        <v>0.98793115672459009</v>
      </c>
      <c r="AZ255" s="31">
        <f t="shared" si="141"/>
        <v>7.8693768897405231E-2</v>
      </c>
      <c r="BA255" s="31">
        <f t="shared" si="165"/>
        <v>1.622842512426405</v>
      </c>
      <c r="BB255" s="31">
        <f t="shared" si="166"/>
        <v>4.3289979394793822E-2</v>
      </c>
      <c r="BC255" s="31">
        <f t="shared" si="167"/>
        <v>0.83213647781177669</v>
      </c>
      <c r="BD255" s="31">
        <f t="shared" si="142"/>
        <v>33.466050083771087</v>
      </c>
      <c r="BE255" s="31">
        <f t="shared" si="168"/>
        <v>25.303011147337642</v>
      </c>
      <c r="BF255" s="25">
        <f t="shared" si="156"/>
        <v>0.57542558532730159</v>
      </c>
      <c r="BG255" s="32">
        <f t="shared" si="143"/>
        <v>8446710189.1074104</v>
      </c>
      <c r="BH255" s="32">
        <f t="shared" si="144"/>
        <v>7641353482.9750309</v>
      </c>
      <c r="BI255" s="31">
        <f t="shared" si="145"/>
        <v>39.439888092110102</v>
      </c>
      <c r="BJ255" s="25">
        <f t="shared" si="146"/>
        <v>0.12698314458363849</v>
      </c>
      <c r="BK255" s="25">
        <f t="shared" si="147"/>
        <v>0.42682454019185723</v>
      </c>
      <c r="BL255" s="31">
        <f t="shared" si="148"/>
        <v>2.1376230941194754</v>
      </c>
      <c r="BM255" s="31">
        <f t="shared" si="149"/>
        <v>9.0735769058805253</v>
      </c>
      <c r="BN255" s="31">
        <f t="shared" si="157"/>
        <v>0.62318522705223389</v>
      </c>
      <c r="BO255" s="31">
        <f t="shared" si="150"/>
        <v>0.74539313338006585</v>
      </c>
      <c r="BP255" s="31">
        <f t="shared" si="151"/>
        <v>0.40030285083777017</v>
      </c>
      <c r="BQ255" s="31">
        <f t="shared" si="152"/>
        <v>0.30516179450063396</v>
      </c>
      <c r="BS255" s="13"/>
      <c r="BT255" s="19"/>
      <c r="BU255" s="20"/>
      <c r="BV255" s="19"/>
      <c r="BW255" s="33"/>
      <c r="BX255" s="34"/>
      <c r="BZ255" s="19"/>
      <c r="CA255" s="20"/>
      <c r="CB255" s="19"/>
      <c r="CC255" s="6"/>
      <c r="CD255" s="35"/>
      <c r="CF255" s="21"/>
      <c r="CG255" s="21"/>
      <c r="CH255" s="21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36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31">
        <f t="shared" si="129"/>
        <v>5.7750165864530549</v>
      </c>
      <c r="AL256" s="23">
        <f t="shared" si="130"/>
        <v>28.25</v>
      </c>
      <c r="AM256" s="31">
        <f t="shared" si="131"/>
        <v>2.0262000000000002</v>
      </c>
      <c r="AN256" s="23">
        <f t="shared" si="164"/>
        <v>97.855224619401284</v>
      </c>
      <c r="AO256" s="25">
        <f t="shared" si="132"/>
        <v>6.5103680052907786E-2</v>
      </c>
      <c r="AP256" s="31">
        <f t="shared" si="133"/>
        <v>0.22296788776083973</v>
      </c>
      <c r="AQ256" s="31">
        <f t="shared" si="134"/>
        <v>5.7165849731789038</v>
      </c>
      <c r="AR256" s="31">
        <f t="shared" si="135"/>
        <v>2.5177224920902961</v>
      </c>
      <c r="AS256" s="31">
        <f t="shared" si="136"/>
        <v>4.1171537326346002</v>
      </c>
      <c r="AT256" s="31">
        <f t="shared" si="154"/>
        <v>2.422049037390865</v>
      </c>
      <c r="AU256" s="31">
        <f t="shared" si="155"/>
        <v>1.8521735313099648</v>
      </c>
      <c r="AV256" s="31">
        <f t="shared" si="137"/>
        <v>2.1371112843504148</v>
      </c>
      <c r="AW256" s="31">
        <f t="shared" si="138"/>
        <v>1.9800424482841854</v>
      </c>
      <c r="AX256" s="31">
        <f t="shared" si="139"/>
        <v>17.240300000000001</v>
      </c>
      <c r="AY256" s="31">
        <f t="shared" si="140"/>
        <v>0.9884616339767095</v>
      </c>
      <c r="AZ256" s="31">
        <f t="shared" si="141"/>
        <v>7.1773390367673717E-2</v>
      </c>
      <c r="BA256" s="31">
        <f t="shared" si="165"/>
        <v>1.618245403683843</v>
      </c>
      <c r="BB256" s="31">
        <f t="shared" si="166"/>
        <v>3.9489887330508767E-2</v>
      </c>
      <c r="BC256" s="31">
        <f t="shared" si="167"/>
        <v>0.83257065961843879</v>
      </c>
      <c r="BD256" s="31">
        <f t="shared" si="142"/>
        <v>33.271338705636467</v>
      </c>
      <c r="BE256" s="31">
        <f t="shared" si="168"/>
        <v>25.155793768557619</v>
      </c>
      <c r="BF256" s="25">
        <f t="shared" si="156"/>
        <v>0.89005340900772523</v>
      </c>
      <c r="BG256" s="32">
        <f t="shared" si="143"/>
        <v>9053060381.3771305</v>
      </c>
      <c r="BH256" s="32">
        <f t="shared" si="144"/>
        <v>7507842908.4778538</v>
      </c>
      <c r="BI256" s="31">
        <f t="shared" si="145"/>
        <v>40.599054415079493</v>
      </c>
      <c r="BJ256" s="25">
        <f t="shared" si="146"/>
        <v>0.13533593091783763</v>
      </c>
      <c r="BK256" s="25">
        <f t="shared" si="147"/>
        <v>0.85157210216042911</v>
      </c>
      <c r="BL256" s="31">
        <f t="shared" si="148"/>
        <v>4.6789721324377789</v>
      </c>
      <c r="BM256" s="31">
        <f t="shared" si="149"/>
        <v>12.561327867562223</v>
      </c>
      <c r="BN256" s="31">
        <f t="shared" si="157"/>
        <v>0.56102402266914797</v>
      </c>
      <c r="BO256" s="31">
        <f t="shared" si="150"/>
        <v>1.1427152787775026</v>
      </c>
      <c r="BP256" s="31">
        <f t="shared" si="151"/>
        <v>0.77991487309554941</v>
      </c>
      <c r="BQ256" s="31">
        <f t="shared" si="152"/>
        <v>0.33292201383163611</v>
      </c>
      <c r="BS256" s="13"/>
      <c r="BT256" s="19"/>
      <c r="BU256" s="20"/>
      <c r="BV256" s="19"/>
      <c r="BW256" s="33"/>
      <c r="BX256" s="34"/>
      <c r="BZ256" s="19"/>
      <c r="CA256" s="20"/>
      <c r="CB256" s="19"/>
      <c r="CC256" s="6"/>
      <c r="CD256" s="35"/>
      <c r="CF256" s="21"/>
      <c r="CG256" s="21"/>
      <c r="CH256" s="21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36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31">
        <f t="shared" si="129"/>
        <v>5.6935835345086003</v>
      </c>
      <c r="AL257" s="23">
        <f t="shared" si="130"/>
        <v>28</v>
      </c>
      <c r="AM257" s="31">
        <f t="shared" si="131"/>
        <v>1.7499</v>
      </c>
      <c r="AN257" s="23">
        <f t="shared" si="164"/>
        <v>97.852404982125037</v>
      </c>
      <c r="AO257" s="25">
        <f t="shared" si="132"/>
        <v>6.5101804130964808E-2</v>
      </c>
      <c r="AP257" s="31">
        <f t="shared" si="133"/>
        <v>0.22016313224867329</v>
      </c>
      <c r="AQ257" s="31">
        <f t="shared" si="134"/>
        <v>5.6851337931165737</v>
      </c>
      <c r="AR257" s="31">
        <f t="shared" si="135"/>
        <v>2.4566163260716172</v>
      </c>
      <c r="AS257" s="31">
        <f t="shared" si="136"/>
        <v>4.0708750595940959</v>
      </c>
      <c r="AT257" s="31">
        <f t="shared" si="154"/>
        <v>2.4050273832241134</v>
      </c>
      <c r="AU257" s="31">
        <f t="shared" si="155"/>
        <v>1.5293009903483581</v>
      </c>
      <c r="AV257" s="31">
        <f t="shared" si="137"/>
        <v>1.9671641867862357</v>
      </c>
      <c r="AW257" s="31">
        <f t="shared" si="138"/>
        <v>2.1037108728078602</v>
      </c>
      <c r="AX257" s="31">
        <f t="shared" si="139"/>
        <v>17.771599999999999</v>
      </c>
      <c r="AY257" s="31">
        <f t="shared" si="140"/>
        <v>0.98899553029569987</v>
      </c>
      <c r="AZ257" s="31">
        <f t="shared" si="141"/>
        <v>6.4831743833380015E-2</v>
      </c>
      <c r="BA257" s="31">
        <f t="shared" si="165"/>
        <v>1.6136397663239987</v>
      </c>
      <c r="BB257" s="31">
        <f t="shared" si="166"/>
        <v>3.5676216892310271E-2</v>
      </c>
      <c r="BC257" s="31">
        <f t="shared" si="167"/>
        <v>0.83296611873953219</v>
      </c>
      <c r="BD257" s="31">
        <f t="shared" si="142"/>
        <v>33.07491331708561</v>
      </c>
      <c r="BE257" s="31">
        <f t="shared" si="168"/>
        <v>25.007280460782088</v>
      </c>
      <c r="BF257" s="25">
        <f t="shared" si="156"/>
        <v>0.92293122541635164</v>
      </c>
      <c r="BG257" s="32">
        <f t="shared" si="143"/>
        <v>9041326401.0233898</v>
      </c>
      <c r="BH257" s="32">
        <f t="shared" si="144"/>
        <v>7467116976.2703438</v>
      </c>
      <c r="BI257" s="31">
        <f t="shared" si="145"/>
        <v>40.470448939435585</v>
      </c>
      <c r="BJ257" s="25">
        <f t="shared" si="146"/>
        <v>0.14364211739527691</v>
      </c>
      <c r="BK257" s="25">
        <f t="shared" si="147"/>
        <v>0.8959571543120749</v>
      </c>
      <c r="BL257" s="31">
        <f t="shared" si="148"/>
        <v>5.2084327627621043</v>
      </c>
      <c r="BM257" s="31">
        <f t="shared" si="149"/>
        <v>12.563167237237895</v>
      </c>
      <c r="BN257" s="31">
        <f t="shared" si="157"/>
        <v>0.54433133610216189</v>
      </c>
      <c r="BO257" s="31">
        <f t="shared" si="150"/>
        <v>1.128506069964996</v>
      </c>
      <c r="BP257" s="31">
        <f t="shared" si="151"/>
        <v>0.71620529549149725</v>
      </c>
      <c r="BQ257" s="31">
        <f t="shared" si="152"/>
        <v>0.32399829637622168</v>
      </c>
      <c r="BS257" s="13"/>
      <c r="BT257" s="19"/>
      <c r="BU257" s="20"/>
      <c r="BV257" s="19"/>
      <c r="BW257" s="33"/>
      <c r="BX257" s="34"/>
      <c r="BZ257" s="19"/>
      <c r="CA257" s="20"/>
      <c r="CB257" s="19"/>
      <c r="CC257" s="6"/>
      <c r="CD257" s="35"/>
      <c r="CF257" s="21"/>
      <c r="CG257" s="21"/>
      <c r="CH257" s="21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36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31">
        <f t="shared" si="129"/>
        <v>5.5250703521186022</v>
      </c>
      <c r="AL258" s="23">
        <f t="shared" si="130"/>
        <v>29.15</v>
      </c>
      <c r="AM258" s="31">
        <f t="shared" si="131"/>
        <v>1.3815</v>
      </c>
      <c r="AN258" s="23">
        <f t="shared" si="164"/>
        <v>97.865337241083822</v>
      </c>
      <c r="AO258" s="25">
        <f t="shared" si="132"/>
        <v>6.5110408042027182E-2</v>
      </c>
      <c r="AP258" s="31">
        <f t="shared" si="133"/>
        <v>0.23331483748840709</v>
      </c>
      <c r="AQ258" s="31">
        <f t="shared" si="134"/>
        <v>6.0394872679051952</v>
      </c>
      <c r="AR258" s="31">
        <f t="shared" si="135"/>
        <v>2.6439311922105757</v>
      </c>
      <c r="AS258" s="31">
        <f t="shared" si="136"/>
        <v>4.3417092300578854</v>
      </c>
      <c r="AT258" s="31">
        <f t="shared" si="154"/>
        <v>2.4297727656415193</v>
      </c>
      <c r="AU258" s="31">
        <f t="shared" si="155"/>
        <v>1.3105687371354273</v>
      </c>
      <c r="AV258" s="31">
        <f t="shared" si="137"/>
        <v>1.8701707513884733</v>
      </c>
      <c r="AW258" s="31">
        <f t="shared" si="138"/>
        <v>2.4715384786694123</v>
      </c>
      <c r="AX258" s="31">
        <f t="shared" si="139"/>
        <v>17.571400000000001</v>
      </c>
      <c r="AY258" s="31">
        <f t="shared" si="140"/>
        <v>0.98953268747655954</v>
      </c>
      <c r="AZ258" s="31">
        <f t="shared" si="141"/>
        <v>5.7870886254204473E-2</v>
      </c>
      <c r="BA258" s="31">
        <f t="shared" si="165"/>
        <v>1.6090264607672493</v>
      </c>
      <c r="BB258" s="31">
        <f t="shared" si="166"/>
        <v>3.1850266023931199E-2</v>
      </c>
      <c r="BC258" s="31">
        <f t="shared" si="167"/>
        <v>0.83332236798010706</v>
      </c>
      <c r="BD258" s="31">
        <f t="shared" si="142"/>
        <v>32.876828422387661</v>
      </c>
      <c r="BE258" s="31">
        <f t="shared" si="168"/>
        <v>24.857512433598863</v>
      </c>
      <c r="BF258" s="25">
        <f t="shared" si="156"/>
        <v>0.91803232769000476</v>
      </c>
      <c r="BG258" s="32">
        <f t="shared" si="143"/>
        <v>9171029381.3896751</v>
      </c>
      <c r="BH258" s="32">
        <f t="shared" si="144"/>
        <v>7589794316.8739386</v>
      </c>
      <c r="BI258" s="31">
        <f t="shared" si="145"/>
        <v>41.089159296293253</v>
      </c>
      <c r="BJ258" s="25">
        <f t="shared" si="146"/>
        <v>0.14854413895831217</v>
      </c>
      <c r="BK258" s="25">
        <f t="shared" si="147"/>
        <v>0.88934364238150654</v>
      </c>
      <c r="BL258" s="31">
        <f t="shared" si="148"/>
        <v>5.4281567574592779</v>
      </c>
      <c r="BM258" s="31">
        <f t="shared" si="149"/>
        <v>12.143243242540724</v>
      </c>
      <c r="BN258" s="31">
        <f t="shared" si="157"/>
        <v>0.53213160572045237</v>
      </c>
      <c r="BO258" s="31">
        <f t="shared" si="150"/>
        <v>1.1559451200759592</v>
      </c>
      <c r="BP258" s="31">
        <f t="shared" si="151"/>
        <v>0.66184863683933626</v>
      </c>
      <c r="BQ258" s="31">
        <f t="shared" si="152"/>
        <v>0.32900825529185485</v>
      </c>
      <c r="BS258" s="13"/>
      <c r="BT258" s="19"/>
      <c r="BU258" s="20"/>
      <c r="BV258" s="19"/>
      <c r="BW258" s="33"/>
      <c r="BX258" s="34"/>
      <c r="BZ258" s="19"/>
      <c r="CA258" s="20"/>
      <c r="CB258" s="19"/>
      <c r="CC258" s="6"/>
      <c r="CD258" s="35"/>
      <c r="CF258" s="21"/>
      <c r="CG258" s="21"/>
      <c r="CH258" s="21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36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31">
        <f t="shared" ref="AK259:AK322" si="169">(BO259+BP259)/BQ259</f>
        <v>6.5051595772011037</v>
      </c>
      <c r="AL259" s="23">
        <f t="shared" ref="AL259:AL322" si="170">(K259+L259)/2</f>
        <v>30.099999999999998</v>
      </c>
      <c r="AM259" s="31">
        <f t="shared" ref="AM259:AM322" si="171">Z259*0.921</f>
        <v>1.7499</v>
      </c>
      <c r="AN259" s="23">
        <f t="shared" si="164"/>
        <v>97.875947466766576</v>
      </c>
      <c r="AO259" s="25">
        <f t="shared" ref="AO259:AO322" si="172">AN259*0.00163/2.45</f>
        <v>6.5117467090134495E-2</v>
      </c>
      <c r="AP259" s="31">
        <f t="shared" ref="AP259:AP322" si="173">(2504*EXP(17.27*AL259/(237.3+AL259)))/(AL259+237.3)^2</f>
        <v>0.24467086946984418</v>
      </c>
      <c r="AQ259" s="31">
        <f t="shared" ref="AQ259:AQ322" si="174">0.6108*EXP(17.27*K259/(237.3+K259))</f>
        <v>7.1048514381134327</v>
      </c>
      <c r="AR259" s="31">
        <f t="shared" ref="AR259:AR322" si="175">0.6108*EXP(17.27*L259/(237.3+L259))</f>
        <v>2.4717700446226427</v>
      </c>
      <c r="AS259" s="31">
        <f t="shared" ref="AS259:AS322" si="176">(AQ259+AR259)/2</f>
        <v>4.7883107413680381</v>
      </c>
      <c r="AT259" s="31">
        <f t="shared" si="154"/>
        <v>1.853827533466982</v>
      </c>
      <c r="AU259" s="31">
        <f t="shared" si="155"/>
        <v>0.83126761825927165</v>
      </c>
      <c r="AV259" s="31">
        <f t="shared" ref="AV259:AV322" si="177">(AT259+AU259)/2</f>
        <v>1.3425475758631269</v>
      </c>
      <c r="AW259" s="31">
        <f t="shared" ref="AW259:AW322" si="178">AS259-AV259</f>
        <v>3.4457631655049115</v>
      </c>
      <c r="AX259" s="31">
        <f t="shared" ref="AX259:AX322" si="179">R259*0.77</f>
        <v>17.817800000000002</v>
      </c>
      <c r="AY259" s="31">
        <f t="shared" ref="AY259:AY322" si="180">1+(0.033*COS(2*PI()*I259/365))</f>
        <v>0.99007294634802301</v>
      </c>
      <c r="AZ259" s="31">
        <f t="shared" ref="AZ259:AZ322" si="181">(0.409*SIN((2*PI()*I259/365)-1.39))</f>
        <v>5.0892880282476169E-2</v>
      </c>
      <c r="BA259" s="31">
        <f t="shared" si="165"/>
        <v>1.6044063388470655</v>
      </c>
      <c r="BB259" s="31">
        <f t="shared" si="166"/>
        <v>2.8013340943254198E-2</v>
      </c>
      <c r="BC259" s="31">
        <f t="shared" si="167"/>
        <v>0.83363896826049799</v>
      </c>
      <c r="BD259" s="31">
        <f t="shared" ref="BD259:BD322" si="182">(24*60/PI())*(0.082*AY259)*((BA259*BB259)+(BC259*SIN(BA259)))</f>
        <v>32.67714032469793</v>
      </c>
      <c r="BE259" s="31">
        <f t="shared" si="168"/>
        <v>24.70653225669761</v>
      </c>
      <c r="BF259" s="25">
        <f t="shared" si="156"/>
        <v>0.93659440991469201</v>
      </c>
      <c r="BG259" s="32">
        <f t="shared" ref="BG259:BG322" si="183">(K259+273.16)^4</f>
        <v>9531861288.9825058</v>
      </c>
      <c r="BH259" s="32">
        <f t="shared" ref="BH259:BH322" si="184">(L259+273.16)^4</f>
        <v>7477282887.4316282</v>
      </c>
      <c r="BI259" s="31">
        <f t="shared" ref="BI259:BI322" si="185">((BG259+BH259)/2)*4.903*10^-9</f>
        <v>41.697916948479254</v>
      </c>
      <c r="BJ259" s="25">
        <f t="shared" ref="BJ259:BJ322" si="186">(0.34-(0.14*SQRT(AV259)))</f>
        <v>0.17778430258782818</v>
      </c>
      <c r="BK259" s="25">
        <f t="shared" ref="BK259:BK322" si="187">1.35*BF259-0.35</f>
        <v>0.91440245338483439</v>
      </c>
      <c r="BL259" s="31">
        <f t="shared" ref="BL259:BL322" si="188">BI259*BJ259*BK259</f>
        <v>6.7786803483743654</v>
      </c>
      <c r="BM259" s="31">
        <f t="shared" ref="BM259:BM322" si="189">AX259-BL259</f>
        <v>11.039119651625636</v>
      </c>
      <c r="BN259" s="31">
        <f t="shared" si="157"/>
        <v>0.47705789332867921</v>
      </c>
      <c r="BO259" s="31">
        <f t="shared" ref="BO259:BO322" si="190">AP259*0.408*BM259</f>
        <v>1.1019880093647141</v>
      </c>
      <c r="BP259" s="31">
        <f t="shared" ref="BP259:BP322" si="191">(AO259*900*AM259*AW259)/(AL259+273.16)</f>
        <v>1.1652618639673882</v>
      </c>
      <c r="BQ259" s="31">
        <f t="shared" ref="BQ259:BQ322" si="192">AP259+AO259*(1+0.34*AM259)</f>
        <v>0.34853101548472765</v>
      </c>
      <c r="BS259" s="13"/>
      <c r="BT259" s="19"/>
      <c r="BU259" s="20"/>
      <c r="BV259" s="19"/>
      <c r="BW259" s="33"/>
      <c r="BX259" s="34"/>
      <c r="BZ259" s="19"/>
      <c r="CA259" s="20"/>
      <c r="CB259" s="19"/>
      <c r="CC259" s="6"/>
      <c r="CD259" s="35"/>
      <c r="CF259" s="21"/>
      <c r="CG259" s="21"/>
      <c r="CH259" s="21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36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31">
        <f t="shared" si="169"/>
        <v>6.4076865243750127</v>
      </c>
      <c r="AL260" s="23">
        <f t="shared" si="170"/>
        <v>29.650000000000002</v>
      </c>
      <c r="AM260" s="31">
        <f t="shared" si="171"/>
        <v>1.7499</v>
      </c>
      <c r="AN260" s="23">
        <f t="shared" si="164"/>
        <v>97.870929753047051</v>
      </c>
      <c r="AO260" s="25">
        <f t="shared" si="172"/>
        <v>6.5114128774476199E-2</v>
      </c>
      <c r="AP260" s="31">
        <f t="shared" si="173"/>
        <v>0.23923523879690675</v>
      </c>
      <c r="AQ260" s="31">
        <f t="shared" si="174"/>
        <v>6.6967374829686319</v>
      </c>
      <c r="AR260" s="31">
        <f t="shared" si="175"/>
        <v>2.5023227554890153</v>
      </c>
      <c r="AS260" s="31">
        <f t="shared" si="176"/>
        <v>4.5995301192288238</v>
      </c>
      <c r="AT260" s="31">
        <f t="shared" ref="AT260:AT323" si="194">AR260*N260/100</f>
        <v>1.6290121138233489</v>
      </c>
      <c r="AU260" s="31">
        <f t="shared" ref="AU260:AU323" si="195">AQ260*O260/100</f>
        <v>1.0312975723771693</v>
      </c>
      <c r="AV260" s="31">
        <f t="shared" si="177"/>
        <v>1.3301548431002592</v>
      </c>
      <c r="AW260" s="31">
        <f t="shared" si="178"/>
        <v>3.2693752761285646</v>
      </c>
      <c r="AX260" s="31">
        <f t="shared" si="179"/>
        <v>18.2028</v>
      </c>
      <c r="AY260" s="31">
        <f t="shared" si="180"/>
        <v>0.99061614681972687</v>
      </c>
      <c r="AZ260" s="31">
        <f t="shared" si="181"/>
        <v>4.3899793651961491E-2</v>
      </c>
      <c r="BA260" s="31">
        <f t="shared" si="165"/>
        <v>1.5997802446987879</v>
      </c>
      <c r="BB260" s="31">
        <f t="shared" si="166"/>
        <v>2.4166755288361159E-2</v>
      </c>
      <c r="BC260" s="31">
        <f t="shared" si="167"/>
        <v>0.83391552921736645</v>
      </c>
      <c r="BD260" s="31">
        <f t="shared" si="182"/>
        <v>32.475907105239457</v>
      </c>
      <c r="BE260" s="31">
        <f t="shared" si="168"/>
        <v>24.554383844129447</v>
      </c>
      <c r="BF260" s="25">
        <f t="shared" ref="BF260:BF323" si="196">IF(R260/BE260&gt;0.3,MIN(R260/BE260,1),0.3)</f>
        <v>0.96276087195126014</v>
      </c>
      <c r="BG260" s="32">
        <f t="shared" si="183"/>
        <v>9398342641.9464626</v>
      </c>
      <c r="BH260" s="32">
        <f t="shared" si="184"/>
        <v>7497645846.4755507</v>
      </c>
      <c r="BI260" s="31">
        <f t="shared" si="185"/>
        <v>41.420515779366568</v>
      </c>
      <c r="BJ260" s="25">
        <f t="shared" si="186"/>
        <v>0.17853472532843145</v>
      </c>
      <c r="BK260" s="25">
        <f t="shared" si="187"/>
        <v>0.94972717713420141</v>
      </c>
      <c r="BL260" s="31">
        <f t="shared" si="188"/>
        <v>7.0232328620458206</v>
      </c>
      <c r="BM260" s="31">
        <f t="shared" si="189"/>
        <v>11.17956713795418</v>
      </c>
      <c r="BN260" s="31">
        <f t="shared" ref="BN260:BN323" si="197">BM260/R260</f>
        <v>0.47290893138554058</v>
      </c>
      <c r="BO260" s="31">
        <f t="shared" si="190"/>
        <v>1.0912149368689639</v>
      </c>
      <c r="BP260" s="31">
        <f t="shared" si="191"/>
        <v>1.107198619238082</v>
      </c>
      <c r="BQ260" s="31">
        <f t="shared" si="192"/>
        <v>0.34309006031181793</v>
      </c>
      <c r="BS260" s="13"/>
      <c r="BT260" s="19"/>
      <c r="BU260" s="20"/>
      <c r="BV260" s="19"/>
      <c r="BW260" s="33"/>
      <c r="BX260" s="34"/>
      <c r="BZ260" s="19"/>
      <c r="CA260" s="20"/>
      <c r="CB260" s="19"/>
      <c r="CC260" s="6"/>
      <c r="CD260" s="35"/>
      <c r="CF260" s="21"/>
      <c r="CG260" s="21"/>
      <c r="CH260" s="21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36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31">
        <f t="shared" si="169"/>
        <v>9.4639900053999853</v>
      </c>
      <c r="AL261" s="23">
        <f t="shared" si="170"/>
        <v>31.4</v>
      </c>
      <c r="AM261" s="31">
        <f t="shared" si="171"/>
        <v>4.1444999999999999</v>
      </c>
      <c r="AN261" s="23">
        <f t="shared" ref="AN261:AN324" si="204">101.3*(((273.16+AL261)-0.0065*$AN$1)/(273.16+AL261))^5.26</f>
        <v>97.890360951094593</v>
      </c>
      <c r="AO261" s="25">
        <f t="shared" si="172"/>
        <v>6.5127056469503744E-2</v>
      </c>
      <c r="AP261" s="31">
        <f t="shared" si="173"/>
        <v>0.26095893431024897</v>
      </c>
      <c r="AQ261" s="31">
        <f t="shared" si="174"/>
        <v>6.0726299897773925</v>
      </c>
      <c r="AR261" s="31">
        <f t="shared" si="175"/>
        <v>3.4417464345283828</v>
      </c>
      <c r="AS261" s="31">
        <f t="shared" si="176"/>
        <v>4.7571882121528875</v>
      </c>
      <c r="AT261" s="31">
        <f t="shared" si="194"/>
        <v>1.3629315880732398</v>
      </c>
      <c r="AU261" s="31">
        <f t="shared" si="195"/>
        <v>1.0687828782008213</v>
      </c>
      <c r="AV261" s="31">
        <f t="shared" si="177"/>
        <v>1.2158572331370305</v>
      </c>
      <c r="AW261" s="31">
        <f t="shared" si="178"/>
        <v>3.5413309790158571</v>
      </c>
      <c r="AX261" s="31">
        <f t="shared" si="179"/>
        <v>18.025700000000001</v>
      </c>
      <c r="AY261" s="31">
        <f t="shared" si="180"/>
        <v>0.9911621279296482</v>
      </c>
      <c r="AZ261" s="31">
        <f t="shared" si="181"/>
        <v>3.6893698565152948E-2</v>
      </c>
      <c r="BA261" s="31">
        <f t="shared" ref="BA261:BA324" si="205">ACOS(-TAN(PI()*$AN$2/180)*TAN(AZ261))</f>
        <v>1.5951490156622121</v>
      </c>
      <c r="BB261" s="31">
        <f t="shared" ref="BB261:BB324" si="206">SIN(PI()*$AN$2/180)*SIN(AZ261)</f>
        <v>2.0311829249736693E-2</v>
      </c>
      <c r="BC261" s="31">
        <f t="shared" ref="BC261:BC324" si="207">COS(PI()*$AN$2/180)*COS(AZ261)</f>
        <v>0.83415170973876596</v>
      </c>
      <c r="BD261" s="31">
        <f t="shared" si="182"/>
        <v>32.273188599476612</v>
      </c>
      <c r="BE261" s="31">
        <f t="shared" ref="BE261:BE324" si="208">BD261*(0.75+(2*10^-5*$AN$1))</f>
        <v>24.401112436292276</v>
      </c>
      <c r="BF261" s="25">
        <f t="shared" si="196"/>
        <v>0.95938248967624218</v>
      </c>
      <c r="BG261" s="32">
        <f t="shared" si="183"/>
        <v>9182889364.1693211</v>
      </c>
      <c r="BH261" s="32">
        <f t="shared" si="184"/>
        <v>8052584441.8166809</v>
      </c>
      <c r="BI261" s="31">
        <f t="shared" si="185"/>
        <v>42.252764035374675</v>
      </c>
      <c r="BJ261" s="25">
        <f t="shared" si="186"/>
        <v>0.18562771696484567</v>
      </c>
      <c r="BK261" s="25">
        <f t="shared" si="187"/>
        <v>0.94516636106292695</v>
      </c>
      <c r="BL261" s="31">
        <f t="shared" si="188"/>
        <v>7.4132083136407863</v>
      </c>
      <c r="BM261" s="31">
        <f t="shared" si="189"/>
        <v>10.612491686359213</v>
      </c>
      <c r="BN261" s="31">
        <f t="shared" si="197"/>
        <v>0.45333155430838162</v>
      </c>
      <c r="BO261" s="31">
        <f t="shared" si="190"/>
        <v>1.1299252045062602</v>
      </c>
      <c r="BP261" s="31">
        <f t="shared" si="191"/>
        <v>2.8246832725852493</v>
      </c>
      <c r="BQ261" s="31">
        <f t="shared" si="192"/>
        <v>0.41785847986262453</v>
      </c>
      <c r="BS261" s="13"/>
      <c r="BT261" s="19"/>
      <c r="BU261" s="20"/>
      <c r="BV261" s="19"/>
      <c r="BW261" s="33"/>
      <c r="BX261" s="34"/>
      <c r="BZ261" s="19"/>
      <c r="CA261" s="20"/>
      <c r="CB261" s="19"/>
      <c r="CC261" s="6"/>
      <c r="CD261" s="35"/>
      <c r="CF261" s="21"/>
      <c r="CG261" s="21"/>
      <c r="CH261" s="21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36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31">
        <f t="shared" si="169"/>
        <v>9.6461807261677315</v>
      </c>
      <c r="AL262" s="23">
        <f t="shared" si="170"/>
        <v>33.1</v>
      </c>
      <c r="AM262" s="31">
        <f t="shared" si="171"/>
        <v>3.6840000000000002</v>
      </c>
      <c r="AN262" s="23">
        <f t="shared" si="204"/>
        <v>97.909027276396642</v>
      </c>
      <c r="AO262" s="25">
        <f t="shared" si="172"/>
        <v>6.5139475290010823E-2</v>
      </c>
      <c r="AP262" s="31">
        <f t="shared" si="173"/>
        <v>0.28362061505747349</v>
      </c>
      <c r="AQ262" s="31">
        <f t="shared" si="174"/>
        <v>7.3756135930620479</v>
      </c>
      <c r="AR262" s="31">
        <f t="shared" si="175"/>
        <v>3.4013866095362415</v>
      </c>
      <c r="AS262" s="31">
        <f t="shared" si="176"/>
        <v>5.3885001012991447</v>
      </c>
      <c r="AT262" s="31">
        <f t="shared" si="194"/>
        <v>1.3435477107668155</v>
      </c>
      <c r="AU262" s="31">
        <f t="shared" si="195"/>
        <v>0.93670292631888008</v>
      </c>
      <c r="AV262" s="31">
        <f t="shared" si="177"/>
        <v>1.1401253185428477</v>
      </c>
      <c r="AW262" s="31">
        <f t="shared" si="178"/>
        <v>4.2483747827562972</v>
      </c>
      <c r="AX262" s="31">
        <f t="shared" si="179"/>
        <v>17.571400000000001</v>
      </c>
      <c r="AY262" s="31">
        <f t="shared" si="180"/>
        <v>0.99171072789180092</v>
      </c>
      <c r="AZ262" s="31">
        <f t="shared" si="181"/>
        <v>2.9876671079227975E-2</v>
      </c>
      <c r="BA262" s="31">
        <f t="shared" si="205"/>
        <v>1.5905134831962078</v>
      </c>
      <c r="BB262" s="31">
        <f t="shared" si="206"/>
        <v>1.6449888690207835E-2</v>
      </c>
      <c r="BC262" s="31">
        <f t="shared" si="207"/>
        <v>0.83434721843224413</v>
      </c>
      <c r="BD262" s="31">
        <f t="shared" si="182"/>
        <v>32.069046370309181</v>
      </c>
      <c r="BE262" s="31">
        <f t="shared" si="208"/>
        <v>24.246764579663363</v>
      </c>
      <c r="BF262" s="25">
        <f t="shared" si="196"/>
        <v>0.94115649636570309</v>
      </c>
      <c r="BG262" s="32">
        <f t="shared" si="183"/>
        <v>9617565164.2472496</v>
      </c>
      <c r="BH262" s="32">
        <f t="shared" si="184"/>
        <v>8031100869.5949745</v>
      </c>
      <c r="BI262" s="31">
        <f t="shared" si="185"/>
        <v>43.26570478196421</v>
      </c>
      <c r="BJ262" s="25">
        <f t="shared" si="186"/>
        <v>0.1905126886875016</v>
      </c>
      <c r="BK262" s="25">
        <f t="shared" si="187"/>
        <v>0.92056127009369926</v>
      </c>
      <c r="BL262" s="31">
        <f t="shared" si="188"/>
        <v>7.5878788480695345</v>
      </c>
      <c r="BM262" s="31">
        <f t="shared" si="189"/>
        <v>9.9835211519304661</v>
      </c>
      <c r="BN262" s="31">
        <f t="shared" si="197"/>
        <v>0.43748997160080921</v>
      </c>
      <c r="BO262" s="31">
        <f t="shared" si="190"/>
        <v>1.1552652230963245</v>
      </c>
      <c r="BP262" s="31">
        <f t="shared" si="191"/>
        <v>2.995980145995774</v>
      </c>
      <c r="BQ262" s="31">
        <f t="shared" si="192"/>
        <v>0.43035119151674028</v>
      </c>
      <c r="BS262" s="13"/>
      <c r="BT262" s="19"/>
      <c r="BU262" s="20"/>
      <c r="BV262" s="19"/>
      <c r="BW262" s="33"/>
      <c r="BX262" s="34"/>
      <c r="BZ262" s="19"/>
      <c r="CA262" s="20"/>
      <c r="CB262" s="19"/>
      <c r="CC262" s="6"/>
      <c r="CD262" s="35"/>
      <c r="CF262" s="21"/>
      <c r="CG262" s="21"/>
      <c r="CH262" s="21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36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31">
        <f t="shared" si="169"/>
        <v>7.745772622801387</v>
      </c>
      <c r="AL263" s="23">
        <f t="shared" si="170"/>
        <v>30</v>
      </c>
      <c r="AM263" s="31">
        <f t="shared" si="171"/>
        <v>3.2235</v>
      </c>
      <c r="AN263" s="23">
        <f t="shared" si="204"/>
        <v>97.874833688612426</v>
      </c>
      <c r="AO263" s="25">
        <f t="shared" si="172"/>
        <v>6.5116726086709487E-2</v>
      </c>
      <c r="AP263" s="31">
        <f t="shared" si="173"/>
        <v>0.24345408688348516</v>
      </c>
      <c r="AQ263" s="31">
        <f t="shared" si="174"/>
        <v>6.5534484603429339</v>
      </c>
      <c r="AR263" s="31">
        <f t="shared" si="175"/>
        <v>2.6763336594163714</v>
      </c>
      <c r="AS263" s="31">
        <f t="shared" si="176"/>
        <v>4.6148910598796524</v>
      </c>
      <c r="AT263" s="31">
        <f t="shared" si="194"/>
        <v>1.8279358893813815</v>
      </c>
      <c r="AU263" s="31">
        <f t="shared" si="195"/>
        <v>1.3434569343703016</v>
      </c>
      <c r="AV263" s="31">
        <f t="shared" si="177"/>
        <v>1.5856964118758414</v>
      </c>
      <c r="AW263" s="31">
        <f t="shared" si="178"/>
        <v>3.029194648003811</v>
      </c>
      <c r="AX263" s="31">
        <f t="shared" si="179"/>
        <v>16.331700000000001</v>
      </c>
      <c r="AY263" s="31">
        <f t="shared" si="180"/>
        <v>0.99226178414417643</v>
      </c>
      <c r="AZ263" s="31">
        <f t="shared" si="181"/>
        <v>2.2850790490871208E-2</v>
      </c>
      <c r="BA263" s="31">
        <f t="shared" si="205"/>
        <v>1.5858744738036514</v>
      </c>
      <c r="BB263" s="31">
        <f t="shared" si="206"/>
        <v>1.2582264254249555E-2</v>
      </c>
      <c r="BC263" s="31">
        <f t="shared" si="207"/>
        <v>0.83450181402511825</v>
      </c>
      <c r="BD263" s="31">
        <f t="shared" si="182"/>
        <v>31.863543678323502</v>
      </c>
      <c r="BE263" s="31">
        <f t="shared" si="208"/>
        <v>24.091388104306834</v>
      </c>
      <c r="BF263" s="25">
        <f t="shared" si="196"/>
        <v>0.88039758888813369</v>
      </c>
      <c r="BG263" s="32">
        <f t="shared" si="183"/>
        <v>9350139932.4819927</v>
      </c>
      <c r="BH263" s="32">
        <f t="shared" si="184"/>
        <v>7610386570.7108774</v>
      </c>
      <c r="BI263" s="31">
        <f t="shared" si="185"/>
        <v>41.578730722577319</v>
      </c>
      <c r="BJ263" s="25">
        <f t="shared" si="186"/>
        <v>0.16370578661576413</v>
      </c>
      <c r="BK263" s="25">
        <f t="shared" si="187"/>
        <v>0.83853674499898057</v>
      </c>
      <c r="BL263" s="31">
        <f t="shared" si="188"/>
        <v>5.7076503014937732</v>
      </c>
      <c r="BM263" s="31">
        <f t="shared" si="189"/>
        <v>10.624049698506228</v>
      </c>
      <c r="BN263" s="31">
        <f t="shared" si="197"/>
        <v>0.50089814702999658</v>
      </c>
      <c r="BO263" s="31">
        <f t="shared" si="190"/>
        <v>1.0552790738886766</v>
      </c>
      <c r="BP263" s="31">
        <f t="shared" si="191"/>
        <v>1.8876350098308268</v>
      </c>
      <c r="BQ263" s="31">
        <f t="shared" si="192"/>
        <v>0.37993809359396735</v>
      </c>
      <c r="BS263" s="13"/>
      <c r="BT263" s="19"/>
      <c r="BU263" s="20"/>
      <c r="BV263" s="19"/>
      <c r="BW263" s="33"/>
      <c r="BX263" s="34"/>
      <c r="BZ263" s="19"/>
      <c r="CA263" s="20"/>
      <c r="CB263" s="19"/>
      <c r="CC263" s="6"/>
      <c r="CD263" s="35"/>
      <c r="CF263" s="21"/>
      <c r="CG263" s="21"/>
      <c r="CH263" s="21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36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31">
        <f t="shared" si="169"/>
        <v>6.006599122225639</v>
      </c>
      <c r="AL264" s="23">
        <f t="shared" si="170"/>
        <v>29.25</v>
      </c>
      <c r="AM264" s="31">
        <f t="shared" si="171"/>
        <v>2.4867000000000004</v>
      </c>
      <c r="AN264" s="23">
        <f t="shared" si="204"/>
        <v>97.866457202202028</v>
      </c>
      <c r="AO264" s="25">
        <f t="shared" si="172"/>
        <v>6.5111153159016041E-2</v>
      </c>
      <c r="AP264" s="31">
        <f t="shared" si="173"/>
        <v>0.23448897456999526</v>
      </c>
      <c r="AQ264" s="31">
        <f t="shared" si="174"/>
        <v>5.7165849731789038</v>
      </c>
      <c r="AR264" s="31">
        <f t="shared" si="175"/>
        <v>2.8436029029276386</v>
      </c>
      <c r="AS264" s="31">
        <f t="shared" si="176"/>
        <v>4.2800939380532714</v>
      </c>
      <c r="AT264" s="31">
        <f t="shared" si="194"/>
        <v>2.4085316587797099</v>
      </c>
      <c r="AU264" s="31">
        <f t="shared" si="195"/>
        <v>1.2519321091261799</v>
      </c>
      <c r="AV264" s="31">
        <f t="shared" si="177"/>
        <v>1.830231883952945</v>
      </c>
      <c r="AW264" s="31">
        <f t="shared" si="178"/>
        <v>2.4498620541003264</v>
      </c>
      <c r="AX264" s="31">
        <f t="shared" si="179"/>
        <v>14.198800000000002</v>
      </c>
      <c r="AY264" s="31">
        <f t="shared" si="180"/>
        <v>0.99281513339691441</v>
      </c>
      <c r="AZ264" s="31">
        <f t="shared" si="181"/>
        <v>1.5818138720131186E-2</v>
      </c>
      <c r="BA264" s="31">
        <f t="shared" si="205"/>
        <v>1.5812328099649675</v>
      </c>
      <c r="BB264" s="31">
        <f t="shared" si="206"/>
        <v>8.7102904683035651E-3</v>
      </c>
      <c r="BC264" s="31">
        <f t="shared" si="207"/>
        <v>0.83461530569618403</v>
      </c>
      <c r="BD264" s="31">
        <f t="shared" si="182"/>
        <v>31.656745449143855</v>
      </c>
      <c r="BE264" s="31">
        <f t="shared" si="208"/>
        <v>23.935032099188685</v>
      </c>
      <c r="BF264" s="25">
        <f t="shared" si="196"/>
        <v>0.77041885398704157</v>
      </c>
      <c r="BG264" s="32">
        <f t="shared" si="183"/>
        <v>9053060381.3771305</v>
      </c>
      <c r="BH264" s="32">
        <f t="shared" si="184"/>
        <v>7713977085.2991018</v>
      </c>
      <c r="BI264" s="31">
        <f t="shared" si="185"/>
        <v>41.104392349556782</v>
      </c>
      <c r="BJ264" s="25">
        <f t="shared" si="186"/>
        <v>0.15059951181299</v>
      </c>
      <c r="BK264" s="25">
        <f t="shared" si="187"/>
        <v>0.6900654528825062</v>
      </c>
      <c r="BL264" s="31">
        <f t="shared" si="188"/>
        <v>4.2717131537084692</v>
      </c>
      <c r="BM264" s="31">
        <f t="shared" si="189"/>
        <v>9.9270868462915338</v>
      </c>
      <c r="BN264" s="31">
        <f t="shared" si="197"/>
        <v>0.53834527366006146</v>
      </c>
      <c r="BO264" s="31">
        <f t="shared" si="190"/>
        <v>0.94973930534210949</v>
      </c>
      <c r="BP264" s="31">
        <f t="shared" si="191"/>
        <v>1.1805021261894442</v>
      </c>
      <c r="BQ264" s="31">
        <f t="shared" si="192"/>
        <v>0.35465017527958986</v>
      </c>
      <c r="BS264" s="13"/>
      <c r="BT264" s="19"/>
      <c r="BU264" s="20"/>
      <c r="BV264" s="19"/>
      <c r="BW264" s="33"/>
      <c r="BX264" s="34"/>
      <c r="BZ264" s="19"/>
      <c r="CA264" s="20"/>
      <c r="CB264" s="19"/>
      <c r="CC264" s="6"/>
      <c r="CD264" s="35"/>
      <c r="CF264" s="21"/>
      <c r="CG264" s="21"/>
      <c r="CH264" s="21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36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31">
        <f t="shared" si="169"/>
        <v>6.1105215140748577</v>
      </c>
      <c r="AL265" s="23">
        <f t="shared" si="170"/>
        <v>26.45</v>
      </c>
      <c r="AM265" s="31">
        <f t="shared" si="171"/>
        <v>1.8420000000000001</v>
      </c>
      <c r="AN265" s="23">
        <f t="shared" si="204"/>
        <v>97.834819689056729</v>
      </c>
      <c r="AO265" s="25">
        <f t="shared" si="172"/>
        <v>6.5090104527821407E-2</v>
      </c>
      <c r="AP265" s="31">
        <f t="shared" si="173"/>
        <v>0.20342706589567866</v>
      </c>
      <c r="AQ265" s="31">
        <f t="shared" si="174"/>
        <v>5.8761139848648147</v>
      </c>
      <c r="AR265" s="31">
        <f t="shared" si="175"/>
        <v>1.9500432630582893</v>
      </c>
      <c r="AS265" s="31">
        <f t="shared" si="176"/>
        <v>3.9130786239615523</v>
      </c>
      <c r="AT265" s="31">
        <f t="shared" si="194"/>
        <v>0.99842215068584428</v>
      </c>
      <c r="AU265" s="31">
        <f t="shared" si="195"/>
        <v>0.95193046554810001</v>
      </c>
      <c r="AV265" s="31">
        <f t="shared" si="177"/>
        <v>0.9751763081169722</v>
      </c>
      <c r="AW265" s="31">
        <f t="shared" si="178"/>
        <v>2.9379023158445801</v>
      </c>
      <c r="AX265" s="31">
        <f t="shared" si="179"/>
        <v>17.648400000000002</v>
      </c>
      <c r="AY265" s="31">
        <f t="shared" si="180"/>
        <v>0.99337061168068908</v>
      </c>
      <c r="AZ265" s="31">
        <f t="shared" si="181"/>
        <v>8.7807996935049988E-3</v>
      </c>
      <c r="BA265" s="31">
        <f t="shared" si="205"/>
        <v>1.5765893110786089</v>
      </c>
      <c r="BB265" s="31">
        <f t="shared" si="206"/>
        <v>4.8353048337953898E-3</v>
      </c>
      <c r="BC265" s="31">
        <f t="shared" si="207"/>
        <v>0.83468755333824018</v>
      </c>
      <c r="BD265" s="31">
        <f t="shared" si="182"/>
        <v>31.448718237934457</v>
      </c>
      <c r="BE265" s="31">
        <f t="shared" si="208"/>
        <v>23.777746885337482</v>
      </c>
      <c r="BF265" s="25">
        <f t="shared" si="196"/>
        <v>0.96392648599239616</v>
      </c>
      <c r="BG265" s="32">
        <f t="shared" si="183"/>
        <v>9111901696.8985023</v>
      </c>
      <c r="BH265" s="32">
        <f t="shared" si="184"/>
        <v>7098208691.3527346</v>
      </c>
      <c r="BI265" s="31">
        <f t="shared" si="185"/>
        <v>39.739085616797908</v>
      </c>
      <c r="BJ265" s="25">
        <f t="shared" si="186"/>
        <v>0.20174857816610833</v>
      </c>
      <c r="BK265" s="25">
        <f t="shared" si="187"/>
        <v>0.95130075608973497</v>
      </c>
      <c r="BL265" s="31">
        <f t="shared" si="188"/>
        <v>7.6268673767980379</v>
      </c>
      <c r="BM265" s="31">
        <f t="shared" si="189"/>
        <v>10.021532623201963</v>
      </c>
      <c r="BN265" s="31">
        <f t="shared" si="197"/>
        <v>0.43723964324615894</v>
      </c>
      <c r="BO265" s="31">
        <f t="shared" si="190"/>
        <v>0.83176959874484602</v>
      </c>
      <c r="BP265" s="31">
        <f t="shared" si="191"/>
        <v>1.0581035007102131</v>
      </c>
      <c r="BQ265" s="31">
        <f t="shared" si="192"/>
        <v>0.30928180108718406</v>
      </c>
      <c r="BS265" s="13"/>
      <c r="BT265" s="19"/>
      <c r="BU265" s="20"/>
      <c r="BV265" s="19"/>
      <c r="BW265" s="33"/>
      <c r="BX265" s="34"/>
      <c r="BZ265" s="19"/>
      <c r="CA265" s="20"/>
      <c r="CB265" s="19"/>
      <c r="CC265" s="6"/>
      <c r="CD265" s="35"/>
      <c r="CF265" s="21"/>
      <c r="CG265" s="21"/>
      <c r="CH265" s="21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36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31">
        <f t="shared" si="169"/>
        <v>5.3787897707110686</v>
      </c>
      <c r="AL266" s="23">
        <f t="shared" si="170"/>
        <v>26.5</v>
      </c>
      <c r="AM266" s="31">
        <f t="shared" si="171"/>
        <v>1.2893999999999999</v>
      </c>
      <c r="AN266" s="23">
        <f t="shared" si="204"/>
        <v>97.83538975598438</v>
      </c>
      <c r="AO266" s="25">
        <f t="shared" si="172"/>
        <v>6.5090483796838572E-2</v>
      </c>
      <c r="AP266" s="31">
        <f t="shared" si="173"/>
        <v>0.20394971780488436</v>
      </c>
      <c r="AQ266" s="31">
        <f t="shared" si="174"/>
        <v>6.3090731770616983</v>
      </c>
      <c r="AR266" s="31">
        <f t="shared" si="175"/>
        <v>1.8067051290327525</v>
      </c>
      <c r="AS266" s="31">
        <f t="shared" si="176"/>
        <v>4.0578891530472259</v>
      </c>
      <c r="AT266" s="31">
        <f t="shared" si="194"/>
        <v>1.2213326672261404</v>
      </c>
      <c r="AU266" s="31">
        <f t="shared" si="195"/>
        <v>0.74447063489328047</v>
      </c>
      <c r="AV266" s="31">
        <f t="shared" si="177"/>
        <v>0.98290165105971039</v>
      </c>
      <c r="AW266" s="31">
        <f t="shared" si="178"/>
        <v>3.0749875019875157</v>
      </c>
      <c r="AX266" s="31">
        <f t="shared" si="179"/>
        <v>17.563700000000001</v>
      </c>
      <c r="AY266" s="31">
        <f t="shared" si="180"/>
        <v>0.99392805439529652</v>
      </c>
      <c r="AZ266" s="31">
        <f t="shared" si="181"/>
        <v>1.7408587264244454E-3</v>
      </c>
      <c r="BA266" s="31">
        <f t="shared" si="205"/>
        <v>1.5719447944068168</v>
      </c>
      <c r="BB266" s="31">
        <f t="shared" si="206"/>
        <v>9.5864691454459171E-4</v>
      </c>
      <c r="BC266" s="31">
        <f t="shared" si="207"/>
        <v>0.83471846775094583</v>
      </c>
      <c r="BD266" s="31">
        <f t="shared" si="182"/>
        <v>31.239530191109253</v>
      </c>
      <c r="BE266" s="31">
        <f t="shared" si="208"/>
        <v>23.619583986893883</v>
      </c>
      <c r="BF266" s="25">
        <f t="shared" si="196"/>
        <v>0.96572403699645559</v>
      </c>
      <c r="BG266" s="32">
        <f t="shared" si="183"/>
        <v>9266231639.9588165</v>
      </c>
      <c r="BH266" s="32">
        <f t="shared" si="184"/>
        <v>6981552261.8633099</v>
      </c>
      <c r="BI266" s="31">
        <f t="shared" si="185"/>
        <v>39.831442235316942</v>
      </c>
      <c r="BJ266" s="25">
        <f t="shared" si="186"/>
        <v>0.20120204482496754</v>
      </c>
      <c r="BK266" s="25">
        <f t="shared" si="187"/>
        <v>0.95372744994521519</v>
      </c>
      <c r="BL266" s="31">
        <f t="shared" si="188"/>
        <v>7.6433316534484304</v>
      </c>
      <c r="BM266" s="31">
        <f t="shared" si="189"/>
        <v>9.9203683465515695</v>
      </c>
      <c r="BN266" s="31">
        <f t="shared" si="197"/>
        <v>0.43491312347880623</v>
      </c>
      <c r="BO266" s="31">
        <f t="shared" si="190"/>
        <v>0.82548858051827745</v>
      </c>
      <c r="BP266" s="31">
        <f t="shared" si="191"/>
        <v>0.77510806299304302</v>
      </c>
      <c r="BQ266" s="31">
        <f t="shared" si="192"/>
        <v>0.29757560933632177</v>
      </c>
      <c r="BS266" s="13"/>
      <c r="BT266" s="19"/>
      <c r="BU266" s="20"/>
      <c r="BV266" s="19"/>
      <c r="BW266" s="33"/>
      <c r="BX266" s="34"/>
      <c r="BZ266" s="19"/>
      <c r="CA266" s="20"/>
      <c r="CB266" s="19"/>
      <c r="CC266" s="6"/>
      <c r="CD266" s="35"/>
      <c r="CF266" s="21"/>
      <c r="CG266" s="21"/>
      <c r="CH266" s="21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36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31">
        <f t="shared" si="169"/>
        <v>5.3420079261927622</v>
      </c>
      <c r="AL267" s="23">
        <f t="shared" si="170"/>
        <v>27.45</v>
      </c>
      <c r="AM267" s="31">
        <f t="shared" si="171"/>
        <v>1.1973</v>
      </c>
      <c r="AN267" s="23">
        <f t="shared" si="204"/>
        <v>97.846185504469247</v>
      </c>
      <c r="AO267" s="25">
        <f t="shared" si="172"/>
        <v>6.5097666274401986E-2</v>
      </c>
      <c r="AP267" s="31">
        <f t="shared" si="173"/>
        <v>0.21409687699225768</v>
      </c>
      <c r="AQ267" s="31">
        <f t="shared" si="174"/>
        <v>6.7693932881163699</v>
      </c>
      <c r="AR267" s="31">
        <f t="shared" si="175"/>
        <v>1.877175834096539</v>
      </c>
      <c r="AS267" s="31">
        <f t="shared" si="176"/>
        <v>4.3232845611064548</v>
      </c>
      <c r="AT267" s="31">
        <f t="shared" si="194"/>
        <v>1.062481522098641</v>
      </c>
      <c r="AU267" s="31">
        <f t="shared" si="195"/>
        <v>0.76494144155714983</v>
      </c>
      <c r="AV267" s="31">
        <f t="shared" si="177"/>
        <v>0.91371148182789541</v>
      </c>
      <c r="AW267" s="31">
        <f t="shared" si="178"/>
        <v>3.4095730792785592</v>
      </c>
      <c r="AX267" s="31">
        <f t="shared" si="179"/>
        <v>17.648400000000002</v>
      </c>
      <c r="AY267" s="31">
        <f t="shared" si="180"/>
        <v>0.99448729635843003</v>
      </c>
      <c r="AZ267" s="31">
        <f t="shared" si="181"/>
        <v>-5.2995980946671916E-3</v>
      </c>
      <c r="BA267" s="31">
        <f t="shared" si="205"/>
        <v>1.5673000760250306</v>
      </c>
      <c r="BB267" s="31">
        <f t="shared" si="206"/>
        <v>-2.9183425797127188E-3</v>
      </c>
      <c r="BC267" s="31">
        <f t="shared" si="207"/>
        <v>0.83470801076364831</v>
      </c>
      <c r="BD267" s="31">
        <f t="shared" si="182"/>
        <v>31.029251005313618</v>
      </c>
      <c r="BE267" s="31">
        <f t="shared" si="208"/>
        <v>23.460596100097519</v>
      </c>
      <c r="BF267" s="25">
        <f t="shared" si="196"/>
        <v>0.97695727347289063</v>
      </c>
      <c r="BG267" s="32">
        <f t="shared" si="183"/>
        <v>9422513767.2382488</v>
      </c>
      <c r="BH267" s="32">
        <f t="shared" si="184"/>
        <v>7039699246.1807251</v>
      </c>
      <c r="BI267" s="31">
        <f t="shared" si="185"/>
        <v>40.357115202396614</v>
      </c>
      <c r="BJ267" s="25">
        <f t="shared" si="186"/>
        <v>0.20617644062487822</v>
      </c>
      <c r="BK267" s="25">
        <f t="shared" si="187"/>
        <v>0.96889231918840235</v>
      </c>
      <c r="BL267" s="31">
        <f t="shared" si="188"/>
        <v>8.0618491107014538</v>
      </c>
      <c r="BM267" s="31">
        <f t="shared" si="189"/>
        <v>9.5865508892985485</v>
      </c>
      <c r="BN267" s="31">
        <f t="shared" si="197"/>
        <v>0.41826138260464868</v>
      </c>
      <c r="BO267" s="31">
        <f t="shared" si="190"/>
        <v>0.83739984746267726</v>
      </c>
      <c r="BP267" s="31">
        <f t="shared" si="191"/>
        <v>0.79562329673232657</v>
      </c>
      <c r="BQ267" s="31">
        <f t="shared" si="192"/>
        <v>0.3056946314489758</v>
      </c>
      <c r="BS267" s="13"/>
      <c r="BT267" s="19"/>
      <c r="BU267" s="20"/>
      <c r="BV267" s="19"/>
      <c r="BW267" s="33"/>
      <c r="BX267" s="34"/>
      <c r="BZ267" s="19"/>
      <c r="CA267" s="20"/>
      <c r="CB267" s="19"/>
      <c r="CC267" s="6"/>
      <c r="CD267" s="35"/>
      <c r="CF267" s="21"/>
      <c r="CG267" s="21"/>
      <c r="CH267" s="21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36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31">
        <f t="shared" si="169"/>
        <v>6.5088345366011513</v>
      </c>
      <c r="AL268" s="23">
        <f t="shared" si="170"/>
        <v>29.55</v>
      </c>
      <c r="AM268" s="31">
        <f t="shared" si="171"/>
        <v>1.7499</v>
      </c>
      <c r="AN268" s="23">
        <f t="shared" si="204"/>
        <v>97.869812707954708</v>
      </c>
      <c r="AO268" s="25">
        <f t="shared" si="172"/>
        <v>6.511338559753721E-2</v>
      </c>
      <c r="AP268" s="31">
        <f t="shared" si="173"/>
        <v>0.23804118237556091</v>
      </c>
      <c r="AQ268" s="31">
        <f t="shared" si="174"/>
        <v>7.4545941784537115</v>
      </c>
      <c r="AR268" s="31">
        <f t="shared" si="175"/>
        <v>2.1837218414652266</v>
      </c>
      <c r="AS268" s="31">
        <f t="shared" si="176"/>
        <v>4.8191580099594695</v>
      </c>
      <c r="AT268" s="31">
        <f t="shared" si="194"/>
        <v>1.1464539667692439</v>
      </c>
      <c r="AU268" s="31">
        <f t="shared" si="195"/>
        <v>0.64109509934701914</v>
      </c>
      <c r="AV268" s="31">
        <f t="shared" si="177"/>
        <v>0.89377453305813148</v>
      </c>
      <c r="AW268" s="31">
        <f t="shared" si="178"/>
        <v>3.925383476901338</v>
      </c>
      <c r="AX268" s="31">
        <f t="shared" si="179"/>
        <v>17.632999999999999</v>
      </c>
      <c r="AY268" s="31">
        <f t="shared" si="180"/>
        <v>0.99504817185462646</v>
      </c>
      <c r="AZ268" s="31">
        <f t="shared" si="181"/>
        <v>-1.2338484530469047E-2</v>
      </c>
      <c r="BA268" s="31">
        <f t="shared" si="205"/>
        <v>1.5626559717733139</v>
      </c>
      <c r="BB268" s="31">
        <f t="shared" si="206"/>
        <v>-6.7943227119645396E-3</v>
      </c>
      <c r="BC268" s="31">
        <f t="shared" si="207"/>
        <v>0.83465619528795376</v>
      </c>
      <c r="BD268" s="31">
        <f t="shared" si="182"/>
        <v>30.817951883748162</v>
      </c>
      <c r="BE268" s="31">
        <f t="shared" si="208"/>
        <v>23.30083706026431</v>
      </c>
      <c r="BF268" s="25">
        <f t="shared" si="196"/>
        <v>0.9827973107048642</v>
      </c>
      <c r="BG268" s="32">
        <f t="shared" si="183"/>
        <v>9642157787.804512</v>
      </c>
      <c r="BH268" s="32">
        <f t="shared" si="184"/>
        <v>7275926839.0747013</v>
      </c>
      <c r="BI268" s="31">
        <f t="shared" si="185"/>
        <v>41.474684462794393</v>
      </c>
      <c r="BJ268" s="25">
        <f t="shared" si="186"/>
        <v>0.20764449067779847</v>
      </c>
      <c r="BK268" s="25">
        <f t="shared" si="187"/>
        <v>0.97677636945156687</v>
      </c>
      <c r="BL268" s="31">
        <f t="shared" si="188"/>
        <v>8.411988063492748</v>
      </c>
      <c r="BM268" s="31">
        <f t="shared" si="189"/>
        <v>9.2210119365072511</v>
      </c>
      <c r="BN268" s="31">
        <f t="shared" si="197"/>
        <v>0.40266427670337346</v>
      </c>
      <c r="BO268" s="31">
        <f t="shared" si="190"/>
        <v>0.89555207829866135</v>
      </c>
      <c r="BP268" s="31">
        <f t="shared" si="191"/>
        <v>1.3297847245549455</v>
      </c>
      <c r="BQ268" s="31">
        <f t="shared" si="192"/>
        <v>0.34189481854852244</v>
      </c>
      <c r="BS268" s="13"/>
      <c r="BT268" s="19"/>
      <c r="BU268" s="20"/>
      <c r="BV268" s="19"/>
      <c r="BW268" s="33"/>
      <c r="BX268" s="34"/>
      <c r="BZ268" s="19"/>
      <c r="CA268" s="20"/>
      <c r="CB268" s="19"/>
      <c r="CC268" s="6"/>
      <c r="CD268" s="35"/>
      <c r="CF268" s="21"/>
      <c r="CG268" s="21"/>
      <c r="CH268" s="21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36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31">
        <f t="shared" si="169"/>
        <v>6.6385209845082507</v>
      </c>
      <c r="AL269" s="23">
        <f t="shared" si="170"/>
        <v>29.150000000000002</v>
      </c>
      <c r="AM269" s="31">
        <f t="shared" si="171"/>
        <v>1.8420000000000001</v>
      </c>
      <c r="AN269" s="23">
        <f t="shared" si="204"/>
        <v>97.865337241083822</v>
      </c>
      <c r="AO269" s="25">
        <f t="shared" si="172"/>
        <v>6.5110408042027182E-2</v>
      </c>
      <c r="AP269" s="31">
        <f t="shared" si="173"/>
        <v>0.23331483748840715</v>
      </c>
      <c r="AQ269" s="31">
        <f t="shared" si="174"/>
        <v>7.4545941784537115</v>
      </c>
      <c r="AR269" s="31">
        <f t="shared" si="175"/>
        <v>2.0770026187312354</v>
      </c>
      <c r="AS269" s="31">
        <f t="shared" si="176"/>
        <v>4.765798398592473</v>
      </c>
      <c r="AT269" s="31">
        <f t="shared" si="194"/>
        <v>0.9221891627166684</v>
      </c>
      <c r="AU269" s="31">
        <f t="shared" si="195"/>
        <v>0.59636753427629696</v>
      </c>
      <c r="AV269" s="31">
        <f t="shared" si="177"/>
        <v>0.75927834849648268</v>
      </c>
      <c r="AW269" s="31">
        <f t="shared" si="178"/>
        <v>4.0065200500959905</v>
      </c>
      <c r="AX269" s="31">
        <f t="shared" si="179"/>
        <v>17.217199999999998</v>
      </c>
      <c r="AY269" s="31">
        <f t="shared" si="180"/>
        <v>0.99561051468437156</v>
      </c>
      <c r="AZ269" s="31">
        <f t="shared" si="181"/>
        <v>-1.9373714807017859E-2</v>
      </c>
      <c r="BA269" s="31">
        <f t="shared" si="205"/>
        <v>1.5580132982081851</v>
      </c>
      <c r="BB269" s="31">
        <f t="shared" si="206"/>
        <v>-1.0667953236990336E-2</v>
      </c>
      <c r="BC269" s="31">
        <f t="shared" si="207"/>
        <v>0.83456308529994416</v>
      </c>
      <c r="BD269" s="31">
        <f t="shared" si="182"/>
        <v>30.605705489912154</v>
      </c>
      <c r="BE269" s="31">
        <f t="shared" si="208"/>
        <v>23.140361806812781</v>
      </c>
      <c r="BF269" s="25">
        <f t="shared" si="196"/>
        <v>0.96627702655094039</v>
      </c>
      <c r="BG269" s="32">
        <f t="shared" si="183"/>
        <v>9642157787.804512</v>
      </c>
      <c r="BH269" s="32">
        <f t="shared" si="184"/>
        <v>7196533985.9166393</v>
      </c>
      <c r="BI269" s="31">
        <f t="shared" si="185"/>
        <v>41.280052883277399</v>
      </c>
      <c r="BJ269" s="25">
        <f t="shared" si="186"/>
        <v>0.21800878871602652</v>
      </c>
      <c r="BK269" s="25">
        <f t="shared" si="187"/>
        <v>0.95447398584376952</v>
      </c>
      <c r="BL269" s="31">
        <f t="shared" si="188"/>
        <v>8.5897068631581668</v>
      </c>
      <c r="BM269" s="31">
        <f t="shared" si="189"/>
        <v>8.6274931368418315</v>
      </c>
      <c r="BN269" s="31">
        <f t="shared" si="197"/>
        <v>0.38584495245267586</v>
      </c>
      <c r="BO269" s="31">
        <f t="shared" si="190"/>
        <v>0.82127224093507678</v>
      </c>
      <c r="BP269" s="31">
        <f t="shared" si="191"/>
        <v>1.4305312832532204</v>
      </c>
      <c r="BQ269" s="31">
        <f t="shared" si="192"/>
        <v>0.3392025918789951</v>
      </c>
      <c r="BS269" s="13"/>
      <c r="BT269" s="19"/>
      <c r="BU269" s="20"/>
      <c r="BV269" s="19"/>
      <c r="BW269" s="33"/>
      <c r="BX269" s="34"/>
      <c r="BZ269" s="19"/>
      <c r="CA269" s="20"/>
      <c r="CB269" s="19"/>
      <c r="CC269" s="6"/>
      <c r="CD269" s="35"/>
      <c r="CF269" s="21"/>
      <c r="CG269" s="21"/>
      <c r="CH269" s="21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36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31">
        <f t="shared" si="169"/>
        <v>7.7039220407854172</v>
      </c>
      <c r="AL270" s="23">
        <f t="shared" si="170"/>
        <v>29.400000000000002</v>
      </c>
      <c r="AM270" s="31">
        <f t="shared" si="171"/>
        <v>2.4867000000000004</v>
      </c>
      <c r="AN270" s="23">
        <f t="shared" si="204"/>
        <v>97.868135775210106</v>
      </c>
      <c r="AO270" s="25">
        <f t="shared" si="172"/>
        <v>6.5112269923915292E-2</v>
      </c>
      <c r="AP270" s="31">
        <f t="shared" si="173"/>
        <v>0.23625947618023499</v>
      </c>
      <c r="AQ270" s="31">
        <f t="shared" si="174"/>
        <v>7.4545941784537115</v>
      </c>
      <c r="AR270" s="31">
        <f t="shared" si="175"/>
        <v>2.143152914469288</v>
      </c>
      <c r="AS270" s="31">
        <f t="shared" si="176"/>
        <v>4.7988735464614996</v>
      </c>
      <c r="AT270" s="31">
        <f t="shared" si="194"/>
        <v>1.0094250227150348</v>
      </c>
      <c r="AU270" s="31">
        <f t="shared" si="195"/>
        <v>0.67091347606083407</v>
      </c>
      <c r="AV270" s="31">
        <f t="shared" si="177"/>
        <v>0.84016924938793447</v>
      </c>
      <c r="AW270" s="31">
        <f t="shared" si="178"/>
        <v>3.9587042970735649</v>
      </c>
      <c r="AX270" s="31">
        <f t="shared" si="179"/>
        <v>17.017000000000003</v>
      </c>
      <c r="AY270" s="31">
        <f t="shared" si="180"/>
        <v>0.99617415821334843</v>
      </c>
      <c r="AZ270" s="31">
        <f t="shared" si="181"/>
        <v>-2.6403204233750699E-2</v>
      </c>
      <c r="BA270" s="31">
        <f t="shared" si="205"/>
        <v>1.5533728735532237</v>
      </c>
      <c r="BB270" s="31">
        <f t="shared" si="206"/>
        <v>-1.4537895519125996E-2</v>
      </c>
      <c r="BC270" s="31">
        <f t="shared" si="207"/>
        <v>0.83442879575207252</v>
      </c>
      <c r="BD270" s="31">
        <f t="shared" si="182"/>
        <v>30.392585898848939</v>
      </c>
      <c r="BE270" s="31">
        <f t="shared" si="208"/>
        <v>22.979226346401706</v>
      </c>
      <c r="BF270" s="25">
        <f t="shared" si="196"/>
        <v>0.96173820940932675</v>
      </c>
      <c r="BG270" s="32">
        <f t="shared" si="183"/>
        <v>9642157787.804512</v>
      </c>
      <c r="BH270" s="32">
        <f t="shared" si="184"/>
        <v>7246077942.6152897</v>
      </c>
      <c r="BI270" s="31">
        <f t="shared" si="185"/>
        <v>41.401509893124143</v>
      </c>
      <c r="BJ270" s="25">
        <f t="shared" si="186"/>
        <v>0.21167495455678376</v>
      </c>
      <c r="BK270" s="25">
        <f t="shared" si="187"/>
        <v>0.94834658270259131</v>
      </c>
      <c r="BL270" s="31">
        <f t="shared" si="188"/>
        <v>8.3109895974103054</v>
      </c>
      <c r="BM270" s="31">
        <f t="shared" si="189"/>
        <v>8.7060104025896976</v>
      </c>
      <c r="BN270" s="31">
        <f t="shared" si="197"/>
        <v>0.39393712228912658</v>
      </c>
      <c r="BO270" s="31">
        <f t="shared" si="190"/>
        <v>0.83920600259289158</v>
      </c>
      <c r="BP270" s="31">
        <f t="shared" si="191"/>
        <v>1.9066469834044191</v>
      </c>
      <c r="BQ270" s="31">
        <f t="shared" si="192"/>
        <v>0.35642273785488232</v>
      </c>
      <c r="BS270" s="13"/>
      <c r="BT270" s="19"/>
      <c r="BU270" s="20"/>
      <c r="BV270" s="19"/>
      <c r="BW270" s="33"/>
      <c r="BX270" s="34"/>
      <c r="BZ270" s="19"/>
      <c r="CA270" s="20"/>
      <c r="CB270" s="19"/>
      <c r="CC270" s="6"/>
      <c r="CD270" s="35"/>
      <c r="CF270" s="21"/>
      <c r="CG270" s="21"/>
      <c r="CH270" s="21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36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31">
        <f t="shared" si="169"/>
        <v>6.5509340921277399</v>
      </c>
      <c r="AL271" s="23">
        <f t="shared" si="170"/>
        <v>30.1</v>
      </c>
      <c r="AM271" s="31">
        <f t="shared" si="171"/>
        <v>1.8420000000000001</v>
      </c>
      <c r="AN271" s="23">
        <f t="shared" si="204"/>
        <v>97.875947466766576</v>
      </c>
      <c r="AO271" s="25">
        <f t="shared" si="172"/>
        <v>6.5117467090134495E-2</v>
      </c>
      <c r="AP271" s="31">
        <f t="shared" si="173"/>
        <v>0.24467086946984418</v>
      </c>
      <c r="AQ271" s="31">
        <f t="shared" si="174"/>
        <v>7.6147514190390817</v>
      </c>
      <c r="AR271" s="31">
        <f t="shared" si="175"/>
        <v>2.2810057729824531</v>
      </c>
      <c r="AS271" s="31">
        <f t="shared" si="176"/>
        <v>4.9478785960107672</v>
      </c>
      <c r="AT271" s="31">
        <f t="shared" si="194"/>
        <v>1.0743537190747354</v>
      </c>
      <c r="AU271" s="31">
        <f t="shared" si="195"/>
        <v>0.73863088764679086</v>
      </c>
      <c r="AV271" s="31">
        <f t="shared" si="177"/>
        <v>0.90649230336076314</v>
      </c>
      <c r="AW271" s="31">
        <f t="shared" si="178"/>
        <v>4.0413862926500039</v>
      </c>
      <c r="AX271" s="31">
        <f t="shared" si="179"/>
        <v>16.555</v>
      </c>
      <c r="AY271" s="31">
        <f t="shared" si="180"/>
        <v>0.99673893542181524</v>
      </c>
      <c r="AZ271" s="31">
        <f t="shared" si="181"/>
        <v>-3.3424869821240911E-2</v>
      </c>
      <c r="BA271" s="31">
        <f t="shared" si="205"/>
        <v>1.5487355186468428</v>
      </c>
      <c r="BB271" s="31">
        <f t="shared" si="206"/>
        <v>-1.8402813446989637E-2</v>
      </c>
      <c r="BC271" s="31">
        <f t="shared" si="207"/>
        <v>0.83425349241489966</v>
      </c>
      <c r="BD271" s="31">
        <f t="shared" si="182"/>
        <v>30.178668545983118</v>
      </c>
      <c r="BE271" s="31">
        <f t="shared" si="208"/>
        <v>22.817487714246916</v>
      </c>
      <c r="BF271" s="25">
        <f t="shared" si="196"/>
        <v>0.9422597381996487</v>
      </c>
      <c r="BG271" s="32">
        <f t="shared" si="183"/>
        <v>9691484495.1779785</v>
      </c>
      <c r="BH271" s="32">
        <f t="shared" si="184"/>
        <v>7345932847.4959946</v>
      </c>
      <c r="BI271" s="31">
        <f t="shared" si="185"/>
        <v>41.767228615565244</v>
      </c>
      <c r="BJ271" s="25">
        <f t="shared" si="186"/>
        <v>0.20670615488376459</v>
      </c>
      <c r="BK271" s="25">
        <f t="shared" si="187"/>
        <v>0.92205064656952584</v>
      </c>
      <c r="BL271" s="31">
        <f t="shared" si="188"/>
        <v>7.9605641148945274</v>
      </c>
      <c r="BM271" s="31">
        <f t="shared" si="189"/>
        <v>8.5944358851054723</v>
      </c>
      <c r="BN271" s="31">
        <f t="shared" si="197"/>
        <v>0.39974120395839408</v>
      </c>
      <c r="BO271" s="31">
        <f t="shared" si="190"/>
        <v>0.85794570504952694</v>
      </c>
      <c r="BP271" s="31">
        <f t="shared" si="191"/>
        <v>1.4386159399368814</v>
      </c>
      <c r="BQ271" s="31">
        <f t="shared" si="192"/>
        <v>0.35057010384918807</v>
      </c>
      <c r="BS271" s="13"/>
      <c r="BT271" s="19"/>
      <c r="BU271" s="20"/>
      <c r="BV271" s="19"/>
      <c r="BW271" s="33"/>
      <c r="BX271" s="34"/>
      <c r="BZ271" s="19"/>
      <c r="CA271" s="20"/>
      <c r="CB271" s="19"/>
      <c r="CC271" s="6"/>
      <c r="CD271" s="35"/>
      <c r="CF271" s="21"/>
      <c r="CG271" s="21"/>
      <c r="CH271" s="21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36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31">
        <f t="shared" si="169"/>
        <v>6.3187035814144634</v>
      </c>
      <c r="AL272" s="23">
        <f t="shared" si="170"/>
        <v>30.15</v>
      </c>
      <c r="AM272" s="31">
        <f t="shared" si="171"/>
        <v>1.7499</v>
      </c>
      <c r="AN272" s="23">
        <f t="shared" si="204"/>
        <v>97.876504084284463</v>
      </c>
      <c r="AO272" s="25">
        <f t="shared" si="172"/>
        <v>6.5117837411177007E-2</v>
      </c>
      <c r="AP272" s="31">
        <f t="shared" si="173"/>
        <v>0.24528117077269554</v>
      </c>
      <c r="AQ272" s="31">
        <f t="shared" si="174"/>
        <v>7.6147514190390817</v>
      </c>
      <c r="AR272" s="31">
        <f t="shared" si="175"/>
        <v>2.2952083710657747</v>
      </c>
      <c r="AS272" s="31">
        <f t="shared" si="176"/>
        <v>4.9549798950524284</v>
      </c>
      <c r="AT272" s="31">
        <f t="shared" si="194"/>
        <v>1.2807262710547023</v>
      </c>
      <c r="AU272" s="31">
        <f t="shared" si="195"/>
        <v>0.89854066744661165</v>
      </c>
      <c r="AV272" s="31">
        <f t="shared" si="177"/>
        <v>1.0896334692506571</v>
      </c>
      <c r="AW272" s="31">
        <f t="shared" si="178"/>
        <v>3.8653464258017713</v>
      </c>
      <c r="AX272" s="31">
        <f t="shared" si="179"/>
        <v>16.485700000000001</v>
      </c>
      <c r="AY272" s="31">
        <f t="shared" si="180"/>
        <v>0.99730467895409602</v>
      </c>
      <c r="AZ272" s="31">
        <f t="shared" si="181"/>
        <v>-4.0436630898435667E-2</v>
      </c>
      <c r="BA272" s="31">
        <f t="shared" si="205"/>
        <v>1.5441020578855829</v>
      </c>
      <c r="BB272" s="31">
        <f t="shared" si="206"/>
        <v>-2.2261374343452652E-2</v>
      </c>
      <c r="BC272" s="31">
        <f t="shared" si="207"/>
        <v>0.83403739164896928</v>
      </c>
      <c r="BD272" s="31">
        <f t="shared" si="182"/>
        <v>29.964030173643707</v>
      </c>
      <c r="BE272" s="31">
        <f t="shared" si="208"/>
        <v>22.655203933688533</v>
      </c>
      <c r="BF272" s="25">
        <f t="shared" si="196"/>
        <v>0.94503673693102797</v>
      </c>
      <c r="BG272" s="32">
        <f t="shared" si="183"/>
        <v>9691484495.1779785</v>
      </c>
      <c r="BH272" s="32">
        <f t="shared" si="184"/>
        <v>7355974789.7068176</v>
      </c>
      <c r="BI272" s="31">
        <f t="shared" si="185"/>
        <v>41.791846436895078</v>
      </c>
      <c r="BJ272" s="25">
        <f t="shared" si="186"/>
        <v>0.19386028603657088</v>
      </c>
      <c r="BK272" s="25">
        <f t="shared" si="187"/>
        <v>0.9257995948568879</v>
      </c>
      <c r="BL272" s="31">
        <f t="shared" si="188"/>
        <v>7.5006239974972777</v>
      </c>
      <c r="BM272" s="31">
        <f t="shared" si="189"/>
        <v>8.9850760025027228</v>
      </c>
      <c r="BN272" s="31">
        <f t="shared" si="197"/>
        <v>0.41966725840741348</v>
      </c>
      <c r="BO272" s="31">
        <f t="shared" si="190"/>
        <v>0.8991789442412117</v>
      </c>
      <c r="BP272" s="31">
        <f t="shared" si="191"/>
        <v>1.3069452767031584</v>
      </c>
      <c r="BQ272" s="31">
        <f t="shared" si="192"/>
        <v>0.34914190743705087</v>
      </c>
      <c r="BS272" s="13"/>
      <c r="BT272" s="19"/>
      <c r="BU272" s="20"/>
      <c r="BV272" s="19"/>
      <c r="BW272" s="33"/>
      <c r="BX272" s="34"/>
      <c r="BZ272" s="19"/>
      <c r="CA272" s="20"/>
      <c r="CB272" s="19"/>
      <c r="CC272" s="6"/>
      <c r="CD272" s="35"/>
      <c r="CF272" s="21"/>
      <c r="CG272" s="21"/>
      <c r="CH272" s="21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36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31">
        <f t="shared" si="169"/>
        <v>6.5198042171892574</v>
      </c>
      <c r="AL273" s="23">
        <f t="shared" si="170"/>
        <v>28.950000000000003</v>
      </c>
      <c r="AM273" s="31">
        <f t="shared" si="171"/>
        <v>2.0262000000000002</v>
      </c>
      <c r="AN273" s="23">
        <f t="shared" si="204"/>
        <v>97.86309512576058</v>
      </c>
      <c r="AO273" s="25">
        <f t="shared" si="172"/>
        <v>6.5108916348975407E-2</v>
      </c>
      <c r="AP273" s="31">
        <f t="shared" si="173"/>
        <v>0.2309813630567629</v>
      </c>
      <c r="AQ273" s="31">
        <f t="shared" si="174"/>
        <v>6.6606633879406205</v>
      </c>
      <c r="AR273" s="31">
        <f t="shared" si="175"/>
        <v>2.3094882494907831</v>
      </c>
      <c r="AS273" s="31">
        <f t="shared" si="176"/>
        <v>4.4850758187157016</v>
      </c>
      <c r="AT273" s="31">
        <f t="shared" si="194"/>
        <v>0.96536608828714732</v>
      </c>
      <c r="AU273" s="31">
        <f t="shared" si="195"/>
        <v>0.61278103169053699</v>
      </c>
      <c r="AV273" s="31">
        <f t="shared" si="177"/>
        <v>0.7890735599888421</v>
      </c>
      <c r="AW273" s="31">
        <f t="shared" si="178"/>
        <v>3.6960022587268595</v>
      </c>
      <c r="AX273" s="31">
        <f t="shared" si="179"/>
        <v>16.3856</v>
      </c>
      <c r="AY273" s="31">
        <f t="shared" si="180"/>
        <v>0.99787122116817262</v>
      </c>
      <c r="AZ273" s="31">
        <f t="shared" si="181"/>
        <v>-4.7436409729201254E-2</v>
      </c>
      <c r="BA273" s="31">
        <f t="shared" si="205"/>
        <v>1.539473320161294</v>
      </c>
      <c r="BB273" s="31">
        <f t="shared" si="206"/>
        <v>-2.6112249869141617E-2</v>
      </c>
      <c r="BC273" s="31">
        <f t="shared" si="207"/>
        <v>0.83378076010724211</v>
      </c>
      <c r="BD273" s="31">
        <f t="shared" si="182"/>
        <v>29.748748775373951</v>
      </c>
      <c r="BE273" s="31">
        <f t="shared" si="208"/>
        <v>22.492433974084737</v>
      </c>
      <c r="BF273" s="25">
        <f t="shared" si="196"/>
        <v>0.9460959193886409</v>
      </c>
      <c r="BG273" s="32">
        <f t="shared" si="183"/>
        <v>9386274533.146719</v>
      </c>
      <c r="BH273" s="32">
        <f t="shared" si="184"/>
        <v>7366027023.9553976</v>
      </c>
      <c r="BI273" s="31">
        <f t="shared" si="185"/>
        <v>41.068267267235832</v>
      </c>
      <c r="BJ273" s="25">
        <f t="shared" si="186"/>
        <v>0.21563826241250367</v>
      </c>
      <c r="BK273" s="25">
        <f t="shared" si="187"/>
        <v>0.92722949117466535</v>
      </c>
      <c r="BL273" s="31">
        <f t="shared" si="188"/>
        <v>8.2114421874031915</v>
      </c>
      <c r="BM273" s="31">
        <f t="shared" si="189"/>
        <v>8.1741578125968086</v>
      </c>
      <c r="BN273" s="31">
        <f t="shared" si="197"/>
        <v>0.38412395735887256</v>
      </c>
      <c r="BO273" s="31">
        <f t="shared" si="190"/>
        <v>0.77033587026503691</v>
      </c>
      <c r="BP273" s="31">
        <f t="shared" si="191"/>
        <v>1.452554428224397</v>
      </c>
      <c r="BQ273" s="31">
        <f t="shared" si="192"/>
        <v>0.34094433274987823</v>
      </c>
      <c r="BS273" s="13"/>
      <c r="BT273" s="19"/>
      <c r="BU273" s="20"/>
      <c r="BV273" s="19"/>
      <c r="BW273" s="33"/>
      <c r="BX273" s="34"/>
      <c r="BZ273" s="19"/>
      <c r="CA273" s="20"/>
      <c r="CB273" s="19"/>
      <c r="CC273" s="6"/>
      <c r="CD273" s="35"/>
      <c r="CF273" s="21"/>
      <c r="CG273" s="21"/>
      <c r="CH273" s="21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36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31">
        <f t="shared" si="169"/>
        <v>4.9624306942234488</v>
      </c>
      <c r="AL274" s="23">
        <f t="shared" si="170"/>
        <v>25.8</v>
      </c>
      <c r="AM274" s="31">
        <f t="shared" si="171"/>
        <v>2.0262000000000002</v>
      </c>
      <c r="AN274" s="23">
        <f t="shared" si="204"/>
        <v>97.827391712721663</v>
      </c>
      <c r="AO274" s="25">
        <f t="shared" si="172"/>
        <v>6.5085162649688277E-2</v>
      </c>
      <c r="AP274" s="31">
        <f t="shared" si="173"/>
        <v>0.19673448155336012</v>
      </c>
      <c r="AQ274" s="31">
        <f t="shared" si="174"/>
        <v>4.8907789302521092</v>
      </c>
      <c r="AR274" s="31">
        <f t="shared" si="175"/>
        <v>2.2111396340059919</v>
      </c>
      <c r="AS274" s="31">
        <f t="shared" si="176"/>
        <v>3.5509592821290505</v>
      </c>
      <c r="AT274" s="31">
        <f t="shared" si="194"/>
        <v>1.5831759779482899</v>
      </c>
      <c r="AU274" s="31">
        <f t="shared" si="195"/>
        <v>1.2373670693537837</v>
      </c>
      <c r="AV274" s="31">
        <f t="shared" si="177"/>
        <v>1.4102715236510368</v>
      </c>
      <c r="AW274" s="31">
        <f t="shared" si="178"/>
        <v>2.1406877584780135</v>
      </c>
      <c r="AX274" s="31">
        <f t="shared" si="179"/>
        <v>12.889799999999999</v>
      </c>
      <c r="AY274" s="31">
        <f t="shared" si="180"/>
        <v>0.99843839418535973</v>
      </c>
      <c r="AZ274" s="31">
        <f t="shared" si="181"/>
        <v>-5.4422132128002149E-2</v>
      </c>
      <c r="BA274" s="31">
        <f t="shared" si="205"/>
        <v>1.5348501397905361</v>
      </c>
      <c r="BB274" s="31">
        <f t="shared" si="206"/>
        <v>-2.9954116917785795E-2</v>
      </c>
      <c r="BC274" s="31">
        <f t="shared" si="207"/>
        <v>0.83348391436864455</v>
      </c>
      <c r="BD274" s="31">
        <f t="shared" si="182"/>
        <v>29.532903538133148</v>
      </c>
      <c r="BE274" s="31">
        <f t="shared" si="208"/>
        <v>22.329237707111709</v>
      </c>
      <c r="BF274" s="25">
        <f t="shared" si="196"/>
        <v>0.74968972159172387</v>
      </c>
      <c r="BG274" s="32">
        <f t="shared" si="183"/>
        <v>8728797836.0748711</v>
      </c>
      <c r="BH274" s="32">
        <f t="shared" si="184"/>
        <v>7295877271.1317434</v>
      </c>
      <c r="BI274" s="31">
        <f t="shared" si="185"/>
        <v>39.284491025317017</v>
      </c>
      <c r="BJ274" s="25">
        <f t="shared" si="186"/>
        <v>0.17374320506048388</v>
      </c>
      <c r="BK274" s="25">
        <f t="shared" si="187"/>
        <v>0.66208112414882725</v>
      </c>
      <c r="BL274" s="31">
        <f t="shared" si="188"/>
        <v>4.5189773633501957</v>
      </c>
      <c r="BM274" s="31">
        <f t="shared" si="189"/>
        <v>8.3708226366498035</v>
      </c>
      <c r="BN274" s="31">
        <f t="shared" si="197"/>
        <v>0.50004914197430128</v>
      </c>
      <c r="BO274" s="31">
        <f t="shared" si="190"/>
        <v>0.6719064162513434</v>
      </c>
      <c r="BP274" s="31">
        <f t="shared" si="191"/>
        <v>0.84985934778886274</v>
      </c>
      <c r="BQ274" s="31">
        <f t="shared" si="192"/>
        <v>0.30665733343371987</v>
      </c>
      <c r="BS274" s="13"/>
      <c r="BT274" s="19"/>
      <c r="BU274" s="20"/>
      <c r="BV274" s="19"/>
      <c r="BW274" s="33"/>
      <c r="BX274" s="34"/>
      <c r="BZ274" s="19"/>
      <c r="CA274" s="20"/>
      <c r="CB274" s="19"/>
      <c r="CC274" s="6"/>
      <c r="CD274" s="35"/>
      <c r="CF274" s="21"/>
      <c r="CG274" s="21"/>
      <c r="CH274" s="21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36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31">
        <f t="shared" si="169"/>
        <v>5.8628352065436102</v>
      </c>
      <c r="AL275" s="23">
        <f t="shared" si="170"/>
        <v>24.15</v>
      </c>
      <c r="AM275" s="31">
        <f t="shared" si="171"/>
        <v>2.7629999999999999</v>
      </c>
      <c r="AN275" s="23">
        <f t="shared" si="204"/>
        <v>97.808392291299</v>
      </c>
      <c r="AO275" s="25">
        <f t="shared" si="172"/>
        <v>6.5072522218292794E-2</v>
      </c>
      <c r="AP275" s="31">
        <f t="shared" si="173"/>
        <v>0.18057293595487006</v>
      </c>
      <c r="AQ275" s="31">
        <f t="shared" si="174"/>
        <v>4.5698943880770111</v>
      </c>
      <c r="AR275" s="31">
        <f t="shared" si="175"/>
        <v>1.9377293518704448</v>
      </c>
      <c r="AS275" s="31">
        <f t="shared" si="176"/>
        <v>3.253811869973728</v>
      </c>
      <c r="AT275" s="31">
        <f t="shared" si="194"/>
        <v>1.5521212108482263</v>
      </c>
      <c r="AU275" s="31">
        <f t="shared" si="195"/>
        <v>1.0327961317054046</v>
      </c>
      <c r="AV275" s="31">
        <f t="shared" si="177"/>
        <v>1.2924586712768154</v>
      </c>
      <c r="AW275" s="31">
        <f t="shared" si="178"/>
        <v>1.9613531986969126</v>
      </c>
      <c r="AX275" s="31">
        <f t="shared" si="179"/>
        <v>16.639700000000001</v>
      </c>
      <c r="AY275" s="31">
        <f t="shared" si="180"/>
        <v>0.99900602994005205</v>
      </c>
      <c r="AZ275" s="31">
        <f t="shared" si="181"/>
        <v>-6.1391728074528064E-2</v>
      </c>
      <c r="BA275" s="31">
        <f t="shared" si="205"/>
        <v>1.5302333574345115</v>
      </c>
      <c r="BB275" s="31">
        <f t="shared" si="206"/>
        <v>-3.3785658501741735E-2</v>
      </c>
      <c r="BC275" s="31">
        <f t="shared" si="207"/>
        <v>0.83314722050340673</v>
      </c>
      <c r="BD275" s="31">
        <f t="shared" si="182"/>
        <v>29.316574782500648</v>
      </c>
      <c r="BE275" s="31">
        <f t="shared" si="208"/>
        <v>22.16567586155309</v>
      </c>
      <c r="BF275" s="25">
        <f t="shared" si="196"/>
        <v>0.97493079547748307</v>
      </c>
      <c r="BG275" s="32">
        <f t="shared" si="183"/>
        <v>8592528319.5189533</v>
      </c>
      <c r="BH275" s="32">
        <f t="shared" si="184"/>
        <v>7088431882.5120173</v>
      </c>
      <c r="BI275" s="31">
        <f t="shared" si="185"/>
        <v>38.441873935278927</v>
      </c>
      <c r="BJ275" s="25">
        <f t="shared" si="186"/>
        <v>0.18083910669694778</v>
      </c>
      <c r="BK275" s="25">
        <f t="shared" si="187"/>
        <v>0.96615657389460219</v>
      </c>
      <c r="BL275" s="31">
        <f t="shared" si="188"/>
        <v>6.7165216108606147</v>
      </c>
      <c r="BM275" s="31">
        <f t="shared" si="189"/>
        <v>9.9231783891393874</v>
      </c>
      <c r="BN275" s="31">
        <f t="shared" si="197"/>
        <v>0.45919381717442792</v>
      </c>
      <c r="BO275" s="31">
        <f t="shared" si="190"/>
        <v>0.73107784193817338</v>
      </c>
      <c r="BP275" s="31">
        <f t="shared" si="191"/>
        <v>1.0674986288575208</v>
      </c>
      <c r="BQ275" s="31">
        <f t="shared" si="192"/>
        <v>0.30677588699547148</v>
      </c>
      <c r="BS275" s="13"/>
      <c r="BT275" s="19"/>
      <c r="BU275" s="20"/>
      <c r="BV275" s="19"/>
      <c r="BW275" s="33"/>
      <c r="BX275" s="34"/>
      <c r="BZ275" s="19"/>
      <c r="CA275" s="20"/>
      <c r="CB275" s="19"/>
      <c r="CC275" s="6"/>
      <c r="CD275" s="35"/>
      <c r="CF275" s="21"/>
      <c r="CG275" s="21"/>
      <c r="CH275" s="21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36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31">
        <f t="shared" si="169"/>
        <v>5.0351746529508103</v>
      </c>
      <c r="AL276" s="23">
        <f t="shared" si="170"/>
        <v>23.4</v>
      </c>
      <c r="AM276" s="31">
        <f t="shared" si="171"/>
        <v>1.6578000000000002</v>
      </c>
      <c r="AN276" s="23">
        <f t="shared" si="204"/>
        <v>97.799687298924752</v>
      </c>
      <c r="AO276" s="25">
        <f t="shared" si="172"/>
        <v>6.5066730733570333E-2</v>
      </c>
      <c r="AP276" s="31">
        <f t="shared" si="173"/>
        <v>0.17360558122129321</v>
      </c>
      <c r="AQ276" s="31">
        <f t="shared" si="174"/>
        <v>4.7013009415600848</v>
      </c>
      <c r="AR276" s="31">
        <f t="shared" si="175"/>
        <v>1.7053462321157722</v>
      </c>
      <c r="AS276" s="31">
        <f t="shared" si="176"/>
        <v>3.2033235868379286</v>
      </c>
      <c r="AT276" s="31">
        <f t="shared" si="194"/>
        <v>1.0010382382519583</v>
      </c>
      <c r="AU276" s="31">
        <f t="shared" si="195"/>
        <v>0.86033807230549553</v>
      </c>
      <c r="AV276" s="31">
        <f t="shared" si="177"/>
        <v>0.93068815527872695</v>
      </c>
      <c r="AW276" s="31">
        <f t="shared" si="178"/>
        <v>2.2726354315592019</v>
      </c>
      <c r="AX276" s="31">
        <f t="shared" si="179"/>
        <v>16.778299999999998</v>
      </c>
      <c r="AY276" s="31">
        <f t="shared" si="180"/>
        <v>0.99957396022952472</v>
      </c>
      <c r="AZ276" s="31">
        <f t="shared" si="181"/>
        <v>-6.8343132327083486E-2</v>
      </c>
      <c r="BA276" s="31">
        <f t="shared" si="205"/>
        <v>1.5256238210078208</v>
      </c>
      <c r="BB276" s="31">
        <f t="shared" si="206"/>
        <v>-3.7605564626054175E-2</v>
      </c>
      <c r="BC276" s="31">
        <f t="shared" si="207"/>
        <v>0.8327710935709971</v>
      </c>
      <c r="BD276" s="31">
        <f t="shared" si="182"/>
        <v>29.099843900997499</v>
      </c>
      <c r="BE276" s="31">
        <f t="shared" si="208"/>
        <v>22.001809976666188</v>
      </c>
      <c r="BF276" s="25">
        <f t="shared" si="196"/>
        <v>0.99037306581182083</v>
      </c>
      <c r="BG276" s="32">
        <f t="shared" si="183"/>
        <v>8649111897.9619274</v>
      </c>
      <c r="BH276" s="32">
        <f t="shared" si="184"/>
        <v>6895008118.9976492</v>
      </c>
      <c r="BI276" s="31">
        <f t="shared" si="185"/>
        <v>38.106410221576397</v>
      </c>
      <c r="BJ276" s="25">
        <f t="shared" si="186"/>
        <v>0.20493894771821505</v>
      </c>
      <c r="BK276" s="25">
        <f t="shared" si="187"/>
        <v>0.98700363884595832</v>
      </c>
      <c r="BL276" s="31">
        <f t="shared" si="188"/>
        <v>7.7079926906932643</v>
      </c>
      <c r="BM276" s="31">
        <f t="shared" si="189"/>
        <v>9.0703073093067346</v>
      </c>
      <c r="BN276" s="31">
        <f t="shared" si="197"/>
        <v>0.41626008762307182</v>
      </c>
      <c r="BO276" s="31">
        <f t="shared" si="190"/>
        <v>0.64245963669347939</v>
      </c>
      <c r="BP276" s="31">
        <f t="shared" si="191"/>
        <v>0.74396213352764351</v>
      </c>
      <c r="BQ276" s="31">
        <f t="shared" si="192"/>
        <v>0.27534730486630193</v>
      </c>
      <c r="BS276" s="13"/>
      <c r="BT276" s="19"/>
      <c r="BU276" s="20"/>
      <c r="BV276" s="19"/>
      <c r="BW276" s="33"/>
      <c r="BX276" s="34"/>
      <c r="BZ276" s="19"/>
      <c r="CA276" s="20"/>
      <c r="CB276" s="19"/>
      <c r="CC276" s="6"/>
      <c r="CD276" s="35"/>
      <c r="CF276" s="21"/>
      <c r="CG276" s="21"/>
      <c r="CH276" s="21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36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31">
        <f t="shared" si="169"/>
        <v>5.8965884010301428</v>
      </c>
      <c r="AL277" s="23">
        <f t="shared" si="170"/>
        <v>22.25</v>
      </c>
      <c r="AM277" s="31">
        <f t="shared" si="171"/>
        <v>3.2235</v>
      </c>
      <c r="AN277" s="23">
        <f t="shared" si="204"/>
        <v>97.78625502660239</v>
      </c>
      <c r="AO277" s="25">
        <f t="shared" si="172"/>
        <v>6.5057794160555876E-2</v>
      </c>
      <c r="AP277" s="31">
        <f t="shared" si="173"/>
        <v>0.16336339069941525</v>
      </c>
      <c r="AQ277" s="31">
        <f t="shared" si="174"/>
        <v>4.1466816501200547</v>
      </c>
      <c r="AR277" s="31">
        <f t="shared" si="175"/>
        <v>1.6943980378095331</v>
      </c>
      <c r="AS277" s="31">
        <f t="shared" si="176"/>
        <v>2.9205398439647938</v>
      </c>
      <c r="AT277" s="31">
        <f t="shared" si="194"/>
        <v>1.0488323854041011</v>
      </c>
      <c r="AU277" s="31">
        <f t="shared" si="195"/>
        <v>1.0366704125300137</v>
      </c>
      <c r="AV277" s="31">
        <f t="shared" si="177"/>
        <v>1.0427513989670574</v>
      </c>
      <c r="AW277" s="31">
        <f t="shared" si="178"/>
        <v>1.8777884449977365</v>
      </c>
      <c r="AX277" s="31">
        <f t="shared" si="179"/>
        <v>14.568400000000002</v>
      </c>
      <c r="AY277" s="31">
        <f t="shared" si="180"/>
        <v>1.000142016763776</v>
      </c>
      <c r="AZ277" s="31">
        <f t="shared" si="181"/>
        <v>-7.5274285034564459E-2</v>
      </c>
      <c r="BA277" s="31">
        <f t="shared" si="205"/>
        <v>1.52102238657429</v>
      </c>
      <c r="BB277" s="31">
        <f t="shared" si="206"/>
        <v>-4.141253314945046E-2</v>
      </c>
      <c r="BC277" s="31">
        <f t="shared" si="207"/>
        <v>0.83235599705157615</v>
      </c>
      <c r="BD277" s="31">
        <f t="shared" si="182"/>
        <v>28.882793294644678</v>
      </c>
      <c r="BE277" s="31">
        <f t="shared" si="208"/>
        <v>21.837702354214947</v>
      </c>
      <c r="BF277" s="25">
        <f t="shared" si="196"/>
        <v>0.86639151377334378</v>
      </c>
      <c r="BG277" s="32">
        <f t="shared" si="183"/>
        <v>8402218791.5190344</v>
      </c>
      <c r="BH277" s="32">
        <f t="shared" si="184"/>
        <v>6885442017.1192436</v>
      </c>
      <c r="BI277" s="31">
        <f t="shared" si="185"/>
        <v>37.477700472376739</v>
      </c>
      <c r="BJ277" s="25">
        <f t="shared" si="186"/>
        <v>0.19703872055778768</v>
      </c>
      <c r="BK277" s="25">
        <f t="shared" si="187"/>
        <v>0.81962854359401416</v>
      </c>
      <c r="BL277" s="31">
        <f t="shared" si="188"/>
        <v>6.0525946420002006</v>
      </c>
      <c r="BM277" s="31">
        <f t="shared" si="189"/>
        <v>8.5158053579998025</v>
      </c>
      <c r="BN277" s="31">
        <f t="shared" si="197"/>
        <v>0.45009542061309732</v>
      </c>
      <c r="BO277" s="31">
        <f t="shared" si="190"/>
        <v>0.56759770183019087</v>
      </c>
      <c r="BP277" s="31">
        <f t="shared" si="191"/>
        <v>1.1997506329246717</v>
      </c>
      <c r="BQ277" s="31">
        <f t="shared" si="192"/>
        <v>0.29972387668199874</v>
      </c>
      <c r="BS277" s="13"/>
      <c r="BT277" s="19"/>
      <c r="BU277" s="20"/>
      <c r="BV277" s="19"/>
      <c r="BW277" s="33"/>
      <c r="BX277" s="34"/>
      <c r="BZ277" s="19"/>
      <c r="CA277" s="20"/>
      <c r="CB277" s="19"/>
      <c r="CC277" s="6"/>
      <c r="CD277" s="35"/>
      <c r="CF277" s="21"/>
      <c r="CG277" s="21"/>
      <c r="CH277" s="21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36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31">
        <f t="shared" si="169"/>
        <v>5.1767873249792649</v>
      </c>
      <c r="AL278" s="23">
        <f t="shared" si="170"/>
        <v>19.55</v>
      </c>
      <c r="AM278" s="31">
        <f t="shared" si="171"/>
        <v>3.3156000000000003</v>
      </c>
      <c r="AN278" s="23">
        <f t="shared" si="204"/>
        <v>97.754309591402375</v>
      </c>
      <c r="AO278" s="25">
        <f t="shared" si="172"/>
        <v>6.5036540666932999E-2</v>
      </c>
      <c r="AP278" s="31">
        <f t="shared" si="173"/>
        <v>0.14130381454300145</v>
      </c>
      <c r="AQ278" s="31">
        <f t="shared" si="174"/>
        <v>3.1302352193130303</v>
      </c>
      <c r="AR278" s="31">
        <f t="shared" si="175"/>
        <v>1.6299939408502728</v>
      </c>
      <c r="AS278" s="31">
        <f t="shared" si="176"/>
        <v>2.3801145800816514</v>
      </c>
      <c r="AT278" s="31">
        <f t="shared" si="194"/>
        <v>1.0611260554935276</v>
      </c>
      <c r="AU278" s="31">
        <f t="shared" si="195"/>
        <v>0.62291680864329302</v>
      </c>
      <c r="AV278" s="31">
        <f t="shared" si="177"/>
        <v>0.84202143206841029</v>
      </c>
      <c r="AW278" s="31">
        <f t="shared" si="178"/>
        <v>1.5380931480132412</v>
      </c>
      <c r="AX278" s="31">
        <f t="shared" si="179"/>
        <v>12.412400000000002</v>
      </c>
      <c r="AY278" s="31">
        <f t="shared" si="180"/>
        <v>1.0007100312153954</v>
      </c>
      <c r="AZ278" s="31">
        <f t="shared" si="181"/>
        <v>-8.2183132346837912E-2</v>
      </c>
      <c r="BA278" s="31">
        <f t="shared" si="205"/>
        <v>1.5164299192280883</v>
      </c>
      <c r="BB278" s="31">
        <f t="shared" si="206"/>
        <v>-4.5205270630697326E-2</v>
      </c>
      <c r="BC278" s="31">
        <f t="shared" si="207"/>
        <v>0.8319024422120157</v>
      </c>
      <c r="BD278" s="31">
        <f t="shared" si="182"/>
        <v>28.665506307881436</v>
      </c>
      <c r="BE278" s="31">
        <f t="shared" si="208"/>
        <v>21.673416009262997</v>
      </c>
      <c r="BF278" s="25">
        <f t="shared" si="196"/>
        <v>0.74376831013212119</v>
      </c>
      <c r="BG278" s="32">
        <f t="shared" si="183"/>
        <v>7881917093.7221184</v>
      </c>
      <c r="BH278" s="32">
        <f t="shared" si="184"/>
        <v>6828254269.9889059</v>
      </c>
      <c r="BI278" s="31">
        <f t="shared" si="185"/>
        <v>36.061985098137576</v>
      </c>
      <c r="BJ278" s="25">
        <f t="shared" si="186"/>
        <v>0.21153358388846974</v>
      </c>
      <c r="BK278" s="25">
        <f t="shared" si="187"/>
        <v>0.65408721867836361</v>
      </c>
      <c r="BL278" s="31">
        <f t="shared" si="188"/>
        <v>4.9895872333332134</v>
      </c>
      <c r="BM278" s="31">
        <f t="shared" si="189"/>
        <v>7.4228127666667882</v>
      </c>
      <c r="BN278" s="31">
        <f t="shared" si="197"/>
        <v>0.460472255996699</v>
      </c>
      <c r="BO278" s="31">
        <f t="shared" si="190"/>
        <v>0.42793967749595097</v>
      </c>
      <c r="BP278" s="31">
        <f t="shared" si="191"/>
        <v>1.0197815512967119</v>
      </c>
      <c r="BQ278" s="31">
        <f t="shared" si="192"/>
        <v>0.27965630764993066</v>
      </c>
      <c r="BS278" s="13"/>
      <c r="BT278" s="19"/>
      <c r="BU278" s="20"/>
      <c r="BV278" s="19"/>
      <c r="BW278" s="33"/>
      <c r="BX278" s="34"/>
      <c r="BZ278" s="19"/>
      <c r="CA278" s="20"/>
      <c r="CB278" s="19"/>
      <c r="CC278" s="6"/>
      <c r="CD278" s="35"/>
      <c r="CF278" s="21"/>
      <c r="CG278" s="21"/>
      <c r="CH278" s="21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36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31">
        <f t="shared" si="169"/>
        <v>4.1008980875166436</v>
      </c>
      <c r="AL279" s="23">
        <f t="shared" si="170"/>
        <v>17.399999999999999</v>
      </c>
      <c r="AM279" s="31">
        <f t="shared" si="171"/>
        <v>1.4736000000000002</v>
      </c>
      <c r="AN279" s="23">
        <f t="shared" si="204"/>
        <v>97.728453142153867</v>
      </c>
      <c r="AO279" s="25">
        <f t="shared" si="172"/>
        <v>6.5019338212943187E-2</v>
      </c>
      <c r="AP279" s="31">
        <f t="shared" si="173"/>
        <v>0.12559202919826476</v>
      </c>
      <c r="AQ279" s="31">
        <f t="shared" si="174"/>
        <v>3.2827711697769288</v>
      </c>
      <c r="AR279" s="31">
        <f t="shared" si="175"/>
        <v>1.1636645634990301</v>
      </c>
      <c r="AS279" s="31">
        <f t="shared" si="176"/>
        <v>2.2232178666379796</v>
      </c>
      <c r="AT279" s="31">
        <f t="shared" si="194"/>
        <v>0.74474532063937926</v>
      </c>
      <c r="AU279" s="31">
        <f t="shared" si="195"/>
        <v>0.57120218354118557</v>
      </c>
      <c r="AV279" s="31">
        <f t="shared" si="177"/>
        <v>0.65797375209028242</v>
      </c>
      <c r="AW279" s="31">
        <f t="shared" si="178"/>
        <v>1.5652441145476972</v>
      </c>
      <c r="AX279" s="31">
        <f t="shared" si="179"/>
        <v>16.747499999999999</v>
      </c>
      <c r="AY279" s="31">
        <f t="shared" si="180"/>
        <v>1.0012778352694418</v>
      </c>
      <c r="AZ279" s="31">
        <f t="shared" si="181"/>
        <v>-8.9067627023339382E-2</v>
      </c>
      <c r="BA279" s="31">
        <f t="shared" si="205"/>
        <v>1.5118472939583183</v>
      </c>
      <c r="BB279" s="31">
        <f t="shared" si="206"/>
        <v>-4.8982493158790177E-2</v>
      </c>
      <c r="BC279" s="31">
        <f t="shared" si="207"/>
        <v>0.83141098740764341</v>
      </c>
      <c r="BD279" s="31">
        <f t="shared" si="182"/>
        <v>28.448067161970773</v>
      </c>
      <c r="BE279" s="31">
        <f t="shared" si="208"/>
        <v>21.50901461982286</v>
      </c>
      <c r="BF279" s="25">
        <f t="shared" si="196"/>
        <v>1</v>
      </c>
      <c r="BG279" s="32">
        <f t="shared" si="183"/>
        <v>7966908018.4154186</v>
      </c>
      <c r="BH279" s="32">
        <f t="shared" si="184"/>
        <v>6356421572.427165</v>
      </c>
      <c r="BI279" s="31">
        <f t="shared" si="185"/>
        <v>35.113642491950593</v>
      </c>
      <c r="BJ279" s="25">
        <f t="shared" si="186"/>
        <v>0.22643818625537221</v>
      </c>
      <c r="BK279" s="25">
        <f t="shared" si="187"/>
        <v>1</v>
      </c>
      <c r="BL279" s="31">
        <f t="shared" si="188"/>
        <v>7.9510695186968601</v>
      </c>
      <c r="BM279" s="31">
        <f t="shared" si="189"/>
        <v>8.7964304813031386</v>
      </c>
      <c r="BN279" s="31">
        <f t="shared" si="197"/>
        <v>0.40443358534727075</v>
      </c>
      <c r="BO279" s="31">
        <f t="shared" si="190"/>
        <v>0.45074271397011856</v>
      </c>
      <c r="BP279" s="31">
        <f t="shared" si="191"/>
        <v>0.46452695495400731</v>
      </c>
      <c r="BQ279" s="31">
        <f t="shared" si="192"/>
        <v>0.22318761632000961</v>
      </c>
      <c r="BS279" s="13"/>
      <c r="BT279" s="19"/>
      <c r="BU279" s="20"/>
      <c r="BV279" s="19"/>
      <c r="BW279" s="33"/>
      <c r="BX279" s="34"/>
      <c r="BZ279" s="19"/>
      <c r="CA279" s="20"/>
      <c r="CB279" s="19"/>
      <c r="CC279" s="6"/>
      <c r="CD279" s="35"/>
      <c r="CF279" s="21"/>
      <c r="CG279" s="21"/>
      <c r="CH279" s="21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36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31">
        <f t="shared" si="169"/>
        <v>4.6052834721688054</v>
      </c>
      <c r="AL280" s="23">
        <f t="shared" si="170"/>
        <v>18.7</v>
      </c>
      <c r="AM280" s="31">
        <f t="shared" si="171"/>
        <v>1.5657000000000001</v>
      </c>
      <c r="AN280" s="23">
        <f t="shared" si="204"/>
        <v>97.744132145307006</v>
      </c>
      <c r="AO280" s="25">
        <f t="shared" si="172"/>
        <v>6.5029769549734856E-2</v>
      </c>
      <c r="AP280" s="31">
        <f t="shared" si="173"/>
        <v>0.13490416716303841</v>
      </c>
      <c r="AQ280" s="31">
        <f t="shared" si="174"/>
        <v>3.9596126295507381</v>
      </c>
      <c r="AR280" s="31">
        <f t="shared" si="175"/>
        <v>1.1174036087713535</v>
      </c>
      <c r="AS280" s="31">
        <f t="shared" si="176"/>
        <v>2.5385081191610457</v>
      </c>
      <c r="AT280" s="31">
        <f t="shared" si="194"/>
        <v>0.63580265339090014</v>
      </c>
      <c r="AU280" s="31">
        <f t="shared" si="195"/>
        <v>0.41971893873237826</v>
      </c>
      <c r="AV280" s="31">
        <f t="shared" si="177"/>
        <v>0.52776079606163917</v>
      </c>
      <c r="AW280" s="31">
        <f t="shared" si="178"/>
        <v>2.0107473230994066</v>
      </c>
      <c r="AX280" s="31">
        <f t="shared" si="179"/>
        <v>16.6936</v>
      </c>
      <c r="AY280" s="31">
        <f t="shared" si="180"/>
        <v>1.0018452606733199</v>
      </c>
      <c r="AZ280" s="31">
        <f t="shared" si="181"/>
        <v>-9.5925729039717356E-2</v>
      </c>
      <c r="BA280" s="31">
        <f t="shared" si="205"/>
        <v>1.5072753964952073</v>
      </c>
      <c r="BB280" s="31">
        <f t="shared" si="206"/>
        <v>-5.2742927165497291E-2</v>
      </c>
      <c r="BC280" s="31">
        <f t="shared" si="207"/>
        <v>0.83088223732098909</v>
      </c>
      <c r="BD280" s="31">
        <f t="shared" si="182"/>
        <v>28.230560887022204</v>
      </c>
      <c r="BE280" s="31">
        <f t="shared" si="208"/>
        <v>21.344562475459746</v>
      </c>
      <c r="BF280" s="25">
        <f t="shared" si="196"/>
        <v>1</v>
      </c>
      <c r="BG280" s="32">
        <f t="shared" si="183"/>
        <v>8313763514.2010956</v>
      </c>
      <c r="BH280" s="32">
        <f t="shared" si="184"/>
        <v>6302565306.6242504</v>
      </c>
      <c r="BI280" s="31">
        <f t="shared" si="185"/>
        <v>35.831930104253338</v>
      </c>
      <c r="BJ280" s="25">
        <f t="shared" si="186"/>
        <v>0.23829399426381881</v>
      </c>
      <c r="BK280" s="25">
        <f t="shared" si="187"/>
        <v>1</v>
      </c>
      <c r="BL280" s="31">
        <f t="shared" si="188"/>
        <v>8.5385337467245019</v>
      </c>
      <c r="BM280" s="31">
        <f t="shared" si="189"/>
        <v>8.1550662532754981</v>
      </c>
      <c r="BN280" s="31">
        <f t="shared" si="197"/>
        <v>0.3761561924942573</v>
      </c>
      <c r="BO280" s="31">
        <f t="shared" si="190"/>
        <v>0.44886218779147263</v>
      </c>
      <c r="BP280" s="31">
        <f t="shared" si="191"/>
        <v>0.63131512908042131</v>
      </c>
      <c r="BQ280" s="31">
        <f t="shared" si="192"/>
        <v>0.23455175417534002</v>
      </c>
      <c r="BS280" s="13"/>
      <c r="BT280" s="19"/>
      <c r="BU280" s="20"/>
      <c r="BV280" s="19"/>
      <c r="BW280" s="33"/>
      <c r="BX280" s="34"/>
      <c r="BZ280" s="19"/>
      <c r="CA280" s="20"/>
      <c r="CB280" s="19"/>
      <c r="CC280" s="6"/>
      <c r="CD280" s="35"/>
      <c r="CF280" s="21"/>
      <c r="CG280" s="21"/>
      <c r="CH280" s="21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36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31">
        <f t="shared" si="169"/>
        <v>4.3069848713772654</v>
      </c>
      <c r="AL281" s="23">
        <f t="shared" si="170"/>
        <v>20.650000000000002</v>
      </c>
      <c r="AM281" s="31">
        <f t="shared" si="171"/>
        <v>1.1973</v>
      </c>
      <c r="AN281" s="23">
        <f t="shared" si="204"/>
        <v>97.767394250865479</v>
      </c>
      <c r="AO281" s="25">
        <f t="shared" si="172"/>
        <v>6.5045245970983961E-2</v>
      </c>
      <c r="AP281" s="31">
        <f t="shared" si="173"/>
        <v>0.14996557822374157</v>
      </c>
      <c r="AQ281" s="31">
        <f t="shared" si="174"/>
        <v>4.8087773652629577</v>
      </c>
      <c r="AR281" s="31">
        <f t="shared" si="175"/>
        <v>1.1558393550367974</v>
      </c>
      <c r="AS281" s="31">
        <f t="shared" si="176"/>
        <v>2.9823083601498777</v>
      </c>
      <c r="AT281" s="31">
        <f t="shared" si="194"/>
        <v>0.58947807106876671</v>
      </c>
      <c r="AU281" s="31">
        <f t="shared" si="195"/>
        <v>0.48568651389155876</v>
      </c>
      <c r="AV281" s="31">
        <f t="shared" si="177"/>
        <v>0.53758229248016276</v>
      </c>
      <c r="AW281" s="31">
        <f t="shared" si="178"/>
        <v>2.4447260676697149</v>
      </c>
      <c r="AX281" s="31">
        <f t="shared" si="179"/>
        <v>15.985200000000001</v>
      </c>
      <c r="AY281" s="31">
        <f t="shared" si="180"/>
        <v>1.0024121392866365</v>
      </c>
      <c r="AZ281" s="31">
        <f t="shared" si="181"/>
        <v>-0.1027554061923341</v>
      </c>
      <c r="BA281" s="31">
        <f t="shared" si="205"/>
        <v>1.5027151241359924</v>
      </c>
      <c r="BB281" s="31">
        <f t="shared" si="206"/>
        <v>-5.6485310218820493E-2</v>
      </c>
      <c r="BC281" s="31">
        <f t="shared" si="207"/>
        <v>0.83031684213891344</v>
      </c>
      <c r="BD281" s="31">
        <f t="shared" si="182"/>
        <v>28.01307325276537</v>
      </c>
      <c r="BE281" s="31">
        <f t="shared" si="208"/>
        <v>21.18012442495084</v>
      </c>
      <c r="BF281" s="25">
        <f t="shared" si="196"/>
        <v>0.98016421355599215</v>
      </c>
      <c r="BG281" s="32">
        <f t="shared" si="183"/>
        <v>8694579598.1771164</v>
      </c>
      <c r="BH281" s="32">
        <f t="shared" si="184"/>
        <v>6347421649.4847012</v>
      </c>
      <c r="BI281" s="31">
        <f t="shared" si="185"/>
        <v>36.875466058642949</v>
      </c>
      <c r="BJ281" s="25">
        <f t="shared" si="186"/>
        <v>0.23735199498961906</v>
      </c>
      <c r="BK281" s="25">
        <f t="shared" si="187"/>
        <v>0.97322168830058942</v>
      </c>
      <c r="BL281" s="31">
        <f t="shared" si="188"/>
        <v>8.5180891876290303</v>
      </c>
      <c r="BM281" s="31">
        <f t="shared" si="189"/>
        <v>7.4671108123709704</v>
      </c>
      <c r="BN281" s="31">
        <f t="shared" si="197"/>
        <v>0.35968741870765752</v>
      </c>
      <c r="BO281" s="31">
        <f t="shared" si="190"/>
        <v>0.45688231298028975</v>
      </c>
      <c r="BP281" s="31">
        <f t="shared" si="191"/>
        <v>0.58320962459103964</v>
      </c>
      <c r="BQ281" s="31">
        <f t="shared" si="192"/>
        <v>0.24148957301508561</v>
      </c>
      <c r="BS281" s="13"/>
      <c r="BT281" s="19"/>
      <c r="BU281" s="20"/>
      <c r="BV281" s="19"/>
      <c r="BW281" s="33"/>
      <c r="BX281" s="34"/>
      <c r="BZ281" s="19"/>
      <c r="CA281" s="20"/>
      <c r="CB281" s="19"/>
      <c r="CC281" s="6"/>
      <c r="CD281" s="35"/>
      <c r="CF281" s="21"/>
      <c r="CG281" s="21"/>
      <c r="CH281" s="21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36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31">
        <f t="shared" si="169"/>
        <v>4.6089818405797214</v>
      </c>
      <c r="AL282" s="23">
        <f t="shared" si="170"/>
        <v>22.65</v>
      </c>
      <c r="AM282" s="31">
        <f t="shared" si="171"/>
        <v>1.2893999999999999</v>
      </c>
      <c r="AN282" s="23">
        <f t="shared" si="204"/>
        <v>97.790938797328494</v>
      </c>
      <c r="AO282" s="25">
        <f t="shared" si="172"/>
        <v>6.5060910301896091E-2</v>
      </c>
      <c r="AP282" s="31">
        <f t="shared" si="173"/>
        <v>0.16686639680432699</v>
      </c>
      <c r="AQ282" s="31">
        <f t="shared" si="174"/>
        <v>5.1729513859624818</v>
      </c>
      <c r="AR282" s="31">
        <f t="shared" si="175"/>
        <v>1.3841737831842924</v>
      </c>
      <c r="AS282" s="31">
        <f t="shared" si="176"/>
        <v>3.278562584573387</v>
      </c>
      <c r="AT282" s="31">
        <f t="shared" si="194"/>
        <v>0.62979907134885305</v>
      </c>
      <c r="AU282" s="31">
        <f t="shared" si="195"/>
        <v>0.45521972196469845</v>
      </c>
      <c r="AV282" s="31">
        <f t="shared" si="177"/>
        <v>0.54250939665677578</v>
      </c>
      <c r="AW282" s="31">
        <f t="shared" si="178"/>
        <v>2.7360531879166112</v>
      </c>
      <c r="AX282" s="31">
        <f t="shared" si="179"/>
        <v>16.339400000000001</v>
      </c>
      <c r="AY282" s="31">
        <f t="shared" si="180"/>
        <v>1.0029783031310244</v>
      </c>
      <c r="AZ282" s="31">
        <f t="shared" si="181"/>
        <v>-0.10955463470045239</v>
      </c>
      <c r="BA282" s="31">
        <f t="shared" si="205"/>
        <v>1.4981673865485361</v>
      </c>
      <c r="BB282" s="31">
        <f t="shared" si="206"/>
        <v>-6.0208391795997851E-2</v>
      </c>
      <c r="BC282" s="31">
        <f t="shared" si="207"/>
        <v>0.82971549666961042</v>
      </c>
      <c r="BD282" s="31">
        <f t="shared" si="182"/>
        <v>27.79569069821023</v>
      </c>
      <c r="BE282" s="31">
        <f t="shared" si="208"/>
        <v>21.01576582310279</v>
      </c>
      <c r="BF282" s="25">
        <f t="shared" si="196"/>
        <v>1</v>
      </c>
      <c r="BG282" s="32">
        <f t="shared" si="183"/>
        <v>8843588481.3744526</v>
      </c>
      <c r="BH282" s="32">
        <f t="shared" si="184"/>
        <v>6593797544.6870451</v>
      </c>
      <c r="BI282" s="31">
        <f t="shared" si="185"/>
        <v>37.844751842889757</v>
      </c>
      <c r="BJ282" s="25">
        <f t="shared" si="186"/>
        <v>0.2368826679239964</v>
      </c>
      <c r="BK282" s="25">
        <f t="shared" si="187"/>
        <v>1</v>
      </c>
      <c r="BL282" s="31">
        <f t="shared" si="188"/>
        <v>8.9647657834653049</v>
      </c>
      <c r="BM282" s="31">
        <f t="shared" si="189"/>
        <v>7.3746342165346963</v>
      </c>
      <c r="BN282" s="31">
        <f t="shared" si="197"/>
        <v>0.34753224394602716</v>
      </c>
      <c r="BO282" s="31">
        <f t="shared" si="190"/>
        <v>0.5020760849009227</v>
      </c>
      <c r="BP282" s="31">
        <f t="shared" si="191"/>
        <v>0.69833208295114946</v>
      </c>
      <c r="BQ282" s="31">
        <f t="shared" si="192"/>
        <v>0.26044974993893311</v>
      </c>
      <c r="BS282" s="13"/>
      <c r="BT282" s="19"/>
      <c r="BU282" s="20"/>
      <c r="BV282" s="19"/>
      <c r="BW282" s="33"/>
      <c r="BX282" s="34"/>
      <c r="BZ282" s="19"/>
      <c r="CA282" s="20"/>
      <c r="CB282" s="19"/>
      <c r="CC282" s="6"/>
      <c r="CD282" s="35"/>
      <c r="CF282" s="21"/>
      <c r="CG282" s="21"/>
      <c r="CH282" s="21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36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31">
        <f t="shared" si="169"/>
        <v>5.2680996550755417</v>
      </c>
      <c r="AL283" s="23">
        <f t="shared" si="170"/>
        <v>24.85</v>
      </c>
      <c r="AM283" s="31">
        <f t="shared" si="171"/>
        <v>1.8420000000000001</v>
      </c>
      <c r="AN283" s="23">
        <f t="shared" si="204"/>
        <v>97.816477981503922</v>
      </c>
      <c r="AO283" s="25">
        <f t="shared" si="172"/>
        <v>6.5077901677490363E-2</v>
      </c>
      <c r="AP283" s="31">
        <f t="shared" si="173"/>
        <v>0.18728703651353068</v>
      </c>
      <c r="AQ283" s="31">
        <f t="shared" si="174"/>
        <v>5.3192602098598769</v>
      </c>
      <c r="AR283" s="31">
        <f t="shared" si="175"/>
        <v>1.7837358312436735</v>
      </c>
      <c r="AS283" s="31">
        <f t="shared" si="176"/>
        <v>3.551498020551775</v>
      </c>
      <c r="AT283" s="31">
        <f t="shared" si="194"/>
        <v>1.0613228195899858</v>
      </c>
      <c r="AU283" s="31">
        <f t="shared" si="195"/>
        <v>0.89363571525645935</v>
      </c>
      <c r="AV283" s="31">
        <f t="shared" si="177"/>
        <v>0.97747926742322255</v>
      </c>
      <c r="AW283" s="31">
        <f t="shared" si="178"/>
        <v>2.5740187531285526</v>
      </c>
      <c r="AX283" s="31">
        <f t="shared" si="179"/>
        <v>15.461599999999999</v>
      </c>
      <c r="AY283" s="31">
        <f t="shared" si="180"/>
        <v>1.0035435844399174</v>
      </c>
      <c r="AZ283" s="31">
        <f t="shared" si="181"/>
        <v>-0.11632139980592662</v>
      </c>
      <c r="BA283" s="31">
        <f t="shared" si="205"/>
        <v>1.4936331065506585</v>
      </c>
      <c r="BB283" s="31">
        <f t="shared" si="206"/>
        <v>-6.3910934034724906E-2</v>
      </c>
      <c r="BC283" s="31">
        <f t="shared" si="207"/>
        <v>0.82907893940107058</v>
      </c>
      <c r="BD283" s="31">
        <f t="shared" si="182"/>
        <v>27.578500260331943</v>
      </c>
      <c r="BE283" s="31">
        <f t="shared" si="208"/>
        <v>20.851552476831774</v>
      </c>
      <c r="BF283" s="25">
        <f t="shared" si="196"/>
        <v>0.96299784019971413</v>
      </c>
      <c r="BG283" s="32">
        <f t="shared" si="183"/>
        <v>8901406526.1969452</v>
      </c>
      <c r="BH283" s="32">
        <f t="shared" si="184"/>
        <v>6962250221.2579203</v>
      </c>
      <c r="BI283" s="31">
        <f t="shared" si="185"/>
        <v>38.889754516385601</v>
      </c>
      <c r="BJ283" s="25">
        <f t="shared" si="186"/>
        <v>0.20158542836285206</v>
      </c>
      <c r="BK283" s="25">
        <f t="shared" si="187"/>
        <v>0.95004708426961415</v>
      </c>
      <c r="BL283" s="31">
        <f t="shared" si="188"/>
        <v>7.4479965541645772</v>
      </c>
      <c r="BM283" s="31">
        <f t="shared" si="189"/>
        <v>8.0136034458354217</v>
      </c>
      <c r="BN283" s="31">
        <f t="shared" si="197"/>
        <v>0.39908383694399513</v>
      </c>
      <c r="BO283" s="31">
        <f t="shared" si="190"/>
        <v>0.61234436879537457</v>
      </c>
      <c r="BP283" s="31">
        <f t="shared" si="191"/>
        <v>0.93185115084991221</v>
      </c>
      <c r="BQ283" s="31">
        <f t="shared" si="192"/>
        <v>0.29312192645359969</v>
      </c>
      <c r="BS283" s="13"/>
      <c r="BT283" s="19"/>
      <c r="BU283" s="20"/>
      <c r="BV283" s="19"/>
      <c r="BW283" s="33"/>
      <c r="BX283" s="34"/>
      <c r="BZ283" s="19"/>
      <c r="CA283" s="20"/>
      <c r="CB283" s="19"/>
      <c r="CC283" s="6"/>
      <c r="CD283" s="35"/>
      <c r="CF283" s="21"/>
      <c r="CG283" s="21"/>
      <c r="CH283" s="21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36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31">
        <f t="shared" si="169"/>
        <v>5.5609109111884534</v>
      </c>
      <c r="AL284" s="23">
        <f t="shared" si="170"/>
        <v>25.25</v>
      </c>
      <c r="AM284" s="31">
        <f t="shared" si="171"/>
        <v>2.0262000000000002</v>
      </c>
      <c r="AN284" s="23">
        <f t="shared" si="204"/>
        <v>97.821081586023553</v>
      </c>
      <c r="AO284" s="25">
        <f t="shared" si="172"/>
        <v>6.5080964483762604E-2</v>
      </c>
      <c r="AP284" s="31">
        <f t="shared" si="173"/>
        <v>0.19121722667692251</v>
      </c>
      <c r="AQ284" s="31">
        <f t="shared" si="174"/>
        <v>5.4995586494348254</v>
      </c>
      <c r="AR284" s="31">
        <f t="shared" si="175"/>
        <v>1.8067051290327525</v>
      </c>
      <c r="AS284" s="31">
        <f t="shared" si="176"/>
        <v>3.653131889233789</v>
      </c>
      <c r="AT284" s="31">
        <f t="shared" si="194"/>
        <v>1.1761650390003218</v>
      </c>
      <c r="AU284" s="31">
        <f t="shared" si="195"/>
        <v>0.85793114931183267</v>
      </c>
      <c r="AV284" s="31">
        <f t="shared" si="177"/>
        <v>1.0170480941560771</v>
      </c>
      <c r="AW284" s="31">
        <f t="shared" si="178"/>
        <v>2.6360837950777118</v>
      </c>
      <c r="AX284" s="31">
        <f t="shared" si="179"/>
        <v>15.554</v>
      </c>
      <c r="AY284" s="31">
        <f t="shared" si="180"/>
        <v>1.0041078157082641</v>
      </c>
      <c r="AZ284" s="31">
        <f t="shared" si="181"/>
        <v>-0.12305369637021663</v>
      </c>
      <c r="BA284" s="31">
        <f t="shared" si="205"/>
        <v>1.4891132208631239</v>
      </c>
      <c r="BB284" s="31">
        <f t="shared" si="206"/>
        <v>-6.7591712461331152E-2</v>
      </c>
      <c r="BC284" s="31">
        <f t="shared" si="207"/>
        <v>0.82840795150269231</v>
      </c>
      <c r="BD284" s="31">
        <f t="shared" si="182"/>
        <v>27.361589501920776</v>
      </c>
      <c r="BE284" s="31">
        <f t="shared" si="208"/>
        <v>20.687550590612258</v>
      </c>
      <c r="BF284" s="25">
        <f t="shared" si="196"/>
        <v>0.97643265748273256</v>
      </c>
      <c r="BG284" s="32">
        <f t="shared" si="183"/>
        <v>8971161876.4505558</v>
      </c>
      <c r="BH284" s="32">
        <f t="shared" si="184"/>
        <v>6981552261.8633099</v>
      </c>
      <c r="BI284" s="31">
        <f t="shared" si="185"/>
        <v>39.108078710076441</v>
      </c>
      <c r="BJ284" s="25">
        <f t="shared" si="186"/>
        <v>0.19881167666744143</v>
      </c>
      <c r="BK284" s="25">
        <f t="shared" si="187"/>
        <v>0.96818408760168906</v>
      </c>
      <c r="BL284" s="31">
        <f t="shared" si="188"/>
        <v>7.5277694405779636</v>
      </c>
      <c r="BM284" s="31">
        <f t="shared" si="189"/>
        <v>8.0262305594220358</v>
      </c>
      <c r="BN284" s="31">
        <f t="shared" si="197"/>
        <v>0.39733814650604138</v>
      </c>
      <c r="BO284" s="31">
        <f t="shared" si="190"/>
        <v>0.62617944768283629</v>
      </c>
      <c r="BP284" s="31">
        <f t="shared" si="191"/>
        <v>1.0483942723467989</v>
      </c>
      <c r="BQ284" s="31">
        <f t="shared" si="192"/>
        <v>0.30113298824126505</v>
      </c>
      <c r="BS284" s="13"/>
      <c r="BT284" s="19"/>
      <c r="BU284" s="20"/>
      <c r="BV284" s="19"/>
      <c r="BW284" s="33"/>
      <c r="BX284" s="34"/>
      <c r="BZ284" s="19"/>
      <c r="CA284" s="20"/>
      <c r="CB284" s="19"/>
      <c r="CC284" s="6"/>
      <c r="CD284" s="35"/>
      <c r="CF284" s="21"/>
      <c r="CG284" s="21"/>
      <c r="CH284" s="21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36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31">
        <f t="shared" si="169"/>
        <v>4.7654484320647903</v>
      </c>
      <c r="AL285" s="23">
        <f t="shared" si="170"/>
        <v>24.7</v>
      </c>
      <c r="AM285" s="31">
        <f t="shared" si="171"/>
        <v>1.3815</v>
      </c>
      <c r="AN285" s="23">
        <f t="shared" si="204"/>
        <v>97.814748487435651</v>
      </c>
      <c r="AO285" s="25">
        <f t="shared" si="172"/>
        <v>6.5076751034498004E-2</v>
      </c>
      <c r="AP285" s="31">
        <f t="shared" si="173"/>
        <v>0.18583086979660421</v>
      </c>
      <c r="AQ285" s="31">
        <f t="shared" si="174"/>
        <v>5.7799401422607124</v>
      </c>
      <c r="AR285" s="31">
        <f t="shared" si="175"/>
        <v>1.5882603446201491</v>
      </c>
      <c r="AS285" s="31">
        <f t="shared" si="176"/>
        <v>3.6841002434404309</v>
      </c>
      <c r="AT285" s="31">
        <f t="shared" si="194"/>
        <v>0.87830797057494236</v>
      </c>
      <c r="AU285" s="31">
        <f t="shared" si="195"/>
        <v>0.73405239806711042</v>
      </c>
      <c r="AV285" s="31">
        <f t="shared" si="177"/>
        <v>0.80618018432102634</v>
      </c>
      <c r="AW285" s="31">
        <f t="shared" si="178"/>
        <v>2.8779200591194045</v>
      </c>
      <c r="AX285" s="31">
        <f t="shared" si="179"/>
        <v>15.5001</v>
      </c>
      <c r="AY285" s="31">
        <f t="shared" si="180"/>
        <v>1.0046708297421625</v>
      </c>
      <c r="AZ285" s="31">
        <f t="shared" si="181"/>
        <v>-0.12974952946855617</v>
      </c>
      <c r="BA285" s="31">
        <f t="shared" si="205"/>
        <v>1.484608680834155</v>
      </c>
      <c r="BB285" s="31">
        <f t="shared" si="206"/>
        <v>-7.124951669471985E-2</v>
      </c>
      <c r="BC285" s="31">
        <f t="shared" si="207"/>
        <v>0.82770335577181886</v>
      </c>
      <c r="BD285" s="31">
        <f t="shared" si="182"/>
        <v>27.145046438738195</v>
      </c>
      <c r="BE285" s="31">
        <f t="shared" si="208"/>
        <v>20.523826711401174</v>
      </c>
      <c r="BF285" s="25">
        <f t="shared" si="196"/>
        <v>0.98081124358829241</v>
      </c>
      <c r="BG285" s="32">
        <f t="shared" si="183"/>
        <v>9076562602.615221</v>
      </c>
      <c r="BH285" s="32">
        <f t="shared" si="184"/>
        <v>6790327517.138381</v>
      </c>
      <c r="BI285" s="31">
        <f t="shared" si="185"/>
        <v>38.897681128575954</v>
      </c>
      <c r="BJ285" s="25">
        <f t="shared" si="186"/>
        <v>0.2142974478672286</v>
      </c>
      <c r="BK285" s="25">
        <f t="shared" si="187"/>
        <v>0.97409517884419483</v>
      </c>
      <c r="BL285" s="31">
        <f t="shared" si="188"/>
        <v>8.1197396549653824</v>
      </c>
      <c r="BM285" s="31">
        <f t="shared" si="189"/>
        <v>7.3803603450346174</v>
      </c>
      <c r="BN285" s="31">
        <f t="shared" si="197"/>
        <v>0.36663489046371672</v>
      </c>
      <c r="BO285" s="31">
        <f t="shared" si="190"/>
        <v>0.5595715031907007</v>
      </c>
      <c r="BP285" s="31">
        <f t="shared" si="191"/>
        <v>0.78178224387581285</v>
      </c>
      <c r="BQ285" s="31">
        <f t="shared" si="192"/>
        <v>0.28147482155951631</v>
      </c>
      <c r="BS285" s="13"/>
      <c r="BT285" s="19"/>
      <c r="BU285" s="20"/>
      <c r="BV285" s="19"/>
      <c r="BW285" s="33"/>
      <c r="BX285" s="34"/>
      <c r="BZ285" s="19"/>
      <c r="CA285" s="20"/>
      <c r="CB285" s="19"/>
      <c r="CC285" s="6"/>
      <c r="CD285" s="35"/>
      <c r="CF285" s="21"/>
      <c r="CG285" s="21"/>
      <c r="CH285" s="21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36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31">
        <f t="shared" si="169"/>
        <v>5.2382642430709065</v>
      </c>
      <c r="AL286" s="23">
        <f t="shared" si="170"/>
        <v>24.8</v>
      </c>
      <c r="AM286" s="31">
        <f t="shared" si="171"/>
        <v>1.6578000000000002</v>
      </c>
      <c r="AN286" s="23">
        <f t="shared" si="204"/>
        <v>97.815901674211545</v>
      </c>
      <c r="AO286" s="25">
        <f t="shared" si="172"/>
        <v>6.5077518256720326E-2</v>
      </c>
      <c r="AP286" s="31">
        <f t="shared" si="173"/>
        <v>0.18680058320079074</v>
      </c>
      <c r="AQ286" s="31">
        <f t="shared" si="174"/>
        <v>5.9736717424605885</v>
      </c>
      <c r="AR286" s="31">
        <f t="shared" si="175"/>
        <v>1.5474672427794578</v>
      </c>
      <c r="AS286" s="31">
        <f t="shared" si="176"/>
        <v>3.7605694926200233</v>
      </c>
      <c r="AT286" s="31">
        <f t="shared" si="194"/>
        <v>0.93776514912435149</v>
      </c>
      <c r="AU286" s="31">
        <f t="shared" si="195"/>
        <v>0.66905123515558584</v>
      </c>
      <c r="AV286" s="31">
        <f t="shared" si="177"/>
        <v>0.80340819213996872</v>
      </c>
      <c r="AW286" s="31">
        <f t="shared" si="178"/>
        <v>2.9571613004800543</v>
      </c>
      <c r="AX286" s="31">
        <f t="shared" si="179"/>
        <v>15.222899999999999</v>
      </c>
      <c r="AY286" s="31">
        <f t="shared" si="180"/>
        <v>1.0052324597084035</v>
      </c>
      <c r="AZ286" s="31">
        <f t="shared" si="181"/>
        <v>-0.13640691498109001</v>
      </c>
      <c r="BA286" s="31">
        <f t="shared" si="205"/>
        <v>1.4801204531333041</v>
      </c>
      <c r="BB286" s="31">
        <f t="shared" si="206"/>
        <v>-7.4883151124935765E-2</v>
      </c>
      <c r="BC286" s="31">
        <f t="shared" si="207"/>
        <v>0.82696601552706306</v>
      </c>
      <c r="BD286" s="31">
        <f t="shared" si="182"/>
        <v>26.928959466122247</v>
      </c>
      <c r="BE286" s="31">
        <f t="shared" si="208"/>
        <v>20.360447673145707</v>
      </c>
      <c r="BF286" s="25">
        <f t="shared" si="196"/>
        <v>0.97100026076909518</v>
      </c>
      <c r="BG286" s="32">
        <f t="shared" si="183"/>
        <v>9147343883.982111</v>
      </c>
      <c r="BH286" s="32">
        <f t="shared" si="184"/>
        <v>6752558978.9507742</v>
      </c>
      <c r="BI286" s="31">
        <f t="shared" si="185"/>
        <v>38.978611868479966</v>
      </c>
      <c r="BJ286" s="25">
        <f t="shared" si="186"/>
        <v>0.21451374351769281</v>
      </c>
      <c r="BK286" s="25">
        <f t="shared" si="187"/>
        <v>0.96085035203827862</v>
      </c>
      <c r="BL286" s="31">
        <f t="shared" si="188"/>
        <v>8.034100205375994</v>
      </c>
      <c r="BM286" s="31">
        <f t="shared" si="189"/>
        <v>7.1887997946240052</v>
      </c>
      <c r="BN286" s="31">
        <f t="shared" si="197"/>
        <v>0.36362163857481061</v>
      </c>
      <c r="BO286" s="31">
        <f t="shared" si="190"/>
        <v>0.54789177361299146</v>
      </c>
      <c r="BP286" s="31">
        <f t="shared" si="191"/>
        <v>0.96365743363638168</v>
      </c>
      <c r="BQ286" s="31">
        <f t="shared" si="192"/>
        <v>0.28855917477794801</v>
      </c>
      <c r="BS286" s="13"/>
      <c r="BT286" s="19"/>
      <c r="BU286" s="20"/>
      <c r="BV286" s="19"/>
      <c r="BW286" s="33"/>
      <c r="BX286" s="34"/>
      <c r="BZ286" s="19"/>
      <c r="CA286" s="20"/>
      <c r="CB286" s="19"/>
      <c r="CC286" s="6"/>
      <c r="CD286" s="35"/>
      <c r="CF286" s="21"/>
      <c r="CG286" s="21"/>
      <c r="CH286" s="21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36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31">
        <f t="shared" si="169"/>
        <v>4.3132729247400272</v>
      </c>
      <c r="AL287" s="23">
        <f t="shared" si="170"/>
        <v>23.8</v>
      </c>
      <c r="AM287" s="31">
        <f t="shared" si="171"/>
        <v>1.2893999999999999</v>
      </c>
      <c r="AN287" s="23">
        <f t="shared" si="204"/>
        <v>97.804335355338651</v>
      </c>
      <c r="AO287" s="25">
        <f t="shared" si="172"/>
        <v>6.5069823113959993E-2</v>
      </c>
      <c r="AP287" s="31">
        <f t="shared" si="173"/>
        <v>0.1772927241107069</v>
      </c>
      <c r="AQ287" s="31">
        <f t="shared" si="174"/>
        <v>5.5301179659422894</v>
      </c>
      <c r="AR287" s="31">
        <f t="shared" si="175"/>
        <v>1.4880015210641748</v>
      </c>
      <c r="AS287" s="31">
        <f t="shared" si="176"/>
        <v>3.509059743503232</v>
      </c>
      <c r="AT287" s="31">
        <f t="shared" si="194"/>
        <v>0.90172892176489006</v>
      </c>
      <c r="AU287" s="31">
        <f t="shared" si="195"/>
        <v>0.71338521760655538</v>
      </c>
      <c r="AV287" s="31">
        <f t="shared" si="177"/>
        <v>0.80755706968572272</v>
      </c>
      <c r="AW287" s="31">
        <f t="shared" si="178"/>
        <v>2.7015026738175094</v>
      </c>
      <c r="AX287" s="31">
        <f t="shared" si="179"/>
        <v>13.2286</v>
      </c>
      <c r="AY287" s="31">
        <f t="shared" si="180"/>
        <v>1.0057925391839071</v>
      </c>
      <c r="AZ287" s="31">
        <f t="shared" si="181"/>
        <v>-0.14302388018081227</v>
      </c>
      <c r="BA287" s="31">
        <f t="shared" si="205"/>
        <v>1.4756495204124449</v>
      </c>
      <c r="BB287" s="31">
        <f t="shared" si="206"/>
        <v>-7.8491435565305939E-2</v>
      </c>
      <c r="BC287" s="31">
        <f t="shared" si="207"/>
        <v>0.82619683345036676</v>
      </c>
      <c r="BD287" s="31">
        <f t="shared" si="182"/>
        <v>26.713417285185145</v>
      </c>
      <c r="BE287" s="31">
        <f t="shared" si="208"/>
        <v>20.197480540982784</v>
      </c>
      <c r="BF287" s="25">
        <f t="shared" si="196"/>
        <v>0.85060114132255238</v>
      </c>
      <c r="BG287" s="32">
        <f t="shared" si="183"/>
        <v>8982827505.9061775</v>
      </c>
      <c r="BH287" s="32">
        <f t="shared" si="184"/>
        <v>6696201860.4807177</v>
      </c>
      <c r="BI287" s="31">
        <f t="shared" si="185"/>
        <v>38.437140491697477</v>
      </c>
      <c r="BJ287" s="25">
        <f t="shared" si="186"/>
        <v>0.21419014917010606</v>
      </c>
      <c r="BK287" s="25">
        <f t="shared" si="187"/>
        <v>0.79831154078544586</v>
      </c>
      <c r="BL287" s="31">
        <f t="shared" si="188"/>
        <v>6.5723846414512801</v>
      </c>
      <c r="BM287" s="31">
        <f t="shared" si="189"/>
        <v>6.65621535854872</v>
      </c>
      <c r="BN287" s="31">
        <f t="shared" si="197"/>
        <v>0.38743977639980909</v>
      </c>
      <c r="BO287" s="31">
        <f t="shared" si="190"/>
        <v>0.48148020969932825</v>
      </c>
      <c r="BP287" s="31">
        <f t="shared" si="191"/>
        <v>0.68693753706244964</v>
      </c>
      <c r="BQ287" s="31">
        <f t="shared" si="192"/>
        <v>0.2708888973985345</v>
      </c>
      <c r="BS287" s="13"/>
      <c r="BT287" s="19"/>
      <c r="BU287" s="20"/>
      <c r="BV287" s="19"/>
      <c r="BW287" s="33"/>
      <c r="BX287" s="34"/>
      <c r="BZ287" s="19"/>
      <c r="CA287" s="20"/>
      <c r="CB287" s="19"/>
      <c r="CC287" s="6"/>
      <c r="CD287" s="35"/>
      <c r="CF287" s="21"/>
      <c r="CG287" s="21"/>
      <c r="CH287" s="21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36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31">
        <f t="shared" si="169"/>
        <v>3.457650719855724</v>
      </c>
      <c r="AL288" s="23">
        <f t="shared" si="170"/>
        <v>23.05</v>
      </c>
      <c r="AM288" s="31">
        <f t="shared" si="171"/>
        <v>1.1973</v>
      </c>
      <c r="AN288" s="23">
        <f t="shared" si="204"/>
        <v>97.795610099144909</v>
      </c>
      <c r="AO288" s="25">
        <f t="shared" si="172"/>
        <v>6.5064018147594355E-2</v>
      </c>
      <c r="AP288" s="31">
        <f t="shared" si="173"/>
        <v>0.1704326006324699</v>
      </c>
      <c r="AQ288" s="31">
        <f t="shared" si="174"/>
        <v>4.4416910990407947</v>
      </c>
      <c r="AR288" s="31">
        <f t="shared" si="175"/>
        <v>1.7385638954612772</v>
      </c>
      <c r="AS288" s="31">
        <f t="shared" si="176"/>
        <v>3.0901274972510357</v>
      </c>
      <c r="AT288" s="31">
        <f t="shared" si="194"/>
        <v>0.98402716483108288</v>
      </c>
      <c r="AU288" s="31">
        <f t="shared" si="195"/>
        <v>0.71067057584652715</v>
      </c>
      <c r="AV288" s="31">
        <f t="shared" si="177"/>
        <v>0.84734887033880502</v>
      </c>
      <c r="AW288" s="31">
        <f t="shared" si="178"/>
        <v>2.242778626912231</v>
      </c>
      <c r="AX288" s="31">
        <f t="shared" si="179"/>
        <v>8.6471</v>
      </c>
      <c r="AY288" s="31">
        <f t="shared" si="180"/>
        <v>1.0063509022050374</v>
      </c>
      <c r="AZ288" s="31">
        <f t="shared" si="181"/>
        <v>-0.14959846431812918</v>
      </c>
      <c r="BA288" s="31">
        <f t="shared" si="205"/>
        <v>1.4711968819316004</v>
      </c>
      <c r="BB288" s="31">
        <f t="shared" si="206"/>
        <v>-8.207320587716456E-2</v>
      </c>
      <c r="BC288" s="31">
        <f t="shared" si="207"/>
        <v>0.82539675037981519</v>
      </c>
      <c r="BD288" s="31">
        <f t="shared" si="182"/>
        <v>26.498508828747273</v>
      </c>
      <c r="BE288" s="31">
        <f t="shared" si="208"/>
        <v>20.034992555239238</v>
      </c>
      <c r="BF288" s="25">
        <f t="shared" si="196"/>
        <v>0.5605192998718288</v>
      </c>
      <c r="BG288" s="32">
        <f t="shared" si="183"/>
        <v>8536222828.875783</v>
      </c>
      <c r="BH288" s="32">
        <f t="shared" si="184"/>
        <v>6923766238.3582497</v>
      </c>
      <c r="BI288" s="31">
        <f t="shared" si="185"/>
        <v>37.900163198324229</v>
      </c>
      <c r="BJ288" s="25">
        <f t="shared" si="186"/>
        <v>0.2111278235667583</v>
      </c>
      <c r="BK288" s="25">
        <f t="shared" si="187"/>
        <v>0.40670105482696894</v>
      </c>
      <c r="BL288" s="31">
        <f t="shared" si="188"/>
        <v>3.2543319471386578</v>
      </c>
      <c r="BM288" s="31">
        <f t="shared" si="189"/>
        <v>5.3927680528613422</v>
      </c>
      <c r="BN288" s="31">
        <f t="shared" si="197"/>
        <v>0.48021086846494587</v>
      </c>
      <c r="BO288" s="31">
        <f t="shared" si="190"/>
        <v>0.37499422141359867</v>
      </c>
      <c r="BP288" s="31">
        <f t="shared" si="191"/>
        <v>0.53085151968230004</v>
      </c>
      <c r="BQ288" s="31">
        <f t="shared" si="192"/>
        <v>0.26198300941562325</v>
      </c>
      <c r="BS288" s="13"/>
      <c r="BT288" s="19"/>
      <c r="BU288" s="20"/>
      <c r="BV288" s="19"/>
      <c r="BW288" s="33"/>
      <c r="BX288" s="34"/>
      <c r="BZ288" s="19"/>
      <c r="CA288" s="20"/>
      <c r="CB288" s="19"/>
      <c r="CC288" s="6"/>
      <c r="CD288" s="35"/>
      <c r="CF288" s="21"/>
      <c r="CG288" s="21"/>
      <c r="CH288" s="21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36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31">
        <f t="shared" si="169"/>
        <v>5.6879461832597054</v>
      </c>
      <c r="AL289" s="23">
        <f t="shared" si="170"/>
        <v>25.5</v>
      </c>
      <c r="AM289" s="31">
        <f t="shared" si="171"/>
        <v>2.4867000000000004</v>
      </c>
      <c r="AN289" s="23">
        <f t="shared" si="204"/>
        <v>97.823952665667633</v>
      </c>
      <c r="AO289" s="25">
        <f t="shared" si="172"/>
        <v>6.5082874630627841E-2</v>
      </c>
      <c r="AP289" s="31">
        <f t="shared" si="173"/>
        <v>0.19370869281197356</v>
      </c>
      <c r="AQ289" s="31">
        <f t="shared" si="174"/>
        <v>5.1441125216319277</v>
      </c>
      <c r="AR289" s="31">
        <f t="shared" si="175"/>
        <v>2.0126465426273383</v>
      </c>
      <c r="AS289" s="31">
        <f t="shared" si="176"/>
        <v>3.5783795321296328</v>
      </c>
      <c r="AT289" s="31">
        <f t="shared" si="194"/>
        <v>1.0385256159957066</v>
      </c>
      <c r="AU289" s="31">
        <f t="shared" si="195"/>
        <v>1.069975404499441</v>
      </c>
      <c r="AV289" s="31">
        <f t="shared" si="177"/>
        <v>1.0542505102475737</v>
      </c>
      <c r="AW289" s="31">
        <f t="shared" si="178"/>
        <v>2.5241290218820591</v>
      </c>
      <c r="AX289" s="31">
        <f t="shared" si="179"/>
        <v>13.421100000000001</v>
      </c>
      <c r="AY289" s="31">
        <f t="shared" si="180"/>
        <v>1.0069073833167805</v>
      </c>
      <c r="AZ289" s="31">
        <f t="shared" si="181"/>
        <v>-0.1561287192018693</v>
      </c>
      <c r="BA289" s="31">
        <f t="shared" si="205"/>
        <v>1.4667635541472659</v>
      </c>
      <c r="BB289" s="31">
        <f t="shared" si="206"/>
        <v>-8.5627314566249016E-2</v>
      </c>
      <c r="BC289" s="31">
        <f t="shared" si="207"/>
        <v>0.82456674405529651</v>
      </c>
      <c r="BD289" s="31">
        <f t="shared" si="182"/>
        <v>26.284323187151017</v>
      </c>
      <c r="BE289" s="31">
        <f t="shared" si="208"/>
        <v>19.873051075341142</v>
      </c>
      <c r="BF289" s="25">
        <f t="shared" si="196"/>
        <v>0.87706713649156143</v>
      </c>
      <c r="BG289" s="32">
        <f t="shared" si="183"/>
        <v>8832058756.3899288</v>
      </c>
      <c r="BH289" s="32">
        <f t="shared" si="184"/>
        <v>7147244526.505785</v>
      </c>
      <c r="BI289" s="31">
        <f t="shared" si="185"/>
        <v>39.173261998018837</v>
      </c>
      <c r="BJ289" s="25">
        <f t="shared" si="186"/>
        <v>0.19625261741216837</v>
      </c>
      <c r="BK289" s="25">
        <f t="shared" si="187"/>
        <v>0.83404063426360808</v>
      </c>
      <c r="BL289" s="31">
        <f t="shared" si="188"/>
        <v>6.4119836268710744</v>
      </c>
      <c r="BM289" s="31">
        <f t="shared" si="189"/>
        <v>7.0091163731289265</v>
      </c>
      <c r="BN289" s="31">
        <f t="shared" si="197"/>
        <v>0.40212945342105144</v>
      </c>
      <c r="BO289" s="31">
        <f t="shared" si="190"/>
        <v>0.55395252232556869</v>
      </c>
      <c r="BP289" s="31">
        <f t="shared" si="191"/>
        <v>1.2310257014364725</v>
      </c>
      <c r="BQ289" s="31">
        <f t="shared" si="192"/>
        <v>0.3138177061195554</v>
      </c>
      <c r="BS289" s="13"/>
      <c r="BT289" s="19"/>
      <c r="BU289" s="20"/>
      <c r="BV289" s="19"/>
      <c r="BW289" s="33"/>
      <c r="BX289" s="34"/>
      <c r="BZ289" s="19"/>
      <c r="CA289" s="20"/>
      <c r="CB289" s="19"/>
      <c r="CC289" s="6"/>
      <c r="CD289" s="35"/>
      <c r="CF289" s="21"/>
      <c r="CG289" s="21"/>
      <c r="CH289" s="21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36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31">
        <f t="shared" si="169"/>
        <v>5.735000394197475</v>
      </c>
      <c r="AL290" s="23">
        <f t="shared" si="170"/>
        <v>25.65</v>
      </c>
      <c r="AM290" s="31">
        <f t="shared" si="171"/>
        <v>2.8551000000000002</v>
      </c>
      <c r="AN290" s="23">
        <f t="shared" si="204"/>
        <v>97.825673040141027</v>
      </c>
      <c r="AO290" s="25">
        <f t="shared" si="172"/>
        <v>6.5084019206297902E-2</v>
      </c>
      <c r="AP290" s="31">
        <f t="shared" si="173"/>
        <v>0.19521665146262207</v>
      </c>
      <c r="AQ290" s="31">
        <f t="shared" si="174"/>
        <v>4.7013009415600848</v>
      </c>
      <c r="AR290" s="31">
        <f t="shared" si="175"/>
        <v>2.2668801009804516</v>
      </c>
      <c r="AS290" s="31">
        <f t="shared" si="176"/>
        <v>3.484090521270268</v>
      </c>
      <c r="AT290" s="31">
        <f t="shared" si="194"/>
        <v>1.2399834152363072</v>
      </c>
      <c r="AU290" s="31">
        <f t="shared" si="195"/>
        <v>1.1471174297406608</v>
      </c>
      <c r="AV290" s="31">
        <f t="shared" si="177"/>
        <v>1.1935504224884839</v>
      </c>
      <c r="AW290" s="31">
        <f t="shared" si="178"/>
        <v>2.2905400987817841</v>
      </c>
      <c r="AX290" s="31">
        <f t="shared" si="179"/>
        <v>13.305600000000002</v>
      </c>
      <c r="AY290" s="31">
        <f t="shared" si="180"/>
        <v>1.0074618176217736</v>
      </c>
      <c r="AZ290" s="31">
        <f t="shared" si="181"/>
        <v>-0.16261270977657588</v>
      </c>
      <c r="BA290" s="31">
        <f t="shared" si="205"/>
        <v>1.4623505712608318</v>
      </c>
      <c r="BB290" s="31">
        <f t="shared" si="206"/>
        <v>-8.9152631349935549E-2</v>
      </c>
      <c r="BC290" s="31">
        <f t="shared" si="207"/>
        <v>0.82370782781916452</v>
      </c>
      <c r="BD290" s="31">
        <f t="shared" si="182"/>
        <v>26.070949534097846</v>
      </c>
      <c r="BE290" s="31">
        <f t="shared" si="208"/>
        <v>19.711723523740698</v>
      </c>
      <c r="BF290" s="25">
        <f t="shared" si="196"/>
        <v>0.8766356721261872</v>
      </c>
      <c r="BG290" s="32">
        <f t="shared" si="183"/>
        <v>8649111897.9619274</v>
      </c>
      <c r="BH290" s="32">
        <f t="shared" si="184"/>
        <v>7335901190.2954779</v>
      </c>
      <c r="BI290" s="31">
        <f t="shared" si="185"/>
        <v>39.187259585863025</v>
      </c>
      <c r="BJ290" s="25">
        <f t="shared" si="186"/>
        <v>0.18705037338792133</v>
      </c>
      <c r="BK290" s="25">
        <f t="shared" si="187"/>
        <v>0.83345815737035289</v>
      </c>
      <c r="BL290" s="31">
        <f t="shared" si="188"/>
        <v>6.1092412404559395</v>
      </c>
      <c r="BM290" s="31">
        <f t="shared" si="189"/>
        <v>7.1963587595440623</v>
      </c>
      <c r="BN290" s="31">
        <f t="shared" si="197"/>
        <v>0.41645594673287395</v>
      </c>
      <c r="BO290" s="31">
        <f t="shared" si="190"/>
        <v>0.57317841638285538</v>
      </c>
      <c r="BP290" s="31">
        <f t="shared" si="191"/>
        <v>1.2819791725900602</v>
      </c>
      <c r="BQ290" s="31">
        <f t="shared" si="192"/>
        <v>0.32347994096912636</v>
      </c>
      <c r="BS290" s="13"/>
      <c r="BT290" s="19"/>
      <c r="BU290" s="20"/>
      <c r="BV290" s="19"/>
      <c r="BW290" s="33"/>
      <c r="BX290" s="34"/>
      <c r="BZ290" s="19"/>
      <c r="CA290" s="20"/>
      <c r="CB290" s="19"/>
      <c r="CC290" s="6"/>
      <c r="CD290" s="35"/>
      <c r="CF290" s="21"/>
      <c r="CG290" s="21"/>
      <c r="CH290" s="21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36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31">
        <f t="shared" si="169"/>
        <v>4.0529520925094618</v>
      </c>
      <c r="AL291" s="23">
        <f t="shared" si="170"/>
        <v>25.1</v>
      </c>
      <c r="AM291" s="31">
        <f t="shared" si="171"/>
        <v>1.1973</v>
      </c>
      <c r="AN291" s="23">
        <f t="shared" si="204"/>
        <v>97.819356660792025</v>
      </c>
      <c r="AO291" s="25">
        <f t="shared" si="172"/>
        <v>6.5079816880445299E-2</v>
      </c>
      <c r="AP291" s="31">
        <f t="shared" si="173"/>
        <v>0.18973534336087272</v>
      </c>
      <c r="AQ291" s="31">
        <f t="shared" si="174"/>
        <v>5.4691459026600384</v>
      </c>
      <c r="AR291" s="31">
        <f t="shared" si="175"/>
        <v>1.7837358312436735</v>
      </c>
      <c r="AS291" s="31">
        <f t="shared" si="176"/>
        <v>3.6264408669518557</v>
      </c>
      <c r="AT291" s="31">
        <f t="shared" si="194"/>
        <v>1.0060270088214318</v>
      </c>
      <c r="AU291" s="31">
        <f t="shared" si="195"/>
        <v>0.7602112804697454</v>
      </c>
      <c r="AV291" s="31">
        <f t="shared" si="177"/>
        <v>0.88311914464558861</v>
      </c>
      <c r="AW291" s="31">
        <f t="shared" si="178"/>
        <v>2.7433217223062671</v>
      </c>
      <c r="AX291" s="31">
        <f t="shared" si="179"/>
        <v>13.120799999999999</v>
      </c>
      <c r="AY291" s="31">
        <f t="shared" si="180"/>
        <v>1.0080140408291658</v>
      </c>
      <c r="AZ291" s="31">
        <f t="shared" si="181"/>
        <v>-0.16904851469590629</v>
      </c>
      <c r="BA291" s="31">
        <f t="shared" si="205"/>
        <v>1.4579589857246682</v>
      </c>
      <c r="BB291" s="31">
        <f t="shared" si="206"/>
        <v>-9.2648043694557869E-2</v>
      </c>
      <c r="BC291" s="31">
        <f t="shared" si="207"/>
        <v>0.8228210492741157</v>
      </c>
      <c r="BD291" s="31">
        <f t="shared" si="182"/>
        <v>25.858477052651043</v>
      </c>
      <c r="BE291" s="31">
        <f t="shared" si="208"/>
        <v>19.5510773299684</v>
      </c>
      <c r="BF291" s="25">
        <f t="shared" si="196"/>
        <v>0.87156322449201529</v>
      </c>
      <c r="BG291" s="32">
        <f t="shared" si="183"/>
        <v>8959507612.9412384</v>
      </c>
      <c r="BH291" s="32">
        <f t="shared" si="184"/>
        <v>6962250221.2579203</v>
      </c>
      <c r="BI291" s="31">
        <f t="shared" si="185"/>
        <v>39.032189330539232</v>
      </c>
      <c r="BJ291" s="25">
        <f t="shared" si="186"/>
        <v>0.20843581325051436</v>
      </c>
      <c r="BK291" s="25">
        <f t="shared" si="187"/>
        <v>0.8266103530642207</v>
      </c>
      <c r="BL291" s="31">
        <f t="shared" si="188"/>
        <v>6.7250589132883691</v>
      </c>
      <c r="BM291" s="31">
        <f t="shared" si="189"/>
        <v>6.39574108671163</v>
      </c>
      <c r="BN291" s="31">
        <f t="shared" si="197"/>
        <v>0.37533691823425058</v>
      </c>
      <c r="BO291" s="31">
        <f t="shared" si="190"/>
        <v>0.49510723750286462</v>
      </c>
      <c r="BP291" s="31">
        <f t="shared" si="191"/>
        <v>0.64502053782381308</v>
      </c>
      <c r="BQ291" s="31">
        <f t="shared" si="192"/>
        <v>0.28130798225664344</v>
      </c>
      <c r="BS291" s="13"/>
      <c r="BT291" s="19"/>
      <c r="BU291" s="20"/>
      <c r="BV291" s="19"/>
      <c r="BW291" s="33"/>
      <c r="BX291" s="34"/>
      <c r="BZ291" s="19"/>
      <c r="CA291" s="20"/>
      <c r="CB291" s="19"/>
      <c r="CC291" s="6"/>
      <c r="CD291" s="35"/>
      <c r="CF291" s="21"/>
      <c r="CG291" s="21"/>
      <c r="CH291" s="21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36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31">
        <f t="shared" si="169"/>
        <v>4.2346686952204378</v>
      </c>
      <c r="AL292" s="23">
        <f t="shared" si="170"/>
        <v>23.650000000000002</v>
      </c>
      <c r="AM292" s="31">
        <f t="shared" si="171"/>
        <v>1.3815</v>
      </c>
      <c r="AN292" s="23">
        <f t="shared" si="204"/>
        <v>97.802593781353934</v>
      </c>
      <c r="AO292" s="25">
        <f t="shared" si="172"/>
        <v>6.5068664434125262E-2</v>
      </c>
      <c r="AP292" s="31">
        <f t="shared" si="173"/>
        <v>0.17590238182133991</v>
      </c>
      <c r="AQ292" s="31">
        <f t="shared" si="174"/>
        <v>4.9461187754219553</v>
      </c>
      <c r="AR292" s="31">
        <f t="shared" si="175"/>
        <v>1.6619223807933985</v>
      </c>
      <c r="AS292" s="31">
        <f t="shared" si="176"/>
        <v>3.3040205781076768</v>
      </c>
      <c r="AT292" s="31">
        <f t="shared" si="194"/>
        <v>0.86253771563177384</v>
      </c>
      <c r="AU292" s="31">
        <f t="shared" si="195"/>
        <v>0.73202557876244934</v>
      </c>
      <c r="AV292" s="31">
        <f t="shared" si="177"/>
        <v>0.79728164719711159</v>
      </c>
      <c r="AW292" s="31">
        <f t="shared" si="178"/>
        <v>2.506738930910565</v>
      </c>
      <c r="AX292" s="31">
        <f t="shared" si="179"/>
        <v>14.1372</v>
      </c>
      <c r="AY292" s="31">
        <f t="shared" si="180"/>
        <v>1.0085638893033033</v>
      </c>
      <c r="AZ292" s="31">
        <f t="shared" si="181"/>
        <v>-0.17543422689196619</v>
      </c>
      <c r="BA292" s="31">
        <f t="shared" si="205"/>
        <v>1.4535898687033815</v>
      </c>
      <c r="BB292" s="31">
        <f t="shared" si="206"/>
        <v>-9.6112457322132527E-2</v>
      </c>
      <c r="BC292" s="31">
        <f t="shared" si="207"/>
        <v>0.82190748890055088</v>
      </c>
      <c r="BD292" s="31">
        <f t="shared" si="182"/>
        <v>25.646994861545444</v>
      </c>
      <c r="BE292" s="31">
        <f t="shared" si="208"/>
        <v>19.391179874917277</v>
      </c>
      <c r="BF292" s="25">
        <f t="shared" si="196"/>
        <v>0.94682222115575743</v>
      </c>
      <c r="BG292" s="32">
        <f t="shared" si="183"/>
        <v>8751666039.2753296</v>
      </c>
      <c r="BH292" s="32">
        <f t="shared" si="184"/>
        <v>6856803428.4044733</v>
      </c>
      <c r="BI292" s="31">
        <f t="shared" si="185"/>
        <v>38.264162900017034</v>
      </c>
      <c r="BJ292" s="25">
        <f t="shared" si="186"/>
        <v>0.2149931190491364</v>
      </c>
      <c r="BK292" s="25">
        <f t="shared" si="187"/>
        <v>0.92820999856027264</v>
      </c>
      <c r="BL292" s="31">
        <f t="shared" si="188"/>
        <v>7.635949004961299</v>
      </c>
      <c r="BM292" s="31">
        <f t="shared" si="189"/>
        <v>6.501250995038701</v>
      </c>
      <c r="BN292" s="31">
        <f t="shared" si="197"/>
        <v>0.35409863807400332</v>
      </c>
      <c r="BO292" s="31">
        <f t="shared" si="190"/>
        <v>0.46658289821703075</v>
      </c>
      <c r="BP292" s="31">
        <f t="shared" si="191"/>
        <v>0.68327553105689809</v>
      </c>
      <c r="BQ292" s="31">
        <f t="shared" si="192"/>
        <v>0.27153444862681814</v>
      </c>
      <c r="BS292" s="13"/>
      <c r="BT292" s="19"/>
      <c r="BU292" s="20"/>
      <c r="BV292" s="19"/>
      <c r="BW292" s="33"/>
      <c r="BX292" s="34"/>
      <c r="BZ292" s="19"/>
      <c r="CA292" s="20"/>
      <c r="CB292" s="19"/>
      <c r="CC292" s="6"/>
      <c r="CD292" s="35"/>
      <c r="CF292" s="21"/>
      <c r="CG292" s="21"/>
      <c r="CH292" s="21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36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31">
        <f t="shared" si="169"/>
        <v>3.799501957384567</v>
      </c>
      <c r="AL293" s="23">
        <f t="shared" si="170"/>
        <v>21.5</v>
      </c>
      <c r="AM293" s="31">
        <f t="shared" si="171"/>
        <v>1.9341000000000002</v>
      </c>
      <c r="AN293" s="23">
        <f t="shared" si="204"/>
        <v>97.777439174656976</v>
      </c>
      <c r="AO293" s="25">
        <f t="shared" si="172"/>
        <v>6.5051928920281984E-2</v>
      </c>
      <c r="AP293" s="31">
        <f t="shared" si="173"/>
        <v>0.15696248297524862</v>
      </c>
      <c r="AQ293" s="31">
        <f t="shared" si="174"/>
        <v>3.868863716528768</v>
      </c>
      <c r="AR293" s="31">
        <f t="shared" si="175"/>
        <v>1.6619223807933985</v>
      </c>
      <c r="AS293" s="31">
        <f t="shared" si="176"/>
        <v>2.7653930486610832</v>
      </c>
      <c r="AT293" s="31">
        <f t="shared" si="194"/>
        <v>1.3179044479691648</v>
      </c>
      <c r="AU293" s="31">
        <f t="shared" si="195"/>
        <v>1.1567902512421016</v>
      </c>
      <c r="AV293" s="31">
        <f t="shared" si="177"/>
        <v>1.2373473496056331</v>
      </c>
      <c r="AW293" s="31">
        <f t="shared" si="178"/>
        <v>1.5280456990554501</v>
      </c>
      <c r="AX293" s="31">
        <f t="shared" si="179"/>
        <v>11.003299999999999</v>
      </c>
      <c r="AY293" s="31">
        <f t="shared" si="180"/>
        <v>1.0091112001122164</v>
      </c>
      <c r="AZ293" s="31">
        <f t="shared" si="181"/>
        <v>-0.18176795414041763</v>
      </c>
      <c r="BA293" s="31">
        <f t="shared" si="205"/>
        <v>1.4492443104877148</v>
      </c>
      <c r="BB293" s="31">
        <f t="shared" si="206"/>
        <v>-9.9544796685903297E-2</v>
      </c>
      <c r="BC293" s="31">
        <f t="shared" si="207"/>
        <v>0.82096825863573397</v>
      </c>
      <c r="BD293" s="31">
        <f t="shared" si="182"/>
        <v>25.436591941943686</v>
      </c>
      <c r="BE293" s="31">
        <f t="shared" si="208"/>
        <v>19.232098435464781</v>
      </c>
      <c r="BF293" s="25">
        <f t="shared" si="196"/>
        <v>0.74302864286762649</v>
      </c>
      <c r="BG293" s="32">
        <f t="shared" si="183"/>
        <v>8269798705.6216097</v>
      </c>
      <c r="BH293" s="32">
        <f t="shared" si="184"/>
        <v>6856803428.4044733</v>
      </c>
      <c r="BI293" s="31">
        <f t="shared" si="185"/>
        <v>37.082865131564944</v>
      </c>
      <c r="BJ293" s="25">
        <f t="shared" si="186"/>
        <v>0.18426943764222001</v>
      </c>
      <c r="BK293" s="25">
        <f t="shared" si="187"/>
        <v>0.65308866787129582</v>
      </c>
      <c r="BL293" s="31">
        <f t="shared" si="188"/>
        <v>4.4627107624130478</v>
      </c>
      <c r="BM293" s="31">
        <f t="shared" si="189"/>
        <v>6.5405892375869517</v>
      </c>
      <c r="BN293" s="31">
        <f t="shared" si="197"/>
        <v>0.45770393545045152</v>
      </c>
      <c r="BO293" s="31">
        <f t="shared" si="190"/>
        <v>0.41886386775595719</v>
      </c>
      <c r="BP293" s="31">
        <f t="shared" si="191"/>
        <v>0.58721450061848013</v>
      </c>
      <c r="BQ293" s="31">
        <f t="shared" si="192"/>
        <v>0.2647921700419345</v>
      </c>
      <c r="BS293" s="13"/>
      <c r="BT293" s="19"/>
      <c r="BU293" s="20"/>
      <c r="BV293" s="19"/>
      <c r="BW293" s="33"/>
      <c r="BX293" s="34"/>
      <c r="BZ293" s="19"/>
      <c r="CA293" s="20"/>
      <c r="CB293" s="19"/>
      <c r="CC293" s="6"/>
      <c r="CD293" s="35"/>
      <c r="CF293" s="21"/>
      <c r="CG293" s="21"/>
      <c r="CH293" s="21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36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31">
        <f t="shared" si="169"/>
        <v>3.5202004921804226</v>
      </c>
      <c r="AL294" s="23">
        <f t="shared" si="170"/>
        <v>19</v>
      </c>
      <c r="AM294" s="31">
        <f t="shared" si="171"/>
        <v>1.4736000000000002</v>
      </c>
      <c r="AN294" s="23">
        <f t="shared" si="204"/>
        <v>97.747730849150059</v>
      </c>
      <c r="AO294" s="25">
        <f t="shared" si="172"/>
        <v>6.5032163789434522E-2</v>
      </c>
      <c r="AP294" s="31">
        <f t="shared" si="173"/>
        <v>0.13713423384165116</v>
      </c>
      <c r="AQ294" s="31">
        <f t="shared" si="174"/>
        <v>3.4417464345283828</v>
      </c>
      <c r="AR294" s="31">
        <f t="shared" si="175"/>
        <v>1.3659958455711463</v>
      </c>
      <c r="AS294" s="31">
        <f t="shared" si="176"/>
        <v>2.4038711400497643</v>
      </c>
      <c r="AT294" s="31">
        <f t="shared" si="194"/>
        <v>1.0682087512366365</v>
      </c>
      <c r="AU294" s="31">
        <f t="shared" si="195"/>
        <v>0.92582979088813488</v>
      </c>
      <c r="AV294" s="31">
        <f t="shared" si="177"/>
        <v>0.99701927106238575</v>
      </c>
      <c r="AW294" s="31">
        <f t="shared" si="178"/>
        <v>1.4068518689873786</v>
      </c>
      <c r="AX294" s="31">
        <f t="shared" si="179"/>
        <v>14.214200000000002</v>
      </c>
      <c r="AY294" s="31">
        <f t="shared" si="180"/>
        <v>1.0096558110759004</v>
      </c>
      <c r="AZ294" s="31">
        <f t="shared" si="181"/>
        <v>-0.18804781962118322</v>
      </c>
      <c r="BA294" s="31">
        <f t="shared" si="205"/>
        <v>1.4449234208585309</v>
      </c>
      <c r="BB294" s="31">
        <f t="shared" si="206"/>
        <v>-0.10294400541419019</v>
      </c>
      <c r="BC294" s="31">
        <f t="shared" si="207"/>
        <v>0.82000450041710282</v>
      </c>
      <c r="BD294" s="31">
        <f t="shared" si="182"/>
        <v>25.227357064776889</v>
      </c>
      <c r="BE294" s="31">
        <f t="shared" si="208"/>
        <v>19.073900129536511</v>
      </c>
      <c r="BF294" s="25">
        <f t="shared" si="196"/>
        <v>0.96781465115328624</v>
      </c>
      <c r="BG294" s="32">
        <f t="shared" si="183"/>
        <v>8052584441.8166809</v>
      </c>
      <c r="BH294" s="32">
        <f t="shared" si="184"/>
        <v>6575305520.6039619</v>
      </c>
      <c r="BI294" s="31">
        <f t="shared" si="185"/>
        <v>35.86027224287421</v>
      </c>
      <c r="BJ294" s="25">
        <f t="shared" si="186"/>
        <v>0.2002088067408295</v>
      </c>
      <c r="BK294" s="25">
        <f t="shared" si="187"/>
        <v>0.9565497790569365</v>
      </c>
      <c r="BL294" s="31">
        <f t="shared" si="188"/>
        <v>6.8675896152839178</v>
      </c>
      <c r="BM294" s="31">
        <f t="shared" si="189"/>
        <v>7.346610384716084</v>
      </c>
      <c r="BN294" s="31">
        <f t="shared" si="197"/>
        <v>0.39797456038548668</v>
      </c>
      <c r="BO294" s="31">
        <f t="shared" si="190"/>
        <v>0.41104848886799256</v>
      </c>
      <c r="BP294" s="31">
        <f t="shared" si="191"/>
        <v>0.41531531154995954</v>
      </c>
      <c r="BQ294" s="31">
        <f t="shared" si="192"/>
        <v>0.23474907246152332</v>
      </c>
      <c r="BS294" s="13"/>
      <c r="BT294" s="19"/>
      <c r="BU294" s="20"/>
      <c r="BV294" s="19"/>
      <c r="BW294" s="33"/>
      <c r="BX294" s="34"/>
      <c r="BZ294" s="19"/>
      <c r="CA294" s="20"/>
      <c r="CB294" s="19"/>
      <c r="CC294" s="6"/>
      <c r="CD294" s="35"/>
      <c r="CF294" s="21"/>
      <c r="CG294" s="21"/>
      <c r="CH294" s="21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36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31">
        <f t="shared" si="169"/>
        <v>3.6022915535831506</v>
      </c>
      <c r="AL295" s="23">
        <f t="shared" si="170"/>
        <v>20.8</v>
      </c>
      <c r="AM295" s="31">
        <f t="shared" si="171"/>
        <v>1.2893999999999999</v>
      </c>
      <c r="AN295" s="23">
        <f t="shared" si="204"/>
        <v>97.769171044760441</v>
      </c>
      <c r="AO295" s="25">
        <f t="shared" si="172"/>
        <v>6.5046428082840613E-2</v>
      </c>
      <c r="AP295" s="31">
        <f t="shared" si="173"/>
        <v>0.15118079361047537</v>
      </c>
      <c r="AQ295" s="31">
        <f t="shared" si="174"/>
        <v>4.0522081272490516</v>
      </c>
      <c r="AR295" s="31">
        <f t="shared" si="175"/>
        <v>1.4399889496967868</v>
      </c>
      <c r="AS295" s="31">
        <f t="shared" si="176"/>
        <v>2.7460985384729191</v>
      </c>
      <c r="AT295" s="31">
        <f t="shared" si="194"/>
        <v>0.97199254104533106</v>
      </c>
      <c r="AU295" s="31">
        <f t="shared" si="195"/>
        <v>0.97252995053977231</v>
      </c>
      <c r="AV295" s="31">
        <f t="shared" si="177"/>
        <v>0.97226124579255169</v>
      </c>
      <c r="AW295" s="31">
        <f t="shared" si="178"/>
        <v>1.7738372926803674</v>
      </c>
      <c r="AX295" s="31">
        <f t="shared" si="179"/>
        <v>13.8369</v>
      </c>
      <c r="AY295" s="31">
        <f t="shared" si="180"/>
        <v>1.0101975608143732</v>
      </c>
      <c r="AZ295" s="31">
        <f t="shared" si="181"/>
        <v>-0.19427196247459103</v>
      </c>
      <c r="BA295" s="31">
        <f t="shared" si="205"/>
        <v>1.4406283293982798</v>
      </c>
      <c r="BB295" s="31">
        <f t="shared" si="206"/>
        <v>-0.10630904672212421</v>
      </c>
      <c r="BC295" s="31">
        <f t="shared" si="207"/>
        <v>0.81901738469212237</v>
      </c>
      <c r="BD295" s="31">
        <f t="shared" si="182"/>
        <v>25.01937871880488</v>
      </c>
      <c r="BE295" s="31">
        <f t="shared" si="208"/>
        <v>18.916651861713994</v>
      </c>
      <c r="BF295" s="25">
        <f t="shared" si="196"/>
        <v>0.9499566906113045</v>
      </c>
      <c r="BG295" s="32">
        <f t="shared" si="183"/>
        <v>8357903388.1276445</v>
      </c>
      <c r="BH295" s="32">
        <f t="shared" si="184"/>
        <v>6649507698.2605858</v>
      </c>
      <c r="BI295" s="31">
        <f t="shared" si="185"/>
        <v>36.790668278280741</v>
      </c>
      <c r="BJ295" s="25">
        <f t="shared" si="186"/>
        <v>0.2019553680234758</v>
      </c>
      <c r="BK295" s="25">
        <f t="shared" si="187"/>
        <v>0.93244153232526117</v>
      </c>
      <c r="BL295" s="31">
        <f t="shared" si="188"/>
        <v>6.9281086086231998</v>
      </c>
      <c r="BM295" s="31">
        <f t="shared" si="189"/>
        <v>6.9087913913768002</v>
      </c>
      <c r="BN295" s="31">
        <f t="shared" si="197"/>
        <v>0.38446251482341687</v>
      </c>
      <c r="BO295" s="31">
        <f t="shared" si="190"/>
        <v>0.42614643869852648</v>
      </c>
      <c r="BP295" s="31">
        <f t="shared" si="191"/>
        <v>0.45549033980807657</v>
      </c>
      <c r="BQ295" s="31">
        <f t="shared" si="192"/>
        <v>0.24474331557912099</v>
      </c>
      <c r="BS295" s="13"/>
      <c r="BT295" s="19"/>
      <c r="BU295" s="20"/>
      <c r="BV295" s="19"/>
      <c r="BW295" s="33"/>
      <c r="BX295" s="34"/>
      <c r="BZ295" s="19"/>
      <c r="CA295" s="20"/>
      <c r="CB295" s="19"/>
      <c r="CC295" s="6"/>
      <c r="CD295" s="35"/>
      <c r="CF295" s="21"/>
      <c r="CG295" s="21"/>
      <c r="CH295" s="21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36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31">
        <f t="shared" si="169"/>
        <v>3.7412431717809671</v>
      </c>
      <c r="AL296" s="23">
        <f t="shared" si="170"/>
        <v>21.9</v>
      </c>
      <c r="AM296" s="31">
        <f t="shared" si="171"/>
        <v>1.4736000000000002</v>
      </c>
      <c r="AN296" s="23">
        <f t="shared" si="204"/>
        <v>97.782146459525791</v>
      </c>
      <c r="AO296" s="25">
        <f t="shared" si="172"/>
        <v>6.5055060705725309E-2</v>
      </c>
      <c r="AP296" s="31">
        <f t="shared" si="173"/>
        <v>0.16034939848006349</v>
      </c>
      <c r="AQ296" s="31">
        <f t="shared" si="174"/>
        <v>4.3166253828706109</v>
      </c>
      <c r="AR296" s="31">
        <f t="shared" si="175"/>
        <v>1.5474672427794578</v>
      </c>
      <c r="AS296" s="31">
        <f t="shared" si="176"/>
        <v>2.9320463128250345</v>
      </c>
      <c r="AT296" s="31">
        <f t="shared" si="194"/>
        <v>1.1513156286279167</v>
      </c>
      <c r="AU296" s="31">
        <f t="shared" si="195"/>
        <v>0.79857569583106303</v>
      </c>
      <c r="AV296" s="31">
        <f t="shared" si="177"/>
        <v>0.97494566222948986</v>
      </c>
      <c r="AW296" s="31">
        <f t="shared" si="178"/>
        <v>1.9571006505955446</v>
      </c>
      <c r="AX296" s="31">
        <f t="shared" si="179"/>
        <v>11.388299999999999</v>
      </c>
      <c r="AY296" s="31">
        <f t="shared" si="180"/>
        <v>1.0107362887954954</v>
      </c>
      <c r="AZ296" s="31">
        <f t="shared" si="181"/>
        <v>-0.20043853835278497</v>
      </c>
      <c r="BA296" s="31">
        <f t="shared" si="205"/>
        <v>1.4363601857473425</v>
      </c>
      <c r="BB296" s="31">
        <f t="shared" si="206"/>
        <v>-0.10963890379092267</v>
      </c>
      <c r="BC296" s="31">
        <f t="shared" si="207"/>
        <v>0.81800810889709763</v>
      </c>
      <c r="BD296" s="31">
        <f t="shared" si="182"/>
        <v>24.812745039528714</v>
      </c>
      <c r="BE296" s="31">
        <f t="shared" si="208"/>
        <v>18.760420269486868</v>
      </c>
      <c r="BF296" s="25">
        <f t="shared" si="196"/>
        <v>0.78836186969944322</v>
      </c>
      <c r="BG296" s="32">
        <f t="shared" si="183"/>
        <v>8480194513.4024105</v>
      </c>
      <c r="BH296" s="32">
        <f t="shared" si="184"/>
        <v>6752558978.9507742</v>
      </c>
      <c r="BI296" s="31">
        <f t="shared" si="185"/>
        <v>37.343095186503831</v>
      </c>
      <c r="BJ296" s="25">
        <f t="shared" si="186"/>
        <v>0.20176492854670347</v>
      </c>
      <c r="BK296" s="25">
        <f t="shared" si="187"/>
        <v>0.71428852409424837</v>
      </c>
      <c r="BL296" s="31">
        <f t="shared" si="188"/>
        <v>5.381826122019282</v>
      </c>
      <c r="BM296" s="31">
        <f t="shared" si="189"/>
        <v>6.0064738779807172</v>
      </c>
      <c r="BN296" s="31">
        <f t="shared" si="197"/>
        <v>0.40611723312918985</v>
      </c>
      <c r="BO296" s="31">
        <f t="shared" si="190"/>
        <v>0.39295886511473227</v>
      </c>
      <c r="BP296" s="31">
        <f t="shared" si="191"/>
        <v>0.57227665761552216</v>
      </c>
      <c r="BQ296" s="31">
        <f t="shared" si="192"/>
        <v>0.25799860592081414</v>
      </c>
      <c r="BS296" s="13"/>
      <c r="BT296" s="19"/>
      <c r="BU296" s="20"/>
      <c r="BV296" s="19"/>
      <c r="BW296" s="33"/>
      <c r="BX296" s="34"/>
      <c r="BZ296" s="19"/>
      <c r="CA296" s="20"/>
      <c r="CB296" s="19"/>
      <c r="CC296" s="6"/>
      <c r="CD296" s="35"/>
      <c r="CF296" s="21"/>
      <c r="CG296" s="21"/>
      <c r="CH296" s="21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36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31">
        <f t="shared" si="169"/>
        <v>3.5912082931690104</v>
      </c>
      <c r="AL297" s="23">
        <f t="shared" si="170"/>
        <v>21.65</v>
      </c>
      <c r="AM297" s="31">
        <f t="shared" si="171"/>
        <v>1.1973</v>
      </c>
      <c r="AN297" s="23">
        <f t="shared" si="204"/>
        <v>97.779205881890988</v>
      </c>
      <c r="AO297" s="25">
        <f t="shared" si="172"/>
        <v>6.5053104321421348E-2</v>
      </c>
      <c r="AP297" s="31">
        <f t="shared" si="173"/>
        <v>0.15822542203311099</v>
      </c>
      <c r="AQ297" s="31">
        <f t="shared" si="174"/>
        <v>4.3413906376622462</v>
      </c>
      <c r="AR297" s="31">
        <f t="shared" si="175"/>
        <v>1.4880015210641748</v>
      </c>
      <c r="AS297" s="31">
        <f t="shared" si="176"/>
        <v>2.9146960793632104</v>
      </c>
      <c r="AT297" s="31">
        <f>AR297*N297/100</f>
        <v>0.88982490959637639</v>
      </c>
      <c r="AU297" s="31">
        <f t="shared" si="195"/>
        <v>0.83788839306881358</v>
      </c>
      <c r="AV297" s="31">
        <f>(AT297+AU297)/2</f>
        <v>0.86385665133259493</v>
      </c>
      <c r="AW297" s="31">
        <f t="shared" si="178"/>
        <v>2.0508394280306153</v>
      </c>
      <c r="AX297" s="31">
        <f>R297*0.77</f>
        <v>13.675200000000002</v>
      </c>
      <c r="AY297" s="31">
        <f t="shared" si="180"/>
        <v>1.0112718353825392</v>
      </c>
      <c r="AZ297" s="31">
        <f t="shared" si="181"/>
        <v>-0.20654571996624763</v>
      </c>
      <c r="BA297" s="31">
        <f t="shared" si="205"/>
        <v>1.432120159802615</v>
      </c>
      <c r="BB297" s="31">
        <f t="shared" si="206"/>
        <v>-0.11293258011445544</v>
      </c>
      <c r="BC297" s="31">
        <f t="shared" si="207"/>
        <v>0.81697789590738912</v>
      </c>
      <c r="BD297" s="31">
        <f t="shared" si="182"/>
        <v>24.607543739084935</v>
      </c>
      <c r="BE297" s="31">
        <f t="shared" si="208"/>
        <v>18.605271670247337</v>
      </c>
      <c r="BF297" s="25">
        <f t="shared" si="196"/>
        <v>0.95456816297936387</v>
      </c>
      <c r="BG297" s="32">
        <f t="shared" si="183"/>
        <v>8491378046.239336</v>
      </c>
      <c r="BH297" s="32">
        <f t="shared" si="184"/>
        <v>6696201860.4807177</v>
      </c>
      <c r="BI297" s="31">
        <f t="shared" si="185"/>
        <v>37.232352141324213</v>
      </c>
      <c r="BJ297" s="25">
        <f t="shared" si="186"/>
        <v>0.20987855531804583</v>
      </c>
      <c r="BK297" s="25">
        <f t="shared" si="187"/>
        <v>0.93866702002214131</v>
      </c>
      <c r="BL297" s="31">
        <f t="shared" si="188"/>
        <v>7.3349996733142477</v>
      </c>
      <c r="BM297" s="31">
        <f t="shared" si="189"/>
        <v>6.3402003266857543</v>
      </c>
      <c r="BN297" s="31">
        <f t="shared" si="197"/>
        <v>0.35699326163771133</v>
      </c>
      <c r="BO297" s="31">
        <f t="shared" si="190"/>
        <v>0.40929779596544325</v>
      </c>
      <c r="BP297" s="31">
        <f t="shared" si="191"/>
        <v>0.48764409017216231</v>
      </c>
      <c r="BQ297" s="31">
        <f t="shared" si="192"/>
        <v>0.2497604741679052</v>
      </c>
      <c r="BS297" s="13"/>
      <c r="BT297" s="19"/>
      <c r="BU297" s="20"/>
      <c r="BV297" s="19"/>
      <c r="BW297" s="33"/>
      <c r="BX297" s="34"/>
      <c r="BZ297" s="19"/>
      <c r="CA297" s="20"/>
      <c r="CB297" s="19"/>
      <c r="CC297" s="6"/>
      <c r="CD297" s="35"/>
      <c r="CF297" s="21"/>
      <c r="CG297" s="21"/>
      <c r="CH297" s="21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36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31">
        <f t="shared" si="169"/>
        <v>3.8307808996854686</v>
      </c>
      <c r="AL298" s="23">
        <f t="shared" si="170"/>
        <v>22</v>
      </c>
      <c r="AM298" s="31">
        <f t="shared" si="171"/>
        <v>1.5657000000000001</v>
      </c>
      <c r="AN298" s="23">
        <f t="shared" si="204"/>
        <v>97.783321315831074</v>
      </c>
      <c r="AO298" s="25">
        <f t="shared" si="172"/>
        <v>6.5055842344818218E-2</v>
      </c>
      <c r="AP298" s="31">
        <f t="shared" si="173"/>
        <v>0.16120570645247995</v>
      </c>
      <c r="AQ298" s="31">
        <f t="shared" si="174"/>
        <v>4.1705971966496023</v>
      </c>
      <c r="AR298" s="31">
        <f t="shared" si="175"/>
        <v>1.6299939408502728</v>
      </c>
      <c r="AS298" s="31">
        <f t="shared" si="176"/>
        <v>2.9002955687499377</v>
      </c>
      <c r="AT298" s="31">
        <f t="shared" si="194"/>
        <v>1.1605556858853943</v>
      </c>
      <c r="AU298" s="31">
        <f t="shared" si="195"/>
        <v>1.0259669103758022</v>
      </c>
      <c r="AV298" s="31">
        <f t="shared" si="177"/>
        <v>1.0932612981305982</v>
      </c>
      <c r="AW298" s="31">
        <f t="shared" si="178"/>
        <v>1.8070342706193394</v>
      </c>
      <c r="AX298" s="31">
        <f t="shared" si="179"/>
        <v>13.213200000000001</v>
      </c>
      <c r="AY298" s="31">
        <f t="shared" si="180"/>
        <v>1.0118040418814931</v>
      </c>
      <c r="AZ298" s="31">
        <f t="shared" si="181"/>
        <v>-0.212591697625262</v>
      </c>
      <c r="BA298" s="31">
        <f t="shared" si="205"/>
        <v>1.4279094418557081</v>
      </c>
      <c r="BB298" s="31">
        <f t="shared" si="206"/>
        <v>-0.11618909981292719</v>
      </c>
      <c r="BC298" s="31">
        <f t="shared" si="207"/>
        <v>0.8159279924614864</v>
      </c>
      <c r="BD298" s="31">
        <f t="shared" si="182"/>
        <v>24.403862037247624</v>
      </c>
      <c r="BE298" s="31">
        <f t="shared" si="208"/>
        <v>18.451272009122182</v>
      </c>
      <c r="BF298" s="25">
        <f t="shared" si="196"/>
        <v>0.93001718209542483</v>
      </c>
      <c r="BG298" s="32">
        <f t="shared" si="183"/>
        <v>8413325123.2930565</v>
      </c>
      <c r="BH298" s="32">
        <f t="shared" si="184"/>
        <v>6828254269.9889059</v>
      </c>
      <c r="BI298" s="31">
        <f t="shared" si="185"/>
        <v>37.364731882630736</v>
      </c>
      <c r="BJ298" s="25">
        <f t="shared" si="186"/>
        <v>0.19361720919671013</v>
      </c>
      <c r="BK298" s="25">
        <f t="shared" si="187"/>
        <v>0.90552319582882357</v>
      </c>
      <c r="BL298" s="31">
        <f t="shared" si="188"/>
        <v>6.5509669108330622</v>
      </c>
      <c r="BM298" s="31">
        <f t="shared" si="189"/>
        <v>6.6622330891669383</v>
      </c>
      <c r="BN298" s="31">
        <f t="shared" si="197"/>
        <v>0.38824202151322484</v>
      </c>
      <c r="BO298" s="31">
        <f t="shared" si="190"/>
        <v>0.43818791660961959</v>
      </c>
      <c r="BP298" s="31">
        <f t="shared" si="191"/>
        <v>0.56123694625587495</v>
      </c>
      <c r="BQ298" s="31">
        <f t="shared" si="192"/>
        <v>0.260893245799454</v>
      </c>
      <c r="BS298" s="13"/>
      <c r="BT298" s="19"/>
      <c r="BU298" s="20"/>
      <c r="BV298" s="19"/>
      <c r="BW298" s="33"/>
      <c r="BX298" s="34"/>
      <c r="BZ298" s="19"/>
      <c r="CA298" s="20"/>
      <c r="CB298" s="19"/>
      <c r="CC298" s="6"/>
      <c r="CD298" s="35"/>
      <c r="CF298" s="21"/>
      <c r="CG298" s="21"/>
      <c r="CH298" s="21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36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31">
        <f t="shared" si="169"/>
        <v>2.9221970767690224</v>
      </c>
      <c r="AL299" s="23">
        <f t="shared" si="170"/>
        <v>21.8</v>
      </c>
      <c r="AM299" s="31">
        <f t="shared" si="171"/>
        <v>1.1052</v>
      </c>
      <c r="AN299" s="23">
        <f t="shared" si="204"/>
        <v>97.780970818043585</v>
      </c>
      <c r="AO299" s="25">
        <f t="shared" si="172"/>
        <v>6.5054278544249403E-2</v>
      </c>
      <c r="AP299" s="31">
        <f t="shared" si="173"/>
        <v>0.15949693590345146</v>
      </c>
      <c r="AQ299" s="31">
        <f t="shared" si="174"/>
        <v>3.5653401758108458</v>
      </c>
      <c r="AR299" s="31">
        <f t="shared" si="175"/>
        <v>1.889152127641528</v>
      </c>
      <c r="AS299" s="31">
        <f t="shared" si="176"/>
        <v>2.7272461517261868</v>
      </c>
      <c r="AT299" s="31">
        <f t="shared" si="194"/>
        <v>1.3979725744547307</v>
      </c>
      <c r="AU299" s="31">
        <f t="shared" si="195"/>
        <v>1.2621304222370393</v>
      </c>
      <c r="AV299" s="31">
        <f t="shared" si="177"/>
        <v>1.3300514983458851</v>
      </c>
      <c r="AW299" s="31">
        <f t="shared" si="178"/>
        <v>1.3971946533803017</v>
      </c>
      <c r="AX299" s="31">
        <f t="shared" si="179"/>
        <v>11.396000000000001</v>
      </c>
      <c r="AY299" s="31">
        <f t="shared" si="180"/>
        <v>1.0123327505880855</v>
      </c>
      <c r="AZ299" s="31">
        <f t="shared" si="181"/>
        <v>-0.21857467977616568</v>
      </c>
      <c r="BA299" s="31">
        <f t="shared" si="205"/>
        <v>1.4237292426681281</v>
      </c>
      <c r="BB299" s="31">
        <f t="shared" si="206"/>
        <v>-0.11940750791359821</v>
      </c>
      <c r="BC299" s="31">
        <f t="shared" si="207"/>
        <v>0.81485966756141126</v>
      </c>
      <c r="BD299" s="31">
        <f t="shared" si="182"/>
        <v>24.201786593660458</v>
      </c>
      <c r="BE299" s="31">
        <f t="shared" si="208"/>
        <v>18.298486807734797</v>
      </c>
      <c r="BF299" s="25">
        <f t="shared" si="196"/>
        <v>0.8088100483666234</v>
      </c>
      <c r="BG299" s="32">
        <f t="shared" si="183"/>
        <v>8117293828.9158564</v>
      </c>
      <c r="BH299" s="32">
        <f t="shared" si="184"/>
        <v>7049425608.9274836</v>
      </c>
      <c r="BI299" s="31">
        <f t="shared" si="185"/>
        <v>37.181212701872951</v>
      </c>
      <c r="BJ299" s="25">
        <f t="shared" si="186"/>
        <v>0.1785409978738276</v>
      </c>
      <c r="BK299" s="25">
        <f t="shared" si="187"/>
        <v>0.74189356529494177</v>
      </c>
      <c r="BL299" s="31">
        <f t="shared" si="188"/>
        <v>4.9249645938798858</v>
      </c>
      <c r="BM299" s="31">
        <f t="shared" si="189"/>
        <v>6.471035406120115</v>
      </c>
      <c r="BN299" s="31">
        <f t="shared" si="197"/>
        <v>0.43723212203514289</v>
      </c>
      <c r="BO299" s="31">
        <f t="shared" si="190"/>
        <v>0.42110101031475317</v>
      </c>
      <c r="BP299" s="31">
        <f t="shared" si="191"/>
        <v>0.30651592349430001</v>
      </c>
      <c r="BQ299" s="31">
        <f t="shared" si="192"/>
        <v>0.24899653058771637</v>
      </c>
      <c r="BS299" s="13"/>
      <c r="BT299" s="19"/>
      <c r="BU299" s="20"/>
      <c r="BV299" s="19"/>
      <c r="BW299" s="33"/>
      <c r="BX299" s="34"/>
      <c r="BZ299" s="19"/>
      <c r="CA299" s="20"/>
      <c r="CB299" s="19"/>
      <c r="CC299" s="6"/>
      <c r="CD299" s="35"/>
      <c r="CF299" s="21"/>
      <c r="CG299" s="21"/>
      <c r="CH299" s="21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36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31">
        <f t="shared" si="169"/>
        <v>3.1917559610300188</v>
      </c>
      <c r="AL300" s="23">
        <f t="shared" si="170"/>
        <v>20.149999999999999</v>
      </c>
      <c r="AM300" s="31">
        <f t="shared" si="171"/>
        <v>1.2893999999999999</v>
      </c>
      <c r="AN300" s="23">
        <f t="shared" si="204"/>
        <v>97.761458669070876</v>
      </c>
      <c r="AO300" s="25">
        <f t="shared" si="172"/>
        <v>6.5041296992075712E-2</v>
      </c>
      <c r="AP300" s="31">
        <f t="shared" si="173"/>
        <v>0.14597433786253922</v>
      </c>
      <c r="AQ300" s="31">
        <f t="shared" si="174"/>
        <v>3.6073883025255133</v>
      </c>
      <c r="AR300" s="31">
        <f t="shared" si="175"/>
        <v>1.5075965447621003</v>
      </c>
      <c r="AS300" s="31">
        <f t="shared" si="176"/>
        <v>2.557492423643807</v>
      </c>
      <c r="AT300" s="31">
        <f t="shared" si="194"/>
        <v>1.2286911839811117</v>
      </c>
      <c r="AU300" s="31">
        <f t="shared" si="195"/>
        <v>0.88381013411875076</v>
      </c>
      <c r="AV300" s="31">
        <f t="shared" si="177"/>
        <v>1.0562506590499312</v>
      </c>
      <c r="AW300" s="31">
        <f t="shared" si="178"/>
        <v>1.5012417645938758</v>
      </c>
      <c r="AX300" s="31">
        <f t="shared" si="179"/>
        <v>12.4201</v>
      </c>
      <c r="AY300" s="31">
        <f t="shared" si="180"/>
        <v>1.012857804834516</v>
      </c>
      <c r="AZ300" s="31">
        <f t="shared" si="181"/>
        <v>-0.22449289353222343</v>
      </c>
      <c r="BA300" s="31">
        <f t="shared" si="205"/>
        <v>1.4195807934808387</v>
      </c>
      <c r="BB300" s="31">
        <f t="shared" si="206"/>
        <v>-0.12258687059853624</v>
      </c>
      <c r="BC300" s="31">
        <f t="shared" si="207"/>
        <v>0.81377421085192259</v>
      </c>
      <c r="BD300" s="31">
        <f t="shared" si="182"/>
        <v>24.001403441416759</v>
      </c>
      <c r="BE300" s="31">
        <f t="shared" si="208"/>
        <v>18.146981113986381</v>
      </c>
      <c r="BF300" s="25">
        <f>IF(R300/BE300&gt;0.3,MIN(R300/BE300,1),0.3)</f>
        <v>0.88885307692132665</v>
      </c>
      <c r="BG300" s="32">
        <f t="shared" si="183"/>
        <v>8138950040.0039988</v>
      </c>
      <c r="BH300" s="32">
        <f t="shared" si="184"/>
        <v>6714948214.8091183</v>
      </c>
      <c r="BI300" s="31">
        <f t="shared" si="185"/>
        <v>36.41433157167436</v>
      </c>
      <c r="BJ300" s="25">
        <f t="shared" si="186"/>
        <v>0.19611632157406231</v>
      </c>
      <c r="BK300" s="25">
        <f t="shared" si="187"/>
        <v>0.84995165384379112</v>
      </c>
      <c r="BL300" s="31">
        <f>BI300*BJ300*BK300</f>
        <v>6.0698827849488222</v>
      </c>
      <c r="BM300" s="31">
        <f t="shared" si="189"/>
        <v>6.3502172150511775</v>
      </c>
      <c r="BN300" s="31">
        <f t="shared" si="197"/>
        <v>0.39368984594241646</v>
      </c>
      <c r="BO300" s="31">
        <f>AP300*0.408*BM300</f>
        <v>0.37820325132616051</v>
      </c>
      <c r="BP300" s="31">
        <f t="shared" si="191"/>
        <v>0.38631639204251672</v>
      </c>
      <c r="BQ300" s="31">
        <f t="shared" si="192"/>
        <v>0.23952947929075297</v>
      </c>
      <c r="BS300" s="13"/>
      <c r="BT300" s="19"/>
      <c r="BU300" s="20"/>
      <c r="BV300" s="19"/>
      <c r="BW300" s="33"/>
      <c r="BX300" s="34"/>
      <c r="BZ300" s="19"/>
      <c r="CA300" s="20"/>
      <c r="CB300" s="19"/>
      <c r="CC300" s="6"/>
      <c r="CD300" s="35"/>
      <c r="CF300" s="21"/>
      <c r="CG300" s="21"/>
      <c r="CH300" s="21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36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31">
        <f t="shared" si="169"/>
        <v>3.7487152730531479</v>
      </c>
      <c r="AL301" s="23">
        <f t="shared" si="170"/>
        <v>19.399999999999999</v>
      </c>
      <c r="AM301" s="31">
        <f t="shared" si="171"/>
        <v>1.7499</v>
      </c>
      <c r="AN301" s="23">
        <f t="shared" si="204"/>
        <v>97.752517806545328</v>
      </c>
      <c r="AO301" s="25">
        <f t="shared" si="172"/>
        <v>6.5035348581497496E-2</v>
      </c>
      <c r="AP301" s="31">
        <f t="shared" si="173"/>
        <v>0.14015615439449611</v>
      </c>
      <c r="AQ301" s="31">
        <f t="shared" si="174"/>
        <v>3.7579771108740125</v>
      </c>
      <c r="AR301" s="31">
        <f t="shared" si="175"/>
        <v>1.3040137525909687</v>
      </c>
      <c r="AS301" s="31">
        <f t="shared" si="176"/>
        <v>2.5309954317324905</v>
      </c>
      <c r="AT301" s="31">
        <f t="shared" si="194"/>
        <v>1.0197387545261376</v>
      </c>
      <c r="AU301" s="31">
        <f t="shared" si="195"/>
        <v>0.80796507883791269</v>
      </c>
      <c r="AV301" s="31">
        <f t="shared" si="177"/>
        <v>0.91385191668202514</v>
      </c>
      <c r="AW301" s="31">
        <f t="shared" si="178"/>
        <v>1.6171435150504654</v>
      </c>
      <c r="AX301" s="31">
        <f t="shared" si="179"/>
        <v>12.666499999999999</v>
      </c>
      <c r="AY301" s="31">
        <f t="shared" si="180"/>
        <v>1.0133790490358798</v>
      </c>
      <c r="AZ301" s="31">
        <f t="shared" si="181"/>
        <v>-0.23034458519897447</v>
      </c>
      <c r="BA301" s="31">
        <f t="shared" si="205"/>
        <v>1.4154653459556199</v>
      </c>
      <c r="BB301" s="31">
        <f t="shared" si="206"/>
        <v>-0.12572627541949061</v>
      </c>
      <c r="BC301" s="31">
        <f t="shared" si="207"/>
        <v>0.8126729309809968</v>
      </c>
      <c r="BD301" s="31">
        <f t="shared" si="182"/>
        <v>23.802797922101107</v>
      </c>
      <c r="BE301" s="31">
        <f t="shared" si="208"/>
        <v>17.996819452942205</v>
      </c>
      <c r="BF301" s="25">
        <f t="shared" si="196"/>
        <v>0.91405039890593975</v>
      </c>
      <c r="BG301" s="32">
        <f t="shared" si="183"/>
        <v>8215088174.481678</v>
      </c>
      <c r="BH301" s="32">
        <f t="shared" si="184"/>
        <v>6510889591.3749886</v>
      </c>
      <c r="BI301" s="31">
        <f t="shared" si="185"/>
        <v>36.100734492997617</v>
      </c>
      <c r="BJ301" s="25">
        <f t="shared" si="186"/>
        <v>0.20616615686991691</v>
      </c>
      <c r="BK301" s="25">
        <f t="shared" si="187"/>
        <v>0.88396803852301875</v>
      </c>
      <c r="BL301" s="31">
        <f t="shared" si="188"/>
        <v>6.5791528452197561</v>
      </c>
      <c r="BM301" s="31">
        <f t="shared" si="189"/>
        <v>6.0873471547802431</v>
      </c>
      <c r="BN301" s="31">
        <f t="shared" si="197"/>
        <v>0.37005149877083549</v>
      </c>
      <c r="BO301" s="31">
        <f t="shared" si="190"/>
        <v>0.34809710041273673</v>
      </c>
      <c r="BP301" s="31">
        <f>(AO301*900*AM301*AW301)/(AL301+273.16)</f>
        <v>0.56615953921484541</v>
      </c>
      <c r="BQ301" s="31">
        <f t="shared" si="192"/>
        <v>0.24388532418013284</v>
      </c>
      <c r="BS301" s="13"/>
      <c r="BT301" s="19"/>
      <c r="BU301" s="20"/>
      <c r="BV301" s="19"/>
      <c r="BW301" s="33"/>
      <c r="BX301" s="34"/>
      <c r="BZ301" s="19"/>
      <c r="CA301" s="20"/>
      <c r="CB301" s="19"/>
      <c r="CC301" s="6"/>
      <c r="CD301" s="35"/>
      <c r="CF301" s="21"/>
      <c r="CG301" s="21"/>
      <c r="CH301" s="21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36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31">
        <f t="shared" si="169"/>
        <v>2.0224147346127461</v>
      </c>
      <c r="AL302" s="23">
        <f t="shared" si="170"/>
        <v>16.149999999999999</v>
      </c>
      <c r="AM302" s="31">
        <f t="shared" si="171"/>
        <v>1.7499</v>
      </c>
      <c r="AN302" s="23">
        <f t="shared" si="204"/>
        <v>97.713246243162516</v>
      </c>
      <c r="AO302" s="25">
        <f t="shared" si="172"/>
        <v>6.5009220969940759E-2</v>
      </c>
      <c r="AP302" s="31">
        <f t="shared" si="173"/>
        <v>0.11715789940933308</v>
      </c>
      <c r="AQ302" s="31">
        <f t="shared" si="174"/>
        <v>2.3238457638211925</v>
      </c>
      <c r="AR302" s="31">
        <f t="shared" si="175"/>
        <v>1.4399889496967868</v>
      </c>
      <c r="AS302" s="31">
        <f t="shared" si="176"/>
        <v>1.8819173567589895</v>
      </c>
      <c r="AT302" s="31">
        <f t="shared" si="194"/>
        <v>1.3521496237652828</v>
      </c>
      <c r="AU302" s="31">
        <f t="shared" si="195"/>
        <v>1.0364352106642518</v>
      </c>
      <c r="AV302" s="31">
        <f t="shared" si="177"/>
        <v>1.1942924172147673</v>
      </c>
      <c r="AW302" s="31">
        <f t="shared" si="178"/>
        <v>0.68762493954422221</v>
      </c>
      <c r="AX302" s="31">
        <f t="shared" si="179"/>
        <v>5.4361999999999995</v>
      </c>
      <c r="AY302" s="31">
        <f t="shared" si="180"/>
        <v>1.013896328736271</v>
      </c>
      <c r="AZ302" s="31">
        <f t="shared" si="181"/>
        <v>-0.23612802079388742</v>
      </c>
      <c r="BA302" s="31">
        <f t="shared" si="205"/>
        <v>1.4113841720456946</v>
      </c>
      <c r="BB302" s="31">
        <f t="shared" si="206"/>
        <v>-0.12882483148005003</v>
      </c>
      <c r="BC302" s="31">
        <f t="shared" si="207"/>
        <v>0.81155715394405192</v>
      </c>
      <c r="BD302" s="31">
        <f t="shared" si="182"/>
        <v>23.606054622401192</v>
      </c>
      <c r="BE302" s="31">
        <f t="shared" si="208"/>
        <v>17.848065778905092</v>
      </c>
      <c r="BF302" s="25">
        <f t="shared" si="196"/>
        <v>0.39556107017177872</v>
      </c>
      <c r="BG302" s="32">
        <f t="shared" si="183"/>
        <v>7376089557.2715645</v>
      </c>
      <c r="BH302" s="32">
        <f t="shared" si="184"/>
        <v>6649507698.2605858</v>
      </c>
      <c r="BI302" s="31">
        <f t="shared" si="185"/>
        <v>34.38375167193707</v>
      </c>
      <c r="BJ302" s="25">
        <f t="shared" si="186"/>
        <v>0.1870028386622502</v>
      </c>
      <c r="BK302" s="25">
        <f t="shared" si="187"/>
        <v>0.18400744473190134</v>
      </c>
      <c r="BL302" s="31">
        <f t="shared" si="188"/>
        <v>1.1831419552155207</v>
      </c>
      <c r="BM302" s="31">
        <f t="shared" si="189"/>
        <v>4.2530580447844786</v>
      </c>
      <c r="BN302" s="31">
        <f t="shared" si="197"/>
        <v>0.60241615365219248</v>
      </c>
      <c r="BO302" s="31">
        <f t="shared" si="190"/>
        <v>0.20329797340990918</v>
      </c>
      <c r="BP302" s="31">
        <f t="shared" si="191"/>
        <v>0.2433430106297973</v>
      </c>
      <c r="BQ302" s="31">
        <f t="shared" si="192"/>
        <v>0.2208453965428756</v>
      </c>
      <c r="BS302" s="13"/>
      <c r="BT302" s="19"/>
      <c r="BU302" s="20"/>
      <c r="BV302" s="19"/>
      <c r="BW302" s="33"/>
      <c r="BX302" s="34"/>
      <c r="BZ302" s="19"/>
      <c r="CA302" s="20"/>
      <c r="CB302" s="19"/>
      <c r="CC302" s="6"/>
      <c r="CD302" s="35"/>
      <c r="CF302" s="21"/>
      <c r="CG302" s="21"/>
      <c r="CH302" s="21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36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31">
        <f t="shared" si="169"/>
        <v>2.4286719356717508</v>
      </c>
      <c r="AL303" s="23">
        <f t="shared" si="170"/>
        <v>17</v>
      </c>
      <c r="AM303" s="31">
        <f t="shared" si="171"/>
        <v>1.4736000000000002</v>
      </c>
      <c r="AN303" s="23">
        <f t="shared" si="204"/>
        <v>97.723600981437656</v>
      </c>
      <c r="AO303" s="25">
        <f t="shared" si="172"/>
        <v>6.5016110040711575E-2</v>
      </c>
      <c r="AP303" s="31">
        <f t="shared" si="173"/>
        <v>0.12283883631879508</v>
      </c>
      <c r="AQ303" s="31">
        <f t="shared" si="174"/>
        <v>2.6926645530366384</v>
      </c>
      <c r="AR303" s="31">
        <f t="shared" si="175"/>
        <v>1.3750584263039283</v>
      </c>
      <c r="AS303" s="31">
        <f t="shared" si="176"/>
        <v>2.0338614896702834</v>
      </c>
      <c r="AT303" s="31">
        <f t="shared" si="194"/>
        <v>1.3475572577778496</v>
      </c>
      <c r="AU303" s="31">
        <f t="shared" si="195"/>
        <v>1.1255337831693146</v>
      </c>
      <c r="AV303" s="31">
        <f t="shared" si="177"/>
        <v>1.236545520473582</v>
      </c>
      <c r="AW303" s="31">
        <f t="shared" si="178"/>
        <v>0.79731596919670134</v>
      </c>
      <c r="AX303" s="31">
        <f t="shared" si="179"/>
        <v>10.179400000000001</v>
      </c>
      <c r="AY303" s="31">
        <f t="shared" si="180"/>
        <v>1.0144094906545502</v>
      </c>
      <c r="AZ303" s="31">
        <f t="shared" si="181"/>
        <v>-0.2418414865601794</v>
      </c>
      <c r="BA303" s="31">
        <f t="shared" si="205"/>
        <v>1.4073385637931473</v>
      </c>
      <c r="BB303" s="31">
        <f t="shared" si="206"/>
        <v>-0.13188166958533828</v>
      </c>
      <c r="BC303" s="31">
        <f t="shared" si="207"/>
        <v>0.81042822141437032</v>
      </c>
      <c r="BD303" s="31">
        <f t="shared" si="182"/>
        <v>23.411257312393264</v>
      </c>
      <c r="BE303" s="31">
        <f t="shared" si="208"/>
        <v>17.700783428754299</v>
      </c>
      <c r="BF303" s="25">
        <f t="shared" si="196"/>
        <v>0.74685959823250403</v>
      </c>
      <c r="BG303" s="32">
        <f t="shared" si="183"/>
        <v>7620698396.841258</v>
      </c>
      <c r="BH303" s="32">
        <f t="shared" si="184"/>
        <v>6584546663.9322262</v>
      </c>
      <c r="BI303" s="31">
        <f t="shared" si="185"/>
        <v>34.824158266486194</v>
      </c>
      <c r="BJ303" s="25">
        <f t="shared" si="186"/>
        <v>0.18431990428676437</v>
      </c>
      <c r="BK303" s="25">
        <f t="shared" si="187"/>
        <v>0.65826045761388052</v>
      </c>
      <c r="BL303" s="31">
        <f t="shared" si="188"/>
        <v>4.2252326927633534</v>
      </c>
      <c r="BM303" s="31">
        <f t="shared" si="189"/>
        <v>5.9541673072366477</v>
      </c>
      <c r="BN303" s="31">
        <f t="shared" si="197"/>
        <v>0.45039087044150133</v>
      </c>
      <c r="BO303" s="31">
        <f t="shared" si="190"/>
        <v>0.29841241717349226</v>
      </c>
      <c r="BP303" s="31">
        <f t="shared" si="191"/>
        <v>0.23693871240724115</v>
      </c>
      <c r="BQ303" s="31">
        <f t="shared" si="192"/>
        <v>0.22042957787654416</v>
      </c>
      <c r="BS303" s="13"/>
      <c r="BT303" s="19"/>
      <c r="BU303" s="20"/>
      <c r="BV303" s="19"/>
      <c r="BW303" s="33"/>
      <c r="BX303" s="34"/>
      <c r="BZ303" s="19"/>
      <c r="CA303" s="20"/>
      <c r="CB303" s="19"/>
      <c r="CC303" s="6"/>
      <c r="CD303" s="35"/>
      <c r="CF303" s="21"/>
      <c r="CG303" s="21"/>
      <c r="CH303" s="21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36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31">
        <f t="shared" si="169"/>
        <v>2.8051175885846265</v>
      </c>
      <c r="AL304" s="23">
        <f t="shared" si="170"/>
        <v>16.95</v>
      </c>
      <c r="AM304" s="31">
        <f t="shared" si="171"/>
        <v>1.2893999999999999</v>
      </c>
      <c r="AN304" s="23">
        <f t="shared" si="204"/>
        <v>97.722993534295483</v>
      </c>
      <c r="AO304" s="25">
        <f t="shared" si="172"/>
        <v>6.5015705902408821E-2</v>
      </c>
      <c r="AP304" s="31">
        <f t="shared" si="173"/>
        <v>0.12249831498652301</v>
      </c>
      <c r="AQ304" s="31">
        <f t="shared" si="174"/>
        <v>3.07464905088159</v>
      </c>
      <c r="AR304" s="31">
        <f t="shared" si="175"/>
        <v>1.1794549173707165</v>
      </c>
      <c r="AS304" s="31">
        <f t="shared" si="176"/>
        <v>2.1270519841261533</v>
      </c>
      <c r="AT304" s="31">
        <f t="shared" si="194"/>
        <v>1.1051492575763613</v>
      </c>
      <c r="AU304" s="31">
        <f t="shared" si="195"/>
        <v>0.97466374912946407</v>
      </c>
      <c r="AV304" s="31">
        <f t="shared" si="177"/>
        <v>1.0399065033529127</v>
      </c>
      <c r="AW304" s="31">
        <f t="shared" si="178"/>
        <v>1.0871454807732406</v>
      </c>
      <c r="AX304" s="31">
        <f t="shared" si="179"/>
        <v>12.966800000000001</v>
      </c>
      <c r="AY304" s="31">
        <f t="shared" si="180"/>
        <v>1.0149183827297661</v>
      </c>
      <c r="AZ304" s="31">
        <f t="shared" si="181"/>
        <v>-0.24748328947463652</v>
      </c>
      <c r="BA304" s="31">
        <f t="shared" si="205"/>
        <v>1.4033298330507353</v>
      </c>
      <c r="BB304" s="31">
        <f t="shared" si="206"/>
        <v>-0.13489594235957253</v>
      </c>
      <c r="BC304" s="31">
        <f t="shared" si="207"/>
        <v>0.80928748906215942</v>
      </c>
      <c r="BD304" s="31">
        <f t="shared" si="182"/>
        <v>23.218488885599314</v>
      </c>
      <c r="BE304" s="31">
        <f t="shared" si="208"/>
        <v>17.555035076623927</v>
      </c>
      <c r="BF304" s="25">
        <f t="shared" si="196"/>
        <v>0.95926894628789094</v>
      </c>
      <c r="BG304" s="32">
        <f t="shared" si="183"/>
        <v>7850221478.4973993</v>
      </c>
      <c r="BH304" s="32">
        <f t="shared" si="184"/>
        <v>6374450126.8715935</v>
      </c>
      <c r="BI304" s="31">
        <f t="shared" si="185"/>
        <v>34.871782440562086</v>
      </c>
      <c r="BJ304" s="25">
        <f t="shared" si="186"/>
        <v>0.19723387143402296</v>
      </c>
      <c r="BK304" s="25">
        <f t="shared" si="187"/>
        <v>0.94501307748865282</v>
      </c>
      <c r="BL304" s="31">
        <f t="shared" si="188"/>
        <v>6.4997022841718604</v>
      </c>
      <c r="BM304" s="31">
        <f t="shared" si="189"/>
        <v>6.4670977158281406</v>
      </c>
      <c r="BN304" s="31">
        <f t="shared" si="197"/>
        <v>0.38403193086865445</v>
      </c>
      <c r="BO304" s="31">
        <f t="shared" si="190"/>
        <v>0.32322109780119268</v>
      </c>
      <c r="BP304" s="31">
        <f t="shared" si="191"/>
        <v>0.28273099614439723</v>
      </c>
      <c r="BQ304" s="31">
        <f t="shared" si="192"/>
        <v>0.21601664629372425</v>
      </c>
      <c r="BS304" s="13"/>
      <c r="BT304" s="19"/>
      <c r="BU304" s="20"/>
      <c r="BV304" s="19"/>
      <c r="BW304" s="33"/>
      <c r="BX304" s="34"/>
      <c r="BZ304" s="19"/>
      <c r="CA304" s="20"/>
      <c r="CB304" s="19"/>
      <c r="CC304" s="6"/>
      <c r="CD304" s="35"/>
      <c r="CF304" s="21"/>
      <c r="CG304" s="21"/>
      <c r="CH304" s="21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36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31">
        <f t="shared" si="169"/>
        <v>3.2605971845134509</v>
      </c>
      <c r="AL305" s="23">
        <f t="shared" si="170"/>
        <v>17.799999999999997</v>
      </c>
      <c r="AM305" s="31">
        <f t="shared" si="171"/>
        <v>1.7499</v>
      </c>
      <c r="AN305" s="23">
        <f t="shared" si="204"/>
        <v>97.733292156073759</v>
      </c>
      <c r="AO305" s="25">
        <f t="shared" si="172"/>
        <v>6.5022557638530695E-2</v>
      </c>
      <c r="AP305" s="31">
        <f t="shared" si="173"/>
        <v>0.12839737167633508</v>
      </c>
      <c r="AQ305" s="31">
        <f t="shared" si="174"/>
        <v>3.4417464345283828</v>
      </c>
      <c r="AR305" s="31">
        <f t="shared" si="175"/>
        <v>1.1636645634990301</v>
      </c>
      <c r="AS305" s="31">
        <f t="shared" si="176"/>
        <v>2.3027054990137064</v>
      </c>
      <c r="AT305" s="31">
        <f t="shared" si="194"/>
        <v>1.0554437590936203</v>
      </c>
      <c r="AU305" s="31">
        <f t="shared" si="195"/>
        <v>1.1013588590490826</v>
      </c>
      <c r="AV305" s="31">
        <f t="shared" si="177"/>
        <v>1.0784013090713516</v>
      </c>
      <c r="AW305" s="31">
        <f t="shared" si="178"/>
        <v>1.2243041899423548</v>
      </c>
      <c r="AX305" s="31">
        <f t="shared" si="179"/>
        <v>12.397000000000002</v>
      </c>
      <c r="AY305" s="31">
        <f t="shared" si="180"/>
        <v>1.015422854166214</v>
      </c>
      <c r="AZ305" s="31">
        <f t="shared" si="181"/>
        <v>-0.25305175774929578</v>
      </c>
      <c r="BA305" s="31">
        <f t="shared" si="205"/>
        <v>1.399359311125788</v>
      </c>
      <c r="BB305" s="31">
        <f t="shared" si="206"/>
        <v>-0.13786682433189709</v>
      </c>
      <c r="BC305" s="31">
        <f t="shared" si="207"/>
        <v>0.80813632486466846</v>
      </c>
      <c r="BD305" s="31">
        <f t="shared" si="182"/>
        <v>23.027831300908154</v>
      </c>
      <c r="BE305" s="31">
        <f t="shared" si="208"/>
        <v>17.410882689990636</v>
      </c>
      <c r="BF305" s="25">
        <f t="shared" si="196"/>
        <v>0.92470900451564986</v>
      </c>
      <c r="BG305" s="32">
        <f t="shared" si="183"/>
        <v>8052584441.8166809</v>
      </c>
      <c r="BH305" s="32">
        <f t="shared" si="184"/>
        <v>6356421572.427165</v>
      </c>
      <c r="BI305" s="31">
        <f t="shared" si="185"/>
        <v>35.323678243918785</v>
      </c>
      <c r="BJ305" s="25">
        <f t="shared" si="186"/>
        <v>0.19461545591845575</v>
      </c>
      <c r="BK305" s="25">
        <f t="shared" si="187"/>
        <v>0.89835715609612732</v>
      </c>
      <c r="BL305" s="31">
        <f t="shared" si="188"/>
        <v>6.1757865856845404</v>
      </c>
      <c r="BM305" s="31">
        <f t="shared" si="189"/>
        <v>6.2212134143154616</v>
      </c>
      <c r="BN305" s="31">
        <f t="shared" si="197"/>
        <v>0.38641077107549449</v>
      </c>
      <c r="BO305" s="31">
        <f t="shared" si="190"/>
        <v>0.32590528002255087</v>
      </c>
      <c r="BP305" s="31">
        <f t="shared" si="191"/>
        <v>0.43089934768757049</v>
      </c>
      <c r="BQ305" s="31">
        <f t="shared" si="192"/>
        <v>0.23210614034283183</v>
      </c>
      <c r="BS305" s="13"/>
      <c r="BT305" s="19"/>
      <c r="BU305" s="20"/>
      <c r="BV305" s="19"/>
      <c r="BW305" s="33"/>
      <c r="BX305" s="34"/>
      <c r="BZ305" s="19"/>
      <c r="CA305" s="20"/>
      <c r="CB305" s="19"/>
      <c r="CC305" s="6"/>
      <c r="CD305" s="35"/>
      <c r="CF305" s="21"/>
      <c r="CG305" s="21"/>
      <c r="CH305" s="21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36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31">
        <f t="shared" si="169"/>
        <v>3.1219888460553311</v>
      </c>
      <c r="AL306" s="23">
        <f t="shared" si="170"/>
        <v>18.05</v>
      </c>
      <c r="AM306" s="31">
        <f t="shared" si="171"/>
        <v>1.4736000000000002</v>
      </c>
      <c r="AN306" s="23">
        <f t="shared" si="204"/>
        <v>97.736309887385076</v>
      </c>
      <c r="AO306" s="25">
        <f t="shared" si="172"/>
        <v>6.502456535364802E-2</v>
      </c>
      <c r="AP306" s="31">
        <f t="shared" si="173"/>
        <v>0.13017754338148887</v>
      </c>
      <c r="AQ306" s="31">
        <f t="shared" si="174"/>
        <v>3.4215146678582187</v>
      </c>
      <c r="AR306" s="31">
        <f t="shared" si="175"/>
        <v>1.2116020265985501</v>
      </c>
      <c r="AS306" s="31">
        <f t="shared" si="176"/>
        <v>2.3165583472283844</v>
      </c>
      <c r="AT306" s="31">
        <f t="shared" si="194"/>
        <v>1.0916534259652935</v>
      </c>
      <c r="AU306" s="31">
        <f t="shared" si="195"/>
        <v>0.88617229897527861</v>
      </c>
      <c r="AV306" s="31">
        <f t="shared" si="177"/>
        <v>0.98891286247028609</v>
      </c>
      <c r="AW306" s="31">
        <f t="shared" si="178"/>
        <v>1.3276454847580983</v>
      </c>
      <c r="AX306" s="31">
        <f t="shared" si="179"/>
        <v>12.589500000000001</v>
      </c>
      <c r="AY306" s="31">
        <f t="shared" si="180"/>
        <v>1.0159227554781203</v>
      </c>
      <c r="AZ306" s="31">
        <f t="shared" si="181"/>
        <v>-0.25854524132682943</v>
      </c>
      <c r="BA306" s="31">
        <f t="shared" si="205"/>
        <v>1.3954283483439947</v>
      </c>
      <c r="BB306" s="31">
        <f t="shared" si="206"/>
        <v>-0.14079351199097401</v>
      </c>
      <c r="BC306" s="31">
        <f t="shared" si="207"/>
        <v>0.80697610740975179</v>
      </c>
      <c r="BD306" s="31">
        <f t="shared" si="182"/>
        <v>22.839365526446411</v>
      </c>
      <c r="BE306" s="31">
        <f t="shared" si="208"/>
        <v>17.2683874872356</v>
      </c>
      <c r="BF306" s="25">
        <f t="shared" si="196"/>
        <v>0.94681683579810505</v>
      </c>
      <c r="BG306" s="32">
        <f t="shared" si="183"/>
        <v>8041837275.1282349</v>
      </c>
      <c r="BH306" s="32">
        <f t="shared" si="184"/>
        <v>6410622259.8619576</v>
      </c>
      <c r="BI306" s="31">
        <f t="shared" si="185"/>
        <v>35.430204550028449</v>
      </c>
      <c r="BJ306" s="25">
        <f t="shared" si="186"/>
        <v>0.2007782628164064</v>
      </c>
      <c r="BK306" s="25">
        <f t="shared" si="187"/>
        <v>0.92820272832744199</v>
      </c>
      <c r="BL306" s="31">
        <f t="shared" si="188"/>
        <v>6.6028767777431119</v>
      </c>
      <c r="BM306" s="31">
        <f t="shared" si="189"/>
        <v>5.9866232222568891</v>
      </c>
      <c r="BN306" s="31">
        <f t="shared" si="197"/>
        <v>0.36615432552029897</v>
      </c>
      <c r="BO306" s="31">
        <f t="shared" si="190"/>
        <v>0.31796415292338176</v>
      </c>
      <c r="BP306" s="31">
        <f t="shared" si="191"/>
        <v>0.39316551526201793</v>
      </c>
      <c r="BQ306" s="31">
        <f t="shared" si="192"/>
        <v>0.22778097656688306</v>
      </c>
      <c r="BS306" s="13"/>
      <c r="BT306" s="19"/>
      <c r="BU306" s="20"/>
      <c r="BV306" s="19"/>
      <c r="BW306" s="33"/>
      <c r="BX306" s="34"/>
      <c r="BZ306" s="19"/>
      <c r="CA306" s="20"/>
      <c r="CB306" s="19"/>
      <c r="CC306" s="6"/>
      <c r="CD306" s="35"/>
      <c r="CF306" s="21"/>
      <c r="CG306" s="21"/>
      <c r="CH306" s="21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36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31">
        <f t="shared" si="169"/>
        <v>3.2964631533771103</v>
      </c>
      <c r="AL307" s="23">
        <f t="shared" si="170"/>
        <v>17.75</v>
      </c>
      <c r="AM307" s="31">
        <f t="shared" si="171"/>
        <v>1.6578000000000002</v>
      </c>
      <c r="AN307" s="23">
        <f t="shared" si="204"/>
        <v>97.732687996472819</v>
      </c>
      <c r="AO307" s="25">
        <f t="shared" si="172"/>
        <v>6.5022155687449248E-2</v>
      </c>
      <c r="AP307" s="31">
        <f t="shared" si="173"/>
        <v>0.12804382503279024</v>
      </c>
      <c r="AQ307" s="31">
        <f t="shared" si="174"/>
        <v>3.5030684848343494</v>
      </c>
      <c r="AR307" s="31">
        <f t="shared" si="175"/>
        <v>1.1326407811431278</v>
      </c>
      <c r="AS307" s="31">
        <f t="shared" si="176"/>
        <v>2.3178546329887384</v>
      </c>
      <c r="AT307" s="31">
        <f t="shared" si="194"/>
        <v>0.88572509085392592</v>
      </c>
      <c r="AU307" s="31">
        <f t="shared" si="195"/>
        <v>1.0228959975716301</v>
      </c>
      <c r="AV307" s="31">
        <f t="shared" si="177"/>
        <v>0.95431054421277794</v>
      </c>
      <c r="AW307" s="31">
        <f t="shared" si="178"/>
        <v>1.3635440887759605</v>
      </c>
      <c r="AX307" s="31">
        <f t="shared" si="179"/>
        <v>12.358500000000001</v>
      </c>
      <c r="AY307" s="31">
        <f t="shared" si="180"/>
        <v>1.0164179385339369</v>
      </c>
      <c r="AZ307" s="31">
        <f t="shared" si="181"/>
        <v>-0.26396211236949496</v>
      </c>
      <c r="BA307" s="31">
        <f t="shared" si="205"/>
        <v>1.3915383135310126</v>
      </c>
      <c r="BB307" s="31">
        <f t="shared" si="206"/>
        <v>-0.14367522380889475</v>
      </c>
      <c r="BC307" s="31">
        <f t="shared" si="207"/>
        <v>0.80580822419523779</v>
      </c>
      <c r="BD307" s="31">
        <f t="shared" si="182"/>
        <v>22.65317148547938</v>
      </c>
      <c r="BE307" s="31">
        <f t="shared" si="208"/>
        <v>17.127609896741248</v>
      </c>
      <c r="BF307" s="25">
        <f t="shared" si="196"/>
        <v>0.93708346329476611</v>
      </c>
      <c r="BG307" s="32">
        <f t="shared" si="183"/>
        <v>8084890580.7075863</v>
      </c>
      <c r="BH307" s="32">
        <f t="shared" si="184"/>
        <v>6320479216.4782133</v>
      </c>
      <c r="BI307" s="31">
        <f t="shared" si="185"/>
        <v>35.314764057800978</v>
      </c>
      <c r="BJ307" s="25">
        <f t="shared" si="186"/>
        <v>0.20323565279441266</v>
      </c>
      <c r="BK307" s="25">
        <f t="shared" si="187"/>
        <v>0.9150626754479344</v>
      </c>
      <c r="BL307" s="31">
        <f t="shared" si="188"/>
        <v>6.5676053362332576</v>
      </c>
      <c r="BM307" s="31">
        <f t="shared" si="189"/>
        <v>5.7908946637667436</v>
      </c>
      <c r="BN307" s="31">
        <f t="shared" si="197"/>
        <v>0.36080340584216469</v>
      </c>
      <c r="BO307" s="31">
        <f t="shared" si="190"/>
        <v>0.30252722766915235</v>
      </c>
      <c r="BP307" s="31">
        <f t="shared" si="191"/>
        <v>0.45472260370541151</v>
      </c>
      <c r="BQ307" s="31">
        <f t="shared" si="192"/>
        <v>0.22971584881778162</v>
      </c>
      <c r="BS307" s="13"/>
      <c r="BT307" s="19"/>
      <c r="BU307" s="20"/>
      <c r="BV307" s="19"/>
      <c r="BW307" s="33"/>
      <c r="BX307" s="34"/>
      <c r="BZ307" s="19"/>
      <c r="CA307" s="20"/>
      <c r="CB307" s="19"/>
      <c r="CC307" s="6"/>
      <c r="CD307" s="35"/>
      <c r="CF307" s="21"/>
      <c r="CG307" s="21"/>
      <c r="CH307" s="21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36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31">
        <f t="shared" si="169"/>
        <v>2.9877444288989303</v>
      </c>
      <c r="AL308" s="23">
        <f t="shared" si="170"/>
        <v>17.799999999999997</v>
      </c>
      <c r="AM308" s="31">
        <f t="shared" si="171"/>
        <v>1.2893999999999999</v>
      </c>
      <c r="AN308" s="23">
        <f t="shared" si="204"/>
        <v>97.733292156073759</v>
      </c>
      <c r="AO308" s="25">
        <f t="shared" si="172"/>
        <v>6.5022557638530695E-2</v>
      </c>
      <c r="AP308" s="31">
        <f t="shared" si="173"/>
        <v>0.12839737167633508</v>
      </c>
      <c r="AQ308" s="31">
        <f t="shared" si="174"/>
        <v>3.5444766708090345</v>
      </c>
      <c r="AR308" s="31">
        <f t="shared" si="175"/>
        <v>1.1249994953126072</v>
      </c>
      <c r="AS308" s="31">
        <f t="shared" si="176"/>
        <v>2.3347380830608211</v>
      </c>
      <c r="AT308" s="31">
        <f t="shared" si="194"/>
        <v>0.90787459271727411</v>
      </c>
      <c r="AU308" s="31">
        <f t="shared" si="195"/>
        <v>0.77978486757798759</v>
      </c>
      <c r="AV308" s="31">
        <f t="shared" si="177"/>
        <v>0.84382973014763085</v>
      </c>
      <c r="AW308" s="31">
        <f t="shared" si="178"/>
        <v>1.4909083529131903</v>
      </c>
      <c r="AX308" s="31">
        <f t="shared" si="179"/>
        <v>11.627000000000001</v>
      </c>
      <c r="AY308" s="31">
        <f t="shared" si="180"/>
        <v>1.0169082566002379</v>
      </c>
      <c r="AZ308" s="31">
        <f t="shared" si="181"/>
        <v>-0.26930076574149636</v>
      </c>
      <c r="BA308" s="31">
        <f t="shared" si="205"/>
        <v>1.3876905934099806</v>
      </c>
      <c r="BB308" s="31">
        <f t="shared" si="206"/>
        <v>-0.14651120023504238</v>
      </c>
      <c r="BC308" s="31">
        <f t="shared" si="207"/>
        <v>0.80463406992642927</v>
      </c>
      <c r="BD308" s="31">
        <f t="shared" si="182"/>
        <v>22.469328004414695</v>
      </c>
      <c r="BE308" s="31">
        <f t="shared" si="208"/>
        <v>16.988609517577864</v>
      </c>
      <c r="BF308" s="25">
        <f t="shared" si="196"/>
        <v>0.88883083600080703</v>
      </c>
      <c r="BG308" s="32">
        <f t="shared" si="183"/>
        <v>8106481944.2592125</v>
      </c>
      <c r="BH308" s="32">
        <f t="shared" si="184"/>
        <v>6311517494.8475533</v>
      </c>
      <c r="BI308" s="31">
        <f t="shared" si="185"/>
        <v>35.345725624970235</v>
      </c>
      <c r="BJ308" s="25">
        <f t="shared" si="186"/>
        <v>0.21139571270407209</v>
      </c>
      <c r="BK308" s="25">
        <f t="shared" si="187"/>
        <v>0.84992162860108966</v>
      </c>
      <c r="BL308" s="31">
        <f t="shared" si="188"/>
        <v>6.3505590446156832</v>
      </c>
      <c r="BM308" s="31">
        <f t="shared" si="189"/>
        <v>5.2764409553843175</v>
      </c>
      <c r="BN308" s="31">
        <f t="shared" si="197"/>
        <v>0.34943317585326605</v>
      </c>
      <c r="BO308" s="31">
        <f t="shared" si="190"/>
        <v>0.2764123093945004</v>
      </c>
      <c r="BP308" s="31">
        <f t="shared" si="191"/>
        <v>0.38664454162434087</v>
      </c>
      <c r="BQ308" s="31">
        <f t="shared" si="192"/>
        <v>0.22192555849336709</v>
      </c>
      <c r="BS308" s="13"/>
      <c r="BT308" s="19"/>
      <c r="BU308" s="20"/>
      <c r="BV308" s="19"/>
      <c r="BW308" s="33"/>
      <c r="BX308" s="34"/>
      <c r="BZ308" s="19"/>
      <c r="CA308" s="20"/>
      <c r="CB308" s="19"/>
      <c r="CC308" s="6"/>
      <c r="CD308" s="35"/>
      <c r="CF308" s="21"/>
      <c r="CG308" s="21"/>
      <c r="CH308" s="21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36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31">
        <f t="shared" si="169"/>
        <v>2.929677917149252</v>
      </c>
      <c r="AL309" s="23">
        <f t="shared" si="170"/>
        <v>17.95</v>
      </c>
      <c r="AM309" s="31">
        <f t="shared" si="171"/>
        <v>1.3815</v>
      </c>
      <c r="AN309" s="23">
        <f t="shared" si="204"/>
        <v>97.735103407784052</v>
      </c>
      <c r="AO309" s="25">
        <f t="shared" si="172"/>
        <v>6.5023762675382846E-2</v>
      </c>
      <c r="AP309" s="31">
        <f t="shared" si="173"/>
        <v>0.12946298078667018</v>
      </c>
      <c r="AQ309" s="31">
        <f t="shared" si="174"/>
        <v>3.3416202151479171</v>
      </c>
      <c r="AR309" s="31">
        <f t="shared" si="175"/>
        <v>1.2279626193393784</v>
      </c>
      <c r="AS309" s="31">
        <f t="shared" si="176"/>
        <v>2.2847914172436479</v>
      </c>
      <c r="AT309" s="31">
        <f t="shared" si="194"/>
        <v>0.86571364663426176</v>
      </c>
      <c r="AU309" s="31">
        <f t="shared" si="195"/>
        <v>0.8621380155081626</v>
      </c>
      <c r="AV309" s="31">
        <f t="shared" si="177"/>
        <v>0.86392583107121212</v>
      </c>
      <c r="AW309" s="31">
        <f t="shared" si="178"/>
        <v>1.4208655861724357</v>
      </c>
      <c r="AX309" s="31">
        <f t="shared" si="179"/>
        <v>10.5952</v>
      </c>
      <c r="AY309" s="31">
        <f t="shared" si="180"/>
        <v>1.0173935643851983</v>
      </c>
      <c r="AZ309" s="31">
        <f t="shared" si="181"/>
        <v>-0.2745596194846221</v>
      </c>
      <c r="BA309" s="31">
        <f t="shared" si="205"/>
        <v>1.3838865919131775</v>
      </c>
      <c r="BB309" s="31">
        <f t="shared" si="206"/>
        <v>-0.14930070366061174</v>
      </c>
      <c r="BC309" s="31">
        <f t="shared" si="207"/>
        <v>0.80345504481401908</v>
      </c>
      <c r="BD309" s="31">
        <f t="shared" si="182"/>
        <v>22.287912762975285</v>
      </c>
      <c r="BE309" s="31">
        <f t="shared" si="208"/>
        <v>16.851445081830352</v>
      </c>
      <c r="BF309" s="25">
        <f t="shared" si="196"/>
        <v>0.81654718234440171</v>
      </c>
      <c r="BG309" s="32">
        <f t="shared" si="183"/>
        <v>7998956148.0799494</v>
      </c>
      <c r="BH309" s="32">
        <f t="shared" si="184"/>
        <v>6428765946.987731</v>
      </c>
      <c r="BI309" s="31">
        <f t="shared" si="185"/>
        <v>35.369560716058423</v>
      </c>
      <c r="BJ309" s="25">
        <f t="shared" si="186"/>
        <v>0.2098733452017007</v>
      </c>
      <c r="BK309" s="25">
        <f t="shared" si="187"/>
        <v>0.75233869616494242</v>
      </c>
      <c r="BL309" s="31">
        <f t="shared" si="188"/>
        <v>5.5847064603911818</v>
      </c>
      <c r="BM309" s="31">
        <f t="shared" si="189"/>
        <v>5.0104935396088184</v>
      </c>
      <c r="BN309" s="31">
        <f t="shared" si="197"/>
        <v>0.36413470491343158</v>
      </c>
      <c r="BO309" s="31">
        <f t="shared" si="190"/>
        <v>0.26465875897084551</v>
      </c>
      <c r="BP309" s="31">
        <f t="shared" si="191"/>
        <v>0.39460389426254966</v>
      </c>
      <c r="BQ309" s="31">
        <f t="shared" si="192"/>
        <v>0.22502905502830711</v>
      </c>
      <c r="BS309" s="13"/>
      <c r="BT309" s="19"/>
      <c r="BU309" s="20"/>
      <c r="BV309" s="19"/>
      <c r="BW309" s="33"/>
      <c r="BX309" s="34"/>
      <c r="BZ309" s="19"/>
      <c r="CA309" s="20"/>
      <c r="CB309" s="19"/>
      <c r="CC309" s="6"/>
      <c r="CD309" s="35"/>
      <c r="CF309" s="21"/>
      <c r="CG309" s="21"/>
      <c r="CH309" s="21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36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31">
        <f t="shared" si="169"/>
        <v>3.2067864934874413</v>
      </c>
      <c r="AL310" s="23">
        <f t="shared" si="170"/>
        <v>19.45</v>
      </c>
      <c r="AM310" s="31">
        <f t="shared" si="171"/>
        <v>1.4736000000000002</v>
      </c>
      <c r="AN310" s="23">
        <f t="shared" si="204"/>
        <v>97.753115269323686</v>
      </c>
      <c r="AO310" s="25">
        <f t="shared" si="172"/>
        <v>6.5035746077141882E-2</v>
      </c>
      <c r="AP310" s="31">
        <f t="shared" si="173"/>
        <v>0.14053782778455351</v>
      </c>
      <c r="AQ310" s="31">
        <f t="shared" si="174"/>
        <v>3.5237195928099276</v>
      </c>
      <c r="AR310" s="31">
        <f t="shared" si="175"/>
        <v>1.4118391324838375</v>
      </c>
      <c r="AS310" s="31">
        <f t="shared" si="176"/>
        <v>2.4677793626468825</v>
      </c>
      <c r="AT310" s="31">
        <f t="shared" si="194"/>
        <v>0.96287428835397715</v>
      </c>
      <c r="AU310" s="31">
        <f t="shared" si="195"/>
        <v>0.62017464833454727</v>
      </c>
      <c r="AV310" s="31">
        <f t="shared" si="177"/>
        <v>0.79152446834426216</v>
      </c>
      <c r="AW310" s="31">
        <f t="shared" si="178"/>
        <v>1.6762548943026203</v>
      </c>
      <c r="AX310" s="31">
        <f t="shared" si="179"/>
        <v>10.726100000000001</v>
      </c>
      <c r="AY310" s="31">
        <f t="shared" si="180"/>
        <v>1.0178737180816473</v>
      </c>
      <c r="AZ310" s="31">
        <f t="shared" si="181"/>
        <v>-0.27973711528701239</v>
      </c>
      <c r="BA310" s="31">
        <f t="shared" si="205"/>
        <v>1.3801277294062757</v>
      </c>
      <c r="BB310" s="31">
        <f t="shared" si="206"/>
        <v>-0.1520430183545555</v>
      </c>
      <c r="BC310" s="31">
        <f t="shared" si="207"/>
        <v>0.8022725528746607</v>
      </c>
      <c r="BD310" s="31">
        <f t="shared" si="182"/>
        <v>22.109002246600649</v>
      </c>
      <c r="BE310" s="31">
        <f t="shared" si="208"/>
        <v>16.716174418609818</v>
      </c>
      <c r="BF310" s="25">
        <f t="shared" si="196"/>
        <v>0.83332463823133962</v>
      </c>
      <c r="BG310" s="32">
        <f t="shared" si="183"/>
        <v>8095680863.9232054</v>
      </c>
      <c r="BH310" s="32">
        <f t="shared" si="184"/>
        <v>6621608679.9012136</v>
      </c>
      <c r="BI310" s="31">
        <f t="shared" si="185"/>
        <v>36.079435316685561</v>
      </c>
      <c r="BJ310" s="25">
        <f t="shared" si="186"/>
        <v>0.21544527476025838</v>
      </c>
      <c r="BK310" s="25">
        <f t="shared" si="187"/>
        <v>0.7749882616123086</v>
      </c>
      <c r="BL310" s="31">
        <f t="shared" si="188"/>
        <v>6.0240952434475235</v>
      </c>
      <c r="BM310" s="31">
        <f t="shared" si="189"/>
        <v>4.7020047565524772</v>
      </c>
      <c r="BN310" s="31">
        <f t="shared" si="197"/>
        <v>0.33754520865416204</v>
      </c>
      <c r="BO310" s="31">
        <f t="shared" si="190"/>
        <v>0.26961029016515758</v>
      </c>
      <c r="BP310" s="31">
        <f t="shared" si="191"/>
        <v>0.49411170705966362</v>
      </c>
      <c r="BQ310" s="31">
        <f t="shared" si="192"/>
        <v>0.23815804350424935</v>
      </c>
      <c r="BS310" s="13"/>
      <c r="BT310" s="19"/>
      <c r="BU310" s="20"/>
      <c r="BV310" s="19"/>
      <c r="BW310" s="33"/>
      <c r="BX310" s="34"/>
      <c r="BZ310" s="19"/>
      <c r="CA310" s="20"/>
      <c r="CB310" s="19"/>
      <c r="CC310" s="6"/>
      <c r="CD310" s="35"/>
      <c r="CF310" s="21"/>
      <c r="CG310" s="21"/>
      <c r="CH310" s="21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36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31">
        <f t="shared" si="169"/>
        <v>3.1510161404753254</v>
      </c>
      <c r="AL311" s="23">
        <f t="shared" si="170"/>
        <v>15.7</v>
      </c>
      <c r="AM311" s="31">
        <f t="shared" si="171"/>
        <v>1.5657000000000001</v>
      </c>
      <c r="AN311" s="23">
        <f t="shared" si="204"/>
        <v>97.707740013725456</v>
      </c>
      <c r="AO311" s="25">
        <f t="shared" si="172"/>
        <v>6.5005557641784686E-2</v>
      </c>
      <c r="AP311" s="31">
        <f t="shared" si="173"/>
        <v>0.1142417350137228</v>
      </c>
      <c r="AQ311" s="31">
        <f t="shared" si="174"/>
        <v>2.9660542018616081</v>
      </c>
      <c r="AR311" s="31">
        <f t="shared" si="175"/>
        <v>1.0367799276460743</v>
      </c>
      <c r="AS311" s="31">
        <f t="shared" si="176"/>
        <v>2.0014170647538414</v>
      </c>
      <c r="AT311" s="31">
        <f t="shared" si="194"/>
        <v>0.71434137014814525</v>
      </c>
      <c r="AU311" s="31">
        <f t="shared" si="195"/>
        <v>0.41524758826062508</v>
      </c>
      <c r="AV311" s="31">
        <f t="shared" si="177"/>
        <v>0.56479447920438519</v>
      </c>
      <c r="AW311" s="31">
        <f t="shared" si="178"/>
        <v>1.4366225855494563</v>
      </c>
      <c r="AX311" s="31">
        <f t="shared" si="179"/>
        <v>12.551</v>
      </c>
      <c r="AY311" s="31">
        <f t="shared" si="180"/>
        <v>1.0183485754096824</v>
      </c>
      <c r="AZ311" s="31">
        <f t="shared" si="181"/>
        <v>-0.28483171894492193</v>
      </c>
      <c r="BA311" s="31">
        <f t="shared" si="205"/>
        <v>1.3764154418238332</v>
      </c>
      <c r="BB311" s="31">
        <f t="shared" si="206"/>
        <v>-0.15473745037179576</v>
      </c>
      <c r="BC311" s="31">
        <f t="shared" si="207"/>
        <v>0.80108800023639026</v>
      </c>
      <c r="BD311" s="31">
        <f t="shared" si="182"/>
        <v>21.932671701128385</v>
      </c>
      <c r="BE311" s="31">
        <f t="shared" si="208"/>
        <v>16.58285441978915</v>
      </c>
      <c r="BF311" s="25">
        <f t="shared" si="196"/>
        <v>0.9829429594791832</v>
      </c>
      <c r="BG311" s="32">
        <f t="shared" si="183"/>
        <v>7787117124.0910206</v>
      </c>
      <c r="BH311" s="32">
        <f t="shared" si="184"/>
        <v>6204718508.4252701</v>
      </c>
      <c r="BI311" s="31">
        <f t="shared" si="185"/>
        <v>34.300985053113685</v>
      </c>
      <c r="BJ311" s="25">
        <f t="shared" si="186"/>
        <v>0.2347860665481708</v>
      </c>
      <c r="BK311" s="25">
        <f t="shared" si="187"/>
        <v>0.97697299529689741</v>
      </c>
      <c r="BL311" s="31">
        <f t="shared" si="188"/>
        <v>7.8679478325865162</v>
      </c>
      <c r="BM311" s="31">
        <f t="shared" si="189"/>
        <v>4.683052167413484</v>
      </c>
      <c r="BN311" s="31">
        <f t="shared" si="197"/>
        <v>0.28730381395174748</v>
      </c>
      <c r="BO311" s="31">
        <f t="shared" si="190"/>
        <v>0.21828000194415731</v>
      </c>
      <c r="BP311" s="31">
        <f t="shared" si="191"/>
        <v>0.45557179873171433</v>
      </c>
      <c r="BQ311" s="31">
        <f t="shared" si="192"/>
        <v>0.21385222119941988</v>
      </c>
      <c r="BS311" s="13"/>
      <c r="BT311" s="19"/>
      <c r="BU311" s="20"/>
      <c r="BV311" s="19"/>
      <c r="BW311" s="33"/>
      <c r="BX311" s="34"/>
      <c r="BZ311" s="19"/>
      <c r="CA311" s="20"/>
      <c r="CB311" s="19"/>
      <c r="CC311" s="6"/>
      <c r="CD311" s="35"/>
      <c r="CF311" s="21"/>
      <c r="CG311" s="21"/>
      <c r="CH311" s="21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36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31">
        <f t="shared" si="169"/>
        <v>3.5909289318560567</v>
      </c>
      <c r="AL312" s="23">
        <f t="shared" si="170"/>
        <v>15.75</v>
      </c>
      <c r="AM312" s="31">
        <f t="shared" si="171"/>
        <v>1.8420000000000001</v>
      </c>
      <c r="AN312" s="23">
        <f t="shared" si="204"/>
        <v>97.708352651621766</v>
      </c>
      <c r="AO312" s="25">
        <f t="shared" si="172"/>
        <v>6.5005965233527946E-2</v>
      </c>
      <c r="AP312" s="31">
        <f t="shared" si="173"/>
        <v>0.11456267824131003</v>
      </c>
      <c r="AQ312" s="31">
        <f t="shared" si="174"/>
        <v>3.1677777175068473</v>
      </c>
      <c r="AR312" s="31">
        <f t="shared" si="175"/>
        <v>0.96797712681678449</v>
      </c>
      <c r="AS312" s="31">
        <f t="shared" si="176"/>
        <v>2.0678774221618159</v>
      </c>
      <c r="AT312" s="31">
        <f t="shared" si="194"/>
        <v>0.54884303090511688</v>
      </c>
      <c r="AU312" s="31">
        <f t="shared" si="195"/>
        <v>0.43715332501594495</v>
      </c>
      <c r="AV312" s="31">
        <f t="shared" si="177"/>
        <v>0.49299817796053091</v>
      </c>
      <c r="AW312" s="31">
        <f t="shared" si="178"/>
        <v>1.5748792442012851</v>
      </c>
      <c r="AX312" s="31">
        <f t="shared" si="179"/>
        <v>12.6203</v>
      </c>
      <c r="AY312" s="31">
        <f t="shared" si="180"/>
        <v>1.018817995658829</v>
      </c>
      <c r="AZ312" s="31">
        <f t="shared" si="181"/>
        <v>-0.2898419208173359</v>
      </c>
      <c r="BA312" s="31">
        <f t="shared" si="205"/>
        <v>1.3727511797149117</v>
      </c>
      <c r="BB312" s="31">
        <f t="shared" si="206"/>
        <v>-0.15738332743459607</v>
      </c>
      <c r="BC312" s="31">
        <f t="shared" si="207"/>
        <v>0.79990279345104143</v>
      </c>
      <c r="BD312" s="31">
        <f t="shared" si="182"/>
        <v>21.758995089800518</v>
      </c>
      <c r="BE312" s="31">
        <f t="shared" si="208"/>
        <v>16.451541007496374</v>
      </c>
      <c r="BF312" s="25">
        <f t="shared" si="196"/>
        <v>0.99625925574580942</v>
      </c>
      <c r="BG312" s="32">
        <f t="shared" si="183"/>
        <v>7903100760.0574884</v>
      </c>
      <c r="BH312" s="32">
        <f t="shared" si="184"/>
        <v>6116759614.2328854</v>
      </c>
      <c r="BI312" s="31">
        <f t="shared" si="185"/>
        <v>34.369687707572858</v>
      </c>
      <c r="BJ312" s="25">
        <f t="shared" si="186"/>
        <v>0.24170063943226078</v>
      </c>
      <c r="BK312" s="25">
        <f t="shared" si="187"/>
        <v>0.99494999525684291</v>
      </c>
      <c r="BL312" s="31">
        <f t="shared" si="188"/>
        <v>8.2652242203503956</v>
      </c>
      <c r="BM312" s="31">
        <f t="shared" si="189"/>
        <v>4.3550757796496047</v>
      </c>
      <c r="BN312" s="31">
        <f t="shared" si="197"/>
        <v>0.26571542279741334</v>
      </c>
      <c r="BO312" s="31">
        <f t="shared" si="190"/>
        <v>0.20356309126629218</v>
      </c>
      <c r="BP312" s="31">
        <f t="shared" si="191"/>
        <v>0.5874488143600034</v>
      </c>
      <c r="BQ312" s="31">
        <f t="shared" si="192"/>
        <v>0.22028057938129186</v>
      </c>
      <c r="BS312" s="13"/>
      <c r="BT312" s="19"/>
      <c r="BU312" s="20"/>
      <c r="BV312" s="19"/>
      <c r="BW312" s="33"/>
      <c r="BX312" s="34"/>
      <c r="BZ312" s="19"/>
      <c r="CA312" s="20"/>
      <c r="CB312" s="19"/>
      <c r="CC312" s="6"/>
      <c r="CD312" s="35"/>
      <c r="CF312" s="21"/>
      <c r="CG312" s="21"/>
      <c r="CH312" s="21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36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31">
        <f t="shared" si="169"/>
        <v>3.9274720696740517</v>
      </c>
      <c r="AL313" s="23">
        <f t="shared" si="170"/>
        <v>15.4</v>
      </c>
      <c r="AM313" s="31">
        <f t="shared" si="171"/>
        <v>2.0262000000000002</v>
      </c>
      <c r="AN313" s="23">
        <f t="shared" si="204"/>
        <v>97.704059793343546</v>
      </c>
      <c r="AO313" s="25">
        <f t="shared" si="172"/>
        <v>6.5003109168632639E-2</v>
      </c>
      <c r="AP313" s="31">
        <f t="shared" si="173"/>
        <v>0.11233206562408599</v>
      </c>
      <c r="AQ313" s="31">
        <f t="shared" si="174"/>
        <v>3.3813618118460984</v>
      </c>
      <c r="AR313" s="31">
        <f t="shared" si="175"/>
        <v>0.85421136592944225</v>
      </c>
      <c r="AS313" s="31">
        <f t="shared" si="176"/>
        <v>2.1177865888877703</v>
      </c>
      <c r="AT313" s="31">
        <f t="shared" si="194"/>
        <v>0.54242421736519586</v>
      </c>
      <c r="AU313" s="31">
        <f t="shared" si="195"/>
        <v>0.4226702264807623</v>
      </c>
      <c r="AV313" s="31">
        <f t="shared" si="177"/>
        <v>0.48254722192297905</v>
      </c>
      <c r="AW313" s="31">
        <f t="shared" si="178"/>
        <v>1.6352393669647913</v>
      </c>
      <c r="AX313" s="31">
        <f t="shared" si="179"/>
        <v>12.697299999999998</v>
      </c>
      <c r="AY313" s="31">
        <f t="shared" si="180"/>
        <v>1.0192818397297361</v>
      </c>
      <c r="AZ313" s="31">
        <f t="shared" si="181"/>
        <v>-0.294766236273311</v>
      </c>
      <c r="BA313" s="31">
        <f t="shared" si="205"/>
        <v>1.3691364071979628</v>
      </c>
      <c r="BB313" s="31">
        <f t="shared" si="206"/>
        <v>-0.15997999878805627</v>
      </c>
      <c r="BC313" s="31">
        <f t="shared" si="207"/>
        <v>0.79871833781574308</v>
      </c>
      <c r="BD313" s="31">
        <f t="shared" si="182"/>
        <v>21.588045052630985</v>
      </c>
      <c r="BE313" s="31">
        <f t="shared" si="208"/>
        <v>16.322289103393235</v>
      </c>
      <c r="BF313" s="25">
        <f t="shared" si="196"/>
        <v>1</v>
      </c>
      <c r="BG313" s="32">
        <f t="shared" si="183"/>
        <v>8020375218.0310717</v>
      </c>
      <c r="BH313" s="32">
        <f t="shared" si="184"/>
        <v>5960794168.4274569</v>
      </c>
      <c r="BI313" s="31">
        <f t="shared" si="185"/>
        <v>34.274836750903084</v>
      </c>
      <c r="BJ313" s="25">
        <f t="shared" si="186"/>
        <v>0.24274813343852786</v>
      </c>
      <c r="BK313" s="25">
        <f t="shared" si="187"/>
        <v>1</v>
      </c>
      <c r="BL313" s="31">
        <f t="shared" si="188"/>
        <v>8.3201526451919801</v>
      </c>
      <c r="BM313" s="31">
        <f t="shared" si="189"/>
        <v>4.3771473548080184</v>
      </c>
      <c r="BN313" s="31">
        <f t="shared" si="197"/>
        <v>0.26544253212904906</v>
      </c>
      <c r="BO313" s="31">
        <f t="shared" si="190"/>
        <v>0.20061115359388818</v>
      </c>
      <c r="BP313" s="31">
        <f t="shared" si="191"/>
        <v>0.67174455510740061</v>
      </c>
      <c r="BQ313" s="31">
        <f t="shared" si="192"/>
        <v>0.22211633672386299</v>
      </c>
      <c r="BS313" s="13"/>
      <c r="BT313" s="19"/>
      <c r="BU313" s="20"/>
      <c r="BV313" s="19"/>
      <c r="BW313" s="33"/>
      <c r="BX313" s="34"/>
      <c r="BZ313" s="19"/>
      <c r="CA313" s="20"/>
      <c r="CB313" s="19"/>
      <c r="CC313" s="6"/>
      <c r="CD313" s="35"/>
      <c r="CF313" s="21"/>
      <c r="CG313" s="21"/>
      <c r="CH313" s="21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36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31">
        <f t="shared" si="169"/>
        <v>3.2749297150482173</v>
      </c>
      <c r="AL314" s="23">
        <f t="shared" si="170"/>
        <v>16.7</v>
      </c>
      <c r="AM314" s="31">
        <f t="shared" si="171"/>
        <v>1.4736000000000002</v>
      </c>
      <c r="AN314" s="23">
        <f t="shared" si="204"/>
        <v>97.719953201056455</v>
      </c>
      <c r="AO314" s="25">
        <f t="shared" si="172"/>
        <v>6.5013683150090609E-2</v>
      </c>
      <c r="AP314" s="31">
        <f t="shared" si="173"/>
        <v>0.12080769467369847</v>
      </c>
      <c r="AQ314" s="31">
        <f t="shared" si="174"/>
        <v>3.4620823587978249</v>
      </c>
      <c r="AR314" s="31">
        <f t="shared" si="175"/>
        <v>0.99499981011308136</v>
      </c>
      <c r="AS314" s="31">
        <f t="shared" si="176"/>
        <v>2.2285410844554532</v>
      </c>
      <c r="AT314" s="31">
        <f t="shared" si="194"/>
        <v>0.58107988910603947</v>
      </c>
      <c r="AU314" s="31">
        <f t="shared" si="195"/>
        <v>0.33928407116218684</v>
      </c>
      <c r="AV314" s="31">
        <f t="shared" si="177"/>
        <v>0.46018198013411316</v>
      </c>
      <c r="AW314" s="31">
        <f t="shared" si="178"/>
        <v>1.76835910432134</v>
      </c>
      <c r="AX314" s="31">
        <f t="shared" si="179"/>
        <v>11.241999999999999</v>
      </c>
      <c r="AY314" s="31">
        <f t="shared" si="180"/>
        <v>1.0197399701753953</v>
      </c>
      <c r="AZ314" s="31">
        <f t="shared" si="181"/>
        <v>-0.29960320613190167</v>
      </c>
      <c r="BA314" s="31">
        <f t="shared" si="205"/>
        <v>1.3655726008244022</v>
      </c>
      <c r="BB314" s="31">
        <f t="shared" si="206"/>
        <v>-0.16252683503073848</v>
      </c>
      <c r="BC314" s="31">
        <f t="shared" si="207"/>
        <v>0.797536035705534</v>
      </c>
      <c r="BD314" s="31">
        <f t="shared" si="182"/>
        <v>21.419892868163693</v>
      </c>
      <c r="BE314" s="31">
        <f t="shared" si="208"/>
        <v>16.195152599761204</v>
      </c>
      <c r="BF314" s="25">
        <f t="shared" si="196"/>
        <v>0.90150431803990994</v>
      </c>
      <c r="BG314" s="32">
        <f t="shared" si="183"/>
        <v>8063342376.848567</v>
      </c>
      <c r="BH314" s="32">
        <f t="shared" si="184"/>
        <v>6151830173.6819334</v>
      </c>
      <c r="BI314" s="31">
        <f t="shared" si="185"/>
        <v>34.848495507625522</v>
      </c>
      <c r="BJ314" s="25">
        <f t="shared" si="186"/>
        <v>0.24502860003859783</v>
      </c>
      <c r="BK314" s="25">
        <f t="shared" si="187"/>
        <v>0.86703082935387854</v>
      </c>
      <c r="BL314" s="31">
        <f t="shared" si="188"/>
        <v>7.4034705327764367</v>
      </c>
      <c r="BM314" s="31">
        <f t="shared" si="189"/>
        <v>3.8385294672235624</v>
      </c>
      <c r="BN314" s="31">
        <f t="shared" si="197"/>
        <v>0.26291297720709333</v>
      </c>
      <c r="BO314" s="31">
        <f t="shared" si="190"/>
        <v>0.18919934951591413</v>
      </c>
      <c r="BP314" s="31">
        <f t="shared" si="191"/>
        <v>0.52602824903555623</v>
      </c>
      <c r="BQ314" s="31">
        <f t="shared" si="192"/>
        <v>0.21839479341038009</v>
      </c>
      <c r="BS314" s="13"/>
      <c r="BT314" s="19"/>
      <c r="BU314" s="20"/>
      <c r="BV314" s="19"/>
      <c r="BW314" s="33"/>
      <c r="BX314" s="34"/>
      <c r="BZ314" s="19"/>
      <c r="CA314" s="20"/>
      <c r="CB314" s="19"/>
      <c r="CC314" s="6"/>
      <c r="CD314" s="35"/>
      <c r="CF314" s="21"/>
      <c r="CG314" s="21"/>
      <c r="CH314" s="21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36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31">
        <f t="shared" si="169"/>
        <v>2.5693950509314174</v>
      </c>
      <c r="AL315" s="23">
        <f t="shared" si="170"/>
        <v>18.549999999999997</v>
      </c>
      <c r="AM315" s="31">
        <f t="shared" si="171"/>
        <v>1.3815</v>
      </c>
      <c r="AN315" s="23">
        <f t="shared" si="204"/>
        <v>97.742330057976559</v>
      </c>
      <c r="AO315" s="25">
        <f t="shared" si="172"/>
        <v>6.5028570610000724E-2</v>
      </c>
      <c r="AP315" s="31">
        <f t="shared" si="173"/>
        <v>0.13380070324572266</v>
      </c>
      <c r="AQ315" s="31">
        <f t="shared" si="174"/>
        <v>2.7924897662121242</v>
      </c>
      <c r="AR315" s="31">
        <f t="shared" si="175"/>
        <v>1.6194713704253727</v>
      </c>
      <c r="AS315" s="31">
        <f t="shared" si="176"/>
        <v>2.2059805683187483</v>
      </c>
      <c r="AT315" s="31">
        <f t="shared" si="194"/>
        <v>1.0623732189990445</v>
      </c>
      <c r="AU315" s="31">
        <f t="shared" si="195"/>
        <v>0.4803082397884853</v>
      </c>
      <c r="AV315" s="31">
        <f t="shared" si="177"/>
        <v>0.77134072939376486</v>
      </c>
      <c r="AW315" s="31">
        <f t="shared" si="178"/>
        <v>1.4346398389249835</v>
      </c>
      <c r="AX315" s="31">
        <f t="shared" si="179"/>
        <v>5.1282000000000005</v>
      </c>
      <c r="AY315" s="31">
        <f t="shared" si="180"/>
        <v>1.020192251241868</v>
      </c>
      <c r="AZ315" s="31">
        <f t="shared" si="181"/>
        <v>-0.30435139709454895</v>
      </c>
      <c r="BA315" s="31">
        <f t="shared" si="205"/>
        <v>1.3620612483505905</v>
      </c>
      <c r="BB315" s="31">
        <f t="shared" si="206"/>
        <v>-0.16502322792149626</v>
      </c>
      <c r="BC315" s="31">
        <f t="shared" si="207"/>
        <v>0.79635728491906832</v>
      </c>
      <c r="BD315" s="31">
        <f t="shared" si="182"/>
        <v>21.254608417641492</v>
      </c>
      <c r="BE315" s="31">
        <f t="shared" si="208"/>
        <v>16.070184332410378</v>
      </c>
      <c r="BF315" s="25">
        <f t="shared" si="196"/>
        <v>0.41443208504883788</v>
      </c>
      <c r="BG315" s="32">
        <f t="shared" si="183"/>
        <v>7682789589.4013567</v>
      </c>
      <c r="BH315" s="32">
        <f t="shared" si="184"/>
        <v>6818757725.0322866</v>
      </c>
      <c r="BI315" s="31">
        <f t="shared" si="185"/>
        <v>35.550543241334076</v>
      </c>
      <c r="BJ315" s="25">
        <f t="shared" si="186"/>
        <v>0.21704359188672684</v>
      </c>
      <c r="BK315" s="25">
        <f t="shared" si="187"/>
        <v>0.20948331481593119</v>
      </c>
      <c r="BL315" s="31">
        <f t="shared" si="188"/>
        <v>1.616376943737722</v>
      </c>
      <c r="BM315" s="31">
        <f t="shared" si="189"/>
        <v>3.5118230562622785</v>
      </c>
      <c r="BN315" s="31">
        <f t="shared" si="197"/>
        <v>0.52730075919854036</v>
      </c>
      <c r="BO315" s="31">
        <f t="shared" si="190"/>
        <v>0.19171283299779382</v>
      </c>
      <c r="BP315" s="31">
        <f t="shared" si="191"/>
        <v>0.39763918596442149</v>
      </c>
      <c r="BQ315" s="31">
        <f t="shared" si="192"/>
        <v>0.22937384375694683</v>
      </c>
      <c r="BS315" s="13"/>
      <c r="BT315" s="19"/>
      <c r="BU315" s="20"/>
      <c r="BV315" s="19"/>
      <c r="BW315" s="33"/>
      <c r="BX315" s="34"/>
      <c r="BZ315" s="19"/>
      <c r="CA315" s="20"/>
      <c r="CB315" s="19"/>
      <c r="CC315" s="6"/>
      <c r="CD315" s="35"/>
      <c r="CF315" s="21"/>
      <c r="CG315" s="21"/>
      <c r="CH315" s="21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36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31">
        <f t="shared" si="169"/>
        <v>4.7666203758018373</v>
      </c>
      <c r="AL316" s="23">
        <f t="shared" si="170"/>
        <v>20.05</v>
      </c>
      <c r="AM316" s="31">
        <f t="shared" si="171"/>
        <v>4.2366000000000001</v>
      </c>
      <c r="AN316" s="23">
        <f t="shared" si="204"/>
        <v>97.76026915860416</v>
      </c>
      <c r="AO316" s="25">
        <f t="shared" si="172"/>
        <v>6.5040505603479501E-2</v>
      </c>
      <c r="AP316" s="31">
        <f t="shared" si="173"/>
        <v>0.14518697066870848</v>
      </c>
      <c r="AQ316" s="31">
        <f t="shared" si="174"/>
        <v>3.6073883025255133</v>
      </c>
      <c r="AR316" s="31">
        <f t="shared" si="175"/>
        <v>1.4880015210641748</v>
      </c>
      <c r="AS316" s="31">
        <f t="shared" si="176"/>
        <v>2.547694911794844</v>
      </c>
      <c r="AT316" s="31">
        <f t="shared" si="194"/>
        <v>1.1576651833879279</v>
      </c>
      <c r="AU316" s="31">
        <f t="shared" si="195"/>
        <v>1.2481563526738275</v>
      </c>
      <c r="AV316" s="31">
        <f t="shared" si="177"/>
        <v>1.2029107680308777</v>
      </c>
      <c r="AW316" s="31">
        <f t="shared" si="178"/>
        <v>1.3447841437639663</v>
      </c>
      <c r="AX316" s="31">
        <f t="shared" si="179"/>
        <v>11.318999999999999</v>
      </c>
      <c r="AY316" s="31">
        <f t="shared" si="180"/>
        <v>1.020638548908513</v>
      </c>
      <c r="AZ316" s="31">
        <f t="shared" si="181"/>
        <v>-0.30900940216979578</v>
      </c>
      <c r="BA316" s="31">
        <f t="shared" si="205"/>
        <v>1.3586038474182704</v>
      </c>
      <c r="BB316" s="31">
        <f t="shared" si="206"/>
        <v>-0.16746859016361659</v>
      </c>
      <c r="BC316" s="31">
        <f t="shared" si="207"/>
        <v>0.79518347703932568</v>
      </c>
      <c r="BD316" s="31">
        <f t="shared" si="182"/>
        <v>21.092260151599596</v>
      </c>
      <c r="BE316" s="31">
        <f t="shared" si="208"/>
        <v>15.947436055421422</v>
      </c>
      <c r="BF316" s="25">
        <f t="shared" si="196"/>
        <v>0.921778268864897</v>
      </c>
      <c r="BG316" s="32">
        <f t="shared" si="183"/>
        <v>8138950040.0039988</v>
      </c>
      <c r="BH316" s="32">
        <f t="shared" si="184"/>
        <v>6696201860.4807177</v>
      </c>
      <c r="BI316" s="31">
        <f t="shared" si="185"/>
        <v>36.368374884038282</v>
      </c>
      <c r="BJ316" s="25">
        <f t="shared" si="186"/>
        <v>0.1864517956685745</v>
      </c>
      <c r="BK316" s="25">
        <f t="shared" si="187"/>
        <v>0.894400662967611</v>
      </c>
      <c r="BL316" s="31">
        <f t="shared" si="188"/>
        <v>6.0648851046635777</v>
      </c>
      <c r="BM316" s="31">
        <f t="shared" si="189"/>
        <v>5.2541148953364214</v>
      </c>
      <c r="BN316" s="31">
        <f t="shared" si="197"/>
        <v>0.35742278199567495</v>
      </c>
      <c r="BO316" s="31">
        <f t="shared" si="190"/>
        <v>0.31123424228128715</v>
      </c>
      <c r="BP316" s="31">
        <f t="shared" si="191"/>
        <v>1.1374116749976722</v>
      </c>
      <c r="BQ316" s="31">
        <f t="shared" si="192"/>
        <v>0.30391468232568641</v>
      </c>
      <c r="BS316" s="13"/>
      <c r="BT316" s="19"/>
      <c r="BU316" s="20"/>
      <c r="BV316" s="19"/>
      <c r="BW316" s="33"/>
      <c r="BX316" s="34"/>
      <c r="BZ316" s="19"/>
      <c r="CA316" s="20"/>
      <c r="CB316" s="19"/>
      <c r="CC316" s="6"/>
      <c r="CD316" s="35"/>
      <c r="CF316" s="21"/>
      <c r="CG316" s="21"/>
      <c r="CH316" s="21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36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31">
        <f t="shared" si="169"/>
        <v>3.8536497850539413</v>
      </c>
      <c r="AL317" s="23">
        <f t="shared" si="170"/>
        <v>18.55</v>
      </c>
      <c r="AM317" s="31">
        <f t="shared" si="171"/>
        <v>2.4867000000000004</v>
      </c>
      <c r="AN317" s="23">
        <f t="shared" si="204"/>
        <v>97.742330057976559</v>
      </c>
      <c r="AO317" s="25">
        <f t="shared" si="172"/>
        <v>6.5028570610000724E-2</v>
      </c>
      <c r="AP317" s="31">
        <f t="shared" si="173"/>
        <v>0.13380070324572269</v>
      </c>
      <c r="AQ317" s="31">
        <f t="shared" si="174"/>
        <v>3.3219025283483368</v>
      </c>
      <c r="AR317" s="31">
        <f t="shared" si="175"/>
        <v>1.3391221593998479</v>
      </c>
      <c r="AS317" s="31">
        <f t="shared" si="176"/>
        <v>2.3305123438740925</v>
      </c>
      <c r="AT317" s="31">
        <f t="shared" si="194"/>
        <v>1.1690536451560671</v>
      </c>
      <c r="AU317" s="31">
        <f t="shared" si="195"/>
        <v>0.59129865004600402</v>
      </c>
      <c r="AV317" s="31">
        <f t="shared" si="177"/>
        <v>0.88017614760103557</v>
      </c>
      <c r="AW317" s="31">
        <f t="shared" si="178"/>
        <v>1.450336196273057</v>
      </c>
      <c r="AX317" s="31">
        <f t="shared" si="179"/>
        <v>11.680899999999999</v>
      </c>
      <c r="AY317" s="31">
        <f t="shared" si="180"/>
        <v>1.0210787309277003</v>
      </c>
      <c r="AZ317" s="31">
        <f t="shared" si="181"/>
        <v>-0.31357584109021086</v>
      </c>
      <c r="BA317" s="31">
        <f t="shared" si="205"/>
        <v>1.3552019041438463</v>
      </c>
      <c r="BB317" s="31">
        <f t="shared" si="206"/>
        <v>-0.16986235516744183</v>
      </c>
      <c r="BC317" s="31">
        <f t="shared" si="207"/>
        <v>0.79401599581117455</v>
      </c>
      <c r="BD317" s="31">
        <f t="shared" si="182"/>
        <v>20.932915058887637</v>
      </c>
      <c r="BE317" s="31">
        <f t="shared" si="208"/>
        <v>15.826958417723764</v>
      </c>
      <c r="BF317" s="25">
        <f t="shared" si="196"/>
        <v>0.95849117686515994</v>
      </c>
      <c r="BG317" s="32">
        <f t="shared" si="183"/>
        <v>7988262715.3330622</v>
      </c>
      <c r="BH317" s="32">
        <f t="shared" si="184"/>
        <v>6547640446.8360739</v>
      </c>
      <c r="BI317" s="31">
        <f t="shared" si="185"/>
        <v>35.634766602057631</v>
      </c>
      <c r="BJ317" s="25">
        <f t="shared" si="186"/>
        <v>0.20865521520448446</v>
      </c>
      <c r="BK317" s="25">
        <f t="shared" si="187"/>
        <v>0.94396308876796609</v>
      </c>
      <c r="BL317" s="31">
        <f t="shared" si="188"/>
        <v>7.0187241710109989</v>
      </c>
      <c r="BM317" s="31">
        <f t="shared" si="189"/>
        <v>4.6621758289890005</v>
      </c>
      <c r="BN317" s="31">
        <f t="shared" si="197"/>
        <v>0.30732866374350698</v>
      </c>
      <c r="BO317" s="31">
        <f t="shared" si="190"/>
        <v>0.25451138106616683</v>
      </c>
      <c r="BP317" s="31">
        <f t="shared" si="191"/>
        <v>0.72358154281231946</v>
      </c>
      <c r="BQ317" s="31">
        <f t="shared" si="192"/>
        <v>0.2538094996779256</v>
      </c>
      <c r="BS317" s="13"/>
      <c r="BT317" s="19"/>
      <c r="BU317" s="20"/>
      <c r="BV317" s="19"/>
      <c r="BW317" s="33"/>
      <c r="BX317" s="34"/>
      <c r="BZ317" s="19"/>
      <c r="CA317" s="20"/>
      <c r="CB317" s="19"/>
      <c r="CC317" s="6"/>
      <c r="CD317" s="35"/>
      <c r="CF317" s="21"/>
      <c r="CG317" s="21"/>
      <c r="CH317" s="21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36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31">
        <f t="shared" si="169"/>
        <v>4.3474437989708337</v>
      </c>
      <c r="AL318" s="23">
        <f t="shared" si="170"/>
        <v>16.05</v>
      </c>
      <c r="AM318" s="31">
        <f t="shared" si="171"/>
        <v>2.6709000000000001</v>
      </c>
      <c r="AN318" s="23">
        <f t="shared" si="204"/>
        <v>97.712024095722853</v>
      </c>
      <c r="AO318" s="25">
        <f t="shared" si="172"/>
        <v>6.5008407867766627E-2</v>
      </c>
      <c r="AP318" s="31">
        <f t="shared" si="173"/>
        <v>0.11650446093741033</v>
      </c>
      <c r="AQ318" s="31">
        <f t="shared" si="174"/>
        <v>3.2440422381586771</v>
      </c>
      <c r="AR318" s="31">
        <f t="shared" si="175"/>
        <v>0.9814065388970683</v>
      </c>
      <c r="AS318" s="31">
        <f t="shared" si="176"/>
        <v>2.1127243885278726</v>
      </c>
      <c r="AT318" s="31">
        <f t="shared" si="194"/>
        <v>0.6722634791444918</v>
      </c>
      <c r="AU318" s="31">
        <f t="shared" si="195"/>
        <v>0.35035656172113716</v>
      </c>
      <c r="AV318" s="31">
        <f t="shared" si="177"/>
        <v>0.51131002043281448</v>
      </c>
      <c r="AW318" s="31">
        <f t="shared" si="178"/>
        <v>1.6014143680950581</v>
      </c>
      <c r="AX318" s="31">
        <f t="shared" si="179"/>
        <v>11.850300000000001</v>
      </c>
      <c r="AY318" s="31">
        <f t="shared" si="180"/>
        <v>1.0215126668639976</v>
      </c>
      <c r="AZ318" s="31">
        <f t="shared" si="181"/>
        <v>-0.3180493607213899</v>
      </c>
      <c r="BA318" s="31">
        <f t="shared" si="205"/>
        <v>1.3518569316172644</v>
      </c>
      <c r="BB318" s="31">
        <f t="shared" si="206"/>
        <v>-0.17220397679266994</v>
      </c>
      <c r="BC318" s="31">
        <f t="shared" si="207"/>
        <v>0.79285621553757779</v>
      </c>
      <c r="BD318" s="31">
        <f t="shared" si="182"/>
        <v>20.776638638117316</v>
      </c>
      <c r="BE318" s="31">
        <f t="shared" si="208"/>
        <v>15.708800941507739</v>
      </c>
      <c r="BF318" s="25">
        <f t="shared" si="196"/>
        <v>0.97970558397838226</v>
      </c>
      <c r="BG318" s="32">
        <f t="shared" si="183"/>
        <v>7945596165.1190176</v>
      </c>
      <c r="BH318" s="32">
        <f t="shared" si="184"/>
        <v>6134276096.7671051</v>
      </c>
      <c r="BI318" s="31">
        <f t="shared" si="185"/>
        <v>34.516806850013836</v>
      </c>
      <c r="BJ318" s="25">
        <f t="shared" si="186"/>
        <v>0.23989167666730621</v>
      </c>
      <c r="BK318" s="25">
        <f t="shared" si="187"/>
        <v>0.97260253837081623</v>
      </c>
      <c r="BL318" s="31">
        <f t="shared" si="188"/>
        <v>8.0534356129941482</v>
      </c>
      <c r="BM318" s="31">
        <f t="shared" si="189"/>
        <v>3.7968643870058525</v>
      </c>
      <c r="BN318" s="31">
        <f t="shared" si="197"/>
        <v>0.24670983671253102</v>
      </c>
      <c r="BO318" s="31">
        <f t="shared" si="190"/>
        <v>0.18047946857351163</v>
      </c>
      <c r="BP318" s="31">
        <f t="shared" si="191"/>
        <v>0.8652868080057714</v>
      </c>
      <c r="BQ318" s="31">
        <f t="shared" si="192"/>
        <v>0.24054739404034303</v>
      </c>
      <c r="BS318" s="13"/>
      <c r="BT318" s="19"/>
      <c r="BU318" s="20"/>
      <c r="BV318" s="19"/>
      <c r="BW318" s="33"/>
      <c r="BX318" s="34"/>
      <c r="BZ318" s="19"/>
      <c r="CA318" s="20"/>
      <c r="CB318" s="19"/>
      <c r="CC318" s="6"/>
      <c r="CD318" s="35"/>
      <c r="CF318" s="21"/>
      <c r="CG318" s="21"/>
      <c r="CH318" s="21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36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31">
        <f t="shared" si="169"/>
        <v>4.4611777965681529</v>
      </c>
      <c r="AL319" s="23">
        <f t="shared" si="170"/>
        <v>18</v>
      </c>
      <c r="AM319" s="31">
        <f t="shared" si="171"/>
        <v>2.5787999999999998</v>
      </c>
      <c r="AN319" s="23">
        <f t="shared" si="204"/>
        <v>97.735706749669376</v>
      </c>
      <c r="AO319" s="25">
        <f t="shared" si="172"/>
        <v>6.5024164082433084E-2</v>
      </c>
      <c r="AP319" s="31">
        <f t="shared" si="173"/>
        <v>0.12981984539434818</v>
      </c>
      <c r="AQ319" s="31">
        <f t="shared" si="174"/>
        <v>3.3022863265902909</v>
      </c>
      <c r="AR319" s="31">
        <f t="shared" si="175"/>
        <v>1.2528677634951673</v>
      </c>
      <c r="AS319" s="31">
        <f t="shared" si="176"/>
        <v>2.2775770450427291</v>
      </c>
      <c r="AT319" s="31">
        <f t="shared" si="194"/>
        <v>0.50991717974253314</v>
      </c>
      <c r="AU319" s="31">
        <f t="shared" si="195"/>
        <v>0.37976292755788343</v>
      </c>
      <c r="AV319" s="31">
        <f t="shared" si="177"/>
        <v>0.44484005365020829</v>
      </c>
      <c r="AW319" s="31">
        <f t="shared" si="178"/>
        <v>1.8327369913925207</v>
      </c>
      <c r="AX319" s="31">
        <f t="shared" si="179"/>
        <v>11.8965</v>
      </c>
      <c r="AY319" s="31">
        <f t="shared" si="180"/>
        <v>1.0219402281328214</v>
      </c>
      <c r="AZ319" s="31">
        <f t="shared" si="181"/>
        <v>-0.32242863546291989</v>
      </c>
      <c r="BA319" s="31">
        <f t="shared" si="205"/>
        <v>1.3485704483116341</v>
      </c>
      <c r="BB319" s="31">
        <f t="shared" si="206"/>
        <v>-0.17449292907157929</v>
      </c>
      <c r="BC319" s="31">
        <f t="shared" si="207"/>
        <v>0.7917054994961561</v>
      </c>
      <c r="BD319" s="31">
        <f t="shared" si="182"/>
        <v>20.623494871523789</v>
      </c>
      <c r="BE319" s="31">
        <f t="shared" si="208"/>
        <v>15.593012002461705</v>
      </c>
      <c r="BF319" s="25">
        <f t="shared" si="196"/>
        <v>0.99082845556463828</v>
      </c>
      <c r="BG319" s="32">
        <f t="shared" si="183"/>
        <v>7977580007.8361626</v>
      </c>
      <c r="BH319" s="32">
        <f t="shared" si="184"/>
        <v>6456053656.3035307</v>
      </c>
      <c r="BI319" s="31">
        <f t="shared" si="185"/>
        <v>35.384052927638457</v>
      </c>
      <c r="BJ319" s="25">
        <f t="shared" si="186"/>
        <v>0.2466251369396234</v>
      </c>
      <c r="BK319" s="25">
        <f t="shared" si="187"/>
        <v>0.98761841501226189</v>
      </c>
      <c r="BL319" s="31">
        <f t="shared" si="188"/>
        <v>8.6185477976020159</v>
      </c>
      <c r="BM319" s="31">
        <f t="shared" si="189"/>
        <v>3.2779522023979837</v>
      </c>
      <c r="BN319" s="31">
        <f t="shared" si="197"/>
        <v>0.21216519109372065</v>
      </c>
      <c r="BO319" s="31">
        <f t="shared" si="190"/>
        <v>0.1736216452351507</v>
      </c>
      <c r="BP319" s="31">
        <f t="shared" si="191"/>
        <v>0.94995576721914077</v>
      </c>
      <c r="BQ319" s="31">
        <f t="shared" si="192"/>
        <v>0.25185667635094594</v>
      </c>
      <c r="BS319" s="13"/>
      <c r="BT319" s="19"/>
      <c r="BU319" s="20"/>
      <c r="BV319" s="19"/>
      <c r="BW319" s="33"/>
      <c r="BX319" s="34"/>
      <c r="BZ319" s="19"/>
      <c r="CA319" s="20"/>
      <c r="CB319" s="19"/>
      <c r="CC319" s="6"/>
      <c r="CD319" s="35"/>
      <c r="CF319" s="21"/>
      <c r="CG319" s="21"/>
      <c r="CH319" s="21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36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31">
        <f t="shared" si="169"/>
        <v>3.6868653765115882</v>
      </c>
      <c r="AL320" s="23">
        <f t="shared" si="170"/>
        <v>18.8</v>
      </c>
      <c r="AM320" s="31">
        <f t="shared" si="171"/>
        <v>1.8420000000000001</v>
      </c>
      <c r="AN320" s="23">
        <f t="shared" si="204"/>
        <v>97.745332523062373</v>
      </c>
      <c r="AO320" s="25">
        <f t="shared" si="172"/>
        <v>6.5030568168404759E-2</v>
      </c>
      <c r="AP320" s="31">
        <f t="shared" si="173"/>
        <v>0.13564408414395754</v>
      </c>
      <c r="AQ320" s="31">
        <f t="shared" si="174"/>
        <v>3.6285738459938641</v>
      </c>
      <c r="AR320" s="31">
        <f t="shared" si="175"/>
        <v>1.2528677634951673</v>
      </c>
      <c r="AS320" s="31">
        <f t="shared" si="176"/>
        <v>2.4407208047445157</v>
      </c>
      <c r="AT320" s="31">
        <f t="shared" si="194"/>
        <v>0.56629622909981558</v>
      </c>
      <c r="AU320" s="31">
        <f t="shared" si="195"/>
        <v>0.52251463382311636</v>
      </c>
      <c r="AV320" s="31">
        <f t="shared" si="177"/>
        <v>0.54440543146146592</v>
      </c>
      <c r="AW320" s="31">
        <f t="shared" si="178"/>
        <v>1.8963153732830498</v>
      </c>
      <c r="AX320" s="31">
        <f t="shared" si="179"/>
        <v>11.557700000000001</v>
      </c>
      <c r="AY320" s="31">
        <f t="shared" si="180"/>
        <v>1.0223612880385406</v>
      </c>
      <c r="AZ320" s="31">
        <f t="shared" si="181"/>
        <v>-0.32671236764118211</v>
      </c>
      <c r="BA320" s="31">
        <f t="shared" si="205"/>
        <v>1.3453439764051396</v>
      </c>
      <c r="BB320" s="31">
        <f t="shared" si="206"/>
        <v>-0.17672870591445208</v>
      </c>
      <c r="BC320" s="31">
        <f t="shared" si="207"/>
        <v>0.79056519837776462</v>
      </c>
      <c r="BD320" s="31">
        <f t="shared" si="182"/>
        <v>20.473546201221076</v>
      </c>
      <c r="BE320" s="31">
        <f t="shared" si="208"/>
        <v>15.47963881181923</v>
      </c>
      <c r="BF320" s="25">
        <f t="shared" si="196"/>
        <v>0.96966086757394854</v>
      </c>
      <c r="BG320" s="32">
        <f t="shared" si="183"/>
        <v>8149794380.8479786</v>
      </c>
      <c r="BH320" s="32">
        <f t="shared" si="184"/>
        <v>6456053656.3035307</v>
      </c>
      <c r="BI320" s="31">
        <f t="shared" si="185"/>
        <v>35.806236463076921</v>
      </c>
      <c r="BJ320" s="25">
        <f t="shared" si="186"/>
        <v>0.23670263093067312</v>
      </c>
      <c r="BK320" s="25">
        <f t="shared" si="187"/>
        <v>0.9590421712248306</v>
      </c>
      <c r="BL320" s="31">
        <f t="shared" si="188"/>
        <v>8.128295148459987</v>
      </c>
      <c r="BM320" s="31">
        <f t="shared" si="189"/>
        <v>3.4294048515400135</v>
      </c>
      <c r="BN320" s="31">
        <f t="shared" si="197"/>
        <v>0.22847467365356519</v>
      </c>
      <c r="BO320" s="31">
        <f t="shared" si="190"/>
        <v>0.18979281994036384</v>
      </c>
      <c r="BP320" s="31">
        <f t="shared" si="191"/>
        <v>0.70022384294169038</v>
      </c>
      <c r="BQ320" s="31">
        <f t="shared" si="192"/>
        <v>0.24140199654487082</v>
      </c>
      <c r="BS320" s="13"/>
      <c r="BT320" s="19"/>
      <c r="BU320" s="20"/>
      <c r="BV320" s="19"/>
      <c r="BW320" s="33"/>
      <c r="BX320" s="34"/>
      <c r="BZ320" s="19"/>
      <c r="CA320" s="20"/>
      <c r="CB320" s="19"/>
      <c r="CC320" s="6"/>
      <c r="CD320" s="35"/>
      <c r="CF320" s="21"/>
      <c r="CG320" s="21"/>
      <c r="CH320" s="21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36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31">
        <f t="shared" si="169"/>
        <v>3.2502632430055045</v>
      </c>
      <c r="AL321" s="23">
        <f t="shared" si="170"/>
        <v>16.400000000000002</v>
      </c>
      <c r="AM321" s="31">
        <f t="shared" si="171"/>
        <v>1.6578000000000002</v>
      </c>
      <c r="AN321" s="23">
        <f t="shared" si="204"/>
        <v>97.716297972695216</v>
      </c>
      <c r="AO321" s="25">
        <f t="shared" si="172"/>
        <v>6.5011251304282938E-2</v>
      </c>
      <c r="AP321" s="31">
        <f t="shared" si="173"/>
        <v>0.1188051212701247</v>
      </c>
      <c r="AQ321" s="31">
        <f t="shared" si="174"/>
        <v>3.2827711697769288</v>
      </c>
      <c r="AR321" s="31">
        <f t="shared" si="175"/>
        <v>1.0157006922779299</v>
      </c>
      <c r="AS321" s="31">
        <f t="shared" si="176"/>
        <v>2.1492359310274294</v>
      </c>
      <c r="AT321" s="31">
        <f t="shared" si="194"/>
        <v>0.50886604683124292</v>
      </c>
      <c r="AU321" s="31">
        <f t="shared" si="195"/>
        <v>0.53180892950386249</v>
      </c>
      <c r="AV321" s="31">
        <f t="shared" si="177"/>
        <v>0.52033748816755265</v>
      </c>
      <c r="AW321" s="31">
        <f t="shared" si="178"/>
        <v>1.6288984428598767</v>
      </c>
      <c r="AX321" s="31">
        <f t="shared" si="179"/>
        <v>11.465300000000001</v>
      </c>
      <c r="AY321" s="31">
        <f t="shared" si="180"/>
        <v>1.0227757218120181</v>
      </c>
      <c r="AZ321" s="31">
        <f t="shared" si="181"/>
        <v>-0.33089928789388207</v>
      </c>
      <c r="BA321" s="31">
        <f t="shared" si="205"/>
        <v>1.3421790400172093</v>
      </c>
      <c r="BB321" s="31">
        <f t="shared" si="206"/>
        <v>-0.17891082079850656</v>
      </c>
      <c r="BC321" s="31">
        <f t="shared" si="207"/>
        <v>0.7894366487486657</v>
      </c>
      <c r="BD321" s="31">
        <f t="shared" si="182"/>
        <v>20.326853507823351</v>
      </c>
      <c r="BE321" s="31">
        <f t="shared" si="208"/>
        <v>15.368727400195079</v>
      </c>
      <c r="BF321" s="25">
        <f t="shared" si="196"/>
        <v>0.96885055035923129</v>
      </c>
      <c r="BG321" s="32">
        <f t="shared" si="183"/>
        <v>7966908018.4154186</v>
      </c>
      <c r="BH321" s="32">
        <f t="shared" si="184"/>
        <v>6178231896.111517</v>
      </c>
      <c r="BI321" s="31">
        <f t="shared" si="185"/>
        <v>34.676810500462778</v>
      </c>
      <c r="BJ321" s="25">
        <f t="shared" si="186"/>
        <v>0.23901180876912376</v>
      </c>
      <c r="BK321" s="25">
        <f t="shared" si="187"/>
        <v>0.95794824298496228</v>
      </c>
      <c r="BL321" s="31">
        <f t="shared" si="188"/>
        <v>7.9396352068628335</v>
      </c>
      <c r="BM321" s="31">
        <f t="shared" si="189"/>
        <v>3.5256647931371674</v>
      </c>
      <c r="BN321" s="31">
        <f t="shared" si="197"/>
        <v>0.23678071142627047</v>
      </c>
      <c r="BO321" s="31">
        <f t="shared" si="190"/>
        <v>0.17089774958903986</v>
      </c>
      <c r="BP321" s="31">
        <f t="shared" si="191"/>
        <v>0.54565559177115264</v>
      </c>
      <c r="BQ321" s="31">
        <f t="shared" si="192"/>
        <v>0.22046009439456932</v>
      </c>
      <c r="BS321" s="13"/>
      <c r="BT321" s="19"/>
      <c r="BU321" s="20"/>
      <c r="BV321" s="19"/>
      <c r="BW321" s="33"/>
      <c r="BX321" s="34"/>
      <c r="BZ321" s="19"/>
      <c r="CA321" s="20"/>
      <c r="CB321" s="19"/>
      <c r="CC321" s="6"/>
      <c r="CD321" s="35"/>
      <c r="CF321" s="21"/>
      <c r="CG321" s="21"/>
      <c r="CH321" s="21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36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31">
        <f t="shared" si="169"/>
        <v>4.5884689964031296</v>
      </c>
      <c r="AL322" s="23">
        <f t="shared" si="170"/>
        <v>18.149999999999999</v>
      </c>
      <c r="AM322" s="31">
        <f t="shared" si="171"/>
        <v>2.5787999999999998</v>
      </c>
      <c r="AN322" s="23">
        <f t="shared" si="204"/>
        <v>97.737515550722321</v>
      </c>
      <c r="AO322" s="25">
        <f t="shared" si="172"/>
        <v>6.5025367488847907E-2</v>
      </c>
      <c r="AP322" s="31">
        <f t="shared" si="173"/>
        <v>0.13089544573430714</v>
      </c>
      <c r="AQ322" s="31">
        <f t="shared" si="174"/>
        <v>3.482522891456</v>
      </c>
      <c r="AR322" s="31">
        <f t="shared" si="175"/>
        <v>1.2034938513584403</v>
      </c>
      <c r="AS322" s="31">
        <f t="shared" si="176"/>
        <v>2.3430083714072203</v>
      </c>
      <c r="AT322" s="31">
        <f t="shared" si="194"/>
        <v>0.51870584993548785</v>
      </c>
      <c r="AU322" s="31">
        <f t="shared" si="195"/>
        <v>0.27511930842502402</v>
      </c>
      <c r="AV322" s="31">
        <f t="shared" si="177"/>
        <v>0.39691257918025591</v>
      </c>
      <c r="AW322" s="31">
        <f t="shared" si="178"/>
        <v>1.9460957922269644</v>
      </c>
      <c r="AX322" s="31">
        <f t="shared" si="179"/>
        <v>11.7887</v>
      </c>
      <c r="AY322" s="31">
        <f t="shared" si="180"/>
        <v>1.0231834066475822</v>
      </c>
      <c r="AZ322" s="31">
        <f t="shared" si="181"/>
        <v>-0.33498815554618733</v>
      </c>
      <c r="BA322" s="31">
        <f t="shared" si="205"/>
        <v>1.3390771633613499</v>
      </c>
      <c r="BB322" s="31">
        <f t="shared" si="206"/>
        <v>-0.18103880644167145</v>
      </c>
      <c r="BC322" s="31">
        <f t="shared" si="207"/>
        <v>0.788321171537814</v>
      </c>
      <c r="BD322" s="31">
        <f t="shared" si="182"/>
        <v>20.183476091396017</v>
      </c>
      <c r="BE322" s="31">
        <f t="shared" si="208"/>
        <v>15.260322603182701</v>
      </c>
      <c r="BF322" s="25">
        <f t="shared" si="196"/>
        <v>1</v>
      </c>
      <c r="BG322" s="32">
        <f t="shared" si="183"/>
        <v>8074111087.4145231</v>
      </c>
      <c r="BH322" s="32">
        <f t="shared" si="184"/>
        <v>6401564831.6405773</v>
      </c>
      <c r="BI322" s="31">
        <f t="shared" si="185"/>
        <v>35.487119515563577</v>
      </c>
      <c r="BJ322" s="25">
        <f t="shared" si="186"/>
        <v>0.25179860232437917</v>
      </c>
      <c r="BK322" s="25">
        <f t="shared" si="187"/>
        <v>1</v>
      </c>
      <c r="BL322" s="31">
        <f t="shared" si="188"/>
        <v>8.935607094537108</v>
      </c>
      <c r="BM322" s="31">
        <f t="shared" si="189"/>
        <v>2.8530929054628924</v>
      </c>
      <c r="BN322" s="31">
        <f t="shared" si="197"/>
        <v>0.18635485992572778</v>
      </c>
      <c r="BO322" s="31">
        <f t="shared" si="190"/>
        <v>0.15237040197343751</v>
      </c>
      <c r="BP322" s="31">
        <f t="shared" si="191"/>
        <v>1.0082118710694115</v>
      </c>
      <c r="BQ322" s="31">
        <f t="shared" si="192"/>
        <v>0.25293453523443699</v>
      </c>
      <c r="BS322" s="13"/>
      <c r="BT322" s="19"/>
      <c r="BU322" s="20"/>
      <c r="BV322" s="19"/>
      <c r="BW322" s="33"/>
      <c r="BX322" s="34"/>
      <c r="BZ322" s="19"/>
      <c r="CA322" s="20"/>
      <c r="CB322" s="19"/>
      <c r="CC322" s="6"/>
      <c r="CD322" s="35"/>
      <c r="CF322" s="21"/>
      <c r="CG322" s="21"/>
      <c r="CH322" s="21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36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31">
        <f t="shared" ref="AK323:AK331" si="209">(BO323+BP323)/BQ323</f>
        <v>4.4732833198826469</v>
      </c>
      <c r="AL323" s="23">
        <f t="shared" ref="AL323:AL331" si="210">(K323+L323)/2</f>
        <v>14.75</v>
      </c>
      <c r="AM323" s="31">
        <f t="shared" ref="AM323:AM331" si="211">Z323*0.921</f>
        <v>3.0392999999999999</v>
      </c>
      <c r="AN323" s="23">
        <f t="shared" si="204"/>
        <v>97.69606005906509</v>
      </c>
      <c r="AO323" s="25">
        <f t="shared" ref="AO323:AO331" si="212">AN323*0.00163/2.45</f>
        <v>6.4997786896439216E-2</v>
      </c>
      <c r="AP323" s="31">
        <f t="shared" ref="AP323:AP331" si="213">(2504*EXP(17.27*AL323/(237.3+AL323)))/(AL323+237.3)^2</f>
        <v>0.10828728911525078</v>
      </c>
      <c r="AQ323" s="31">
        <f t="shared" ref="AQ323:AQ331" si="214">0.6108*EXP(17.27*K323/(237.3+K323))</f>
        <v>2.7421805492514406</v>
      </c>
      <c r="AR323" s="31">
        <f t="shared" ref="AR323:AR331" si="215">0.6108*EXP(17.27*L323/(237.3+L323))</f>
        <v>0.99499981011308136</v>
      </c>
      <c r="AS323" s="31">
        <f t="shared" ref="AS323:AS331" si="216">(AQ323+AR323)/2</f>
        <v>1.868590179682261</v>
      </c>
      <c r="AT323" s="31">
        <f t="shared" si="194"/>
        <v>0.40396992290591105</v>
      </c>
      <c r="AU323" s="31">
        <f t="shared" si="195"/>
        <v>0.26599151327738974</v>
      </c>
      <c r="AV323" s="31">
        <f t="shared" ref="AV323:AV331" si="217">(AT323+AU323)/2</f>
        <v>0.33498071809165042</v>
      </c>
      <c r="AW323" s="31">
        <f t="shared" ref="AW323:AW331" si="218">AS323-AV323</f>
        <v>1.5336094615906106</v>
      </c>
      <c r="AX323" s="31">
        <f t="shared" ref="AX323:AX331" si="219">R323*0.77</f>
        <v>11.6732</v>
      </c>
      <c r="AY323" s="31">
        <f t="shared" ref="AY323:AY331" si="220">1+(0.033*COS(2*PI()*I323/365))</f>
        <v>1.0235842217394178</v>
      </c>
      <c r="AZ323" s="31">
        <f t="shared" ref="AZ323:AZ331" si="221">(0.409*SIN((2*PI()*I323/365)-1.39))</f>
        <v>-0.33897775897836802</v>
      </c>
      <c r="BA323" s="31">
        <f t="shared" si="205"/>
        <v>1.3360398688175026</v>
      </c>
      <c r="BB323" s="31">
        <f t="shared" si="206"/>
        <v>-0.18311221446256387</v>
      </c>
      <c r="BC323" s="31">
        <f t="shared" si="207"/>
        <v>0.78722007055070198</v>
      </c>
      <c r="BD323" s="31">
        <f t="shared" ref="BD323:BD331" si="222">(24*60/PI())*(0.082*AY323)*((BA323*BB323)+(BC323*SIN(BA323)))</f>
        <v>20.043471654692432</v>
      </c>
      <c r="BE323" s="31">
        <f t="shared" si="208"/>
        <v>15.154468048679854</v>
      </c>
      <c r="BF323" s="25">
        <f t="shared" si="196"/>
        <v>1</v>
      </c>
      <c r="BG323" s="32">
        <f t="shared" ref="BG323:BG331" si="223">(K323+273.16)^4</f>
        <v>7651696757.1653061</v>
      </c>
      <c r="BH323" s="32">
        <f t="shared" ref="BH323:BH331" si="224">(L323+273.16)^4</f>
        <v>6151830173.6819334</v>
      </c>
      <c r="BI323" s="31">
        <f t="shared" ref="BI323:BI331" si="225">((BG323+BH323)/2)*4.903*10^-9</f>
        <v>33.839346270972008</v>
      </c>
      <c r="BJ323" s="25">
        <f t="shared" ref="BJ323:BJ331" si="226">(0.34-(0.14*SQRT(AV323)))</f>
        <v>0.25897147369847862</v>
      </c>
      <c r="BK323" s="25">
        <f t="shared" ref="BK323:BK331" si="227">1.35*BF323-0.35</f>
        <v>1</v>
      </c>
      <c r="BL323" s="31">
        <f t="shared" ref="BL323:BL331" si="228">BI323*BJ323*BK323</f>
        <v>8.7634253727867382</v>
      </c>
      <c r="BM323" s="31">
        <f t="shared" ref="BM323:BM331" si="229">AX323-BL323</f>
        <v>2.9097746272132614</v>
      </c>
      <c r="BN323" s="31">
        <f t="shared" si="197"/>
        <v>0.19193764031749747</v>
      </c>
      <c r="BO323" s="31">
        <f t="shared" ref="BO323:BO331" si="230">AP323*0.408*BM323</f>
        <v>0.12855737537744349</v>
      </c>
      <c r="BP323" s="31">
        <f t="shared" ref="BP323:BP331" si="231">(AO323*900*AM323*AW323)/(AL323+273.16)</f>
        <v>0.94704949948260264</v>
      </c>
      <c r="BQ323" s="31">
        <f t="shared" ref="BQ323:BQ331" si="232">AP323+AO323*(1+0.34*AM323)</f>
        <v>0.24045131907456824</v>
      </c>
      <c r="BS323" s="13"/>
      <c r="BT323" s="19"/>
      <c r="BU323" s="20"/>
      <c r="BV323" s="19"/>
      <c r="BW323" s="33"/>
      <c r="BX323" s="34"/>
      <c r="BZ323" s="19"/>
      <c r="CA323" s="20"/>
      <c r="CB323" s="19"/>
      <c r="CC323" s="6"/>
      <c r="CD323" s="35"/>
      <c r="CF323" s="21"/>
      <c r="CG323" s="21"/>
      <c r="CH323" s="21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36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31">
        <f t="shared" si="209"/>
        <v>3.2173024562940604</v>
      </c>
      <c r="AL324" s="23">
        <f t="shared" si="210"/>
        <v>14.55</v>
      </c>
      <c r="AM324" s="31">
        <f t="shared" si="211"/>
        <v>1.6578000000000002</v>
      </c>
      <c r="AN324" s="23">
        <f t="shared" si="204"/>
        <v>97.69359143744029</v>
      </c>
      <c r="AO324" s="25">
        <f t="shared" si="212"/>
        <v>6.4996144507358231E-2</v>
      </c>
      <c r="AP324" s="31">
        <f t="shared" si="213"/>
        <v>0.10706792637256354</v>
      </c>
      <c r="AQ324" s="31">
        <f t="shared" si="214"/>
        <v>3.0930813295225428</v>
      </c>
      <c r="AR324" s="31">
        <f t="shared" si="215"/>
        <v>0.84232974477864808</v>
      </c>
      <c r="AS324" s="31">
        <f t="shared" si="216"/>
        <v>1.9677055371505954</v>
      </c>
      <c r="AT324" s="31">
        <f t="shared" ref="AT324:AT331" si="234">AR324*N324/100</f>
        <v>0.33693189791145928</v>
      </c>
      <c r="AU324" s="31">
        <f t="shared" ref="AU324:AU331" si="235">AQ324*O324/100</f>
        <v>0.36807667821318263</v>
      </c>
      <c r="AV324" s="31">
        <f t="shared" si="217"/>
        <v>0.35250428806232093</v>
      </c>
      <c r="AW324" s="31">
        <f t="shared" si="218"/>
        <v>1.6152012490882743</v>
      </c>
      <c r="AX324" s="31">
        <f t="shared" si="219"/>
        <v>10.6645</v>
      </c>
      <c r="AY324" s="31">
        <f t="shared" si="220"/>
        <v>1.0239780483173626</v>
      </c>
      <c r="AZ324" s="31">
        <f t="shared" si="221"/>
        <v>-0.34286691598482394</v>
      </c>
      <c r="BA324" s="31">
        <f t="shared" si="205"/>
        <v>1.3330686749272449</v>
      </c>
      <c r="BB324" s="31">
        <f t="shared" si="206"/>
        <v>-0.18513061502804659</v>
      </c>
      <c r="BC324" s="31">
        <f t="shared" si="207"/>
        <v>0.78613463101114378</v>
      </c>
      <c r="BD324" s="31">
        <f t="shared" si="222"/>
        <v>19.906896288624317</v>
      </c>
      <c r="BE324" s="31">
        <f t="shared" si="208"/>
        <v>15.051206145903073</v>
      </c>
      <c r="BF324" s="25">
        <f t="shared" ref="BF324:BF331" si="236">IF(R324/BE324&gt;0.3,MIN(R324/BE324,1),0.3)</f>
        <v>0.92019203416265472</v>
      </c>
      <c r="BG324" s="32">
        <f t="shared" si="223"/>
        <v>7860776041.8675165</v>
      </c>
      <c r="BH324" s="32">
        <f t="shared" si="224"/>
        <v>5943650681.7697172</v>
      </c>
      <c r="BI324" s="31">
        <f t="shared" si="225"/>
        <v>33.841552112996681</v>
      </c>
      <c r="BJ324" s="25">
        <f t="shared" si="226"/>
        <v>0.25687909982428314</v>
      </c>
      <c r="BK324" s="25">
        <f t="shared" si="227"/>
        <v>0.89225924611958407</v>
      </c>
      <c r="BL324" s="31">
        <f t="shared" si="228"/>
        <v>7.756576874662823</v>
      </c>
      <c r="BM324" s="31">
        <f t="shared" si="229"/>
        <v>2.9079231253371773</v>
      </c>
      <c r="BN324" s="31">
        <f t="shared" ref="BN324:BN331" si="237">BM324/R324</f>
        <v>0.20995834839979621</v>
      </c>
      <c r="BO324" s="31">
        <f t="shared" si="230"/>
        <v>0.12702888202491569</v>
      </c>
      <c r="BP324" s="31">
        <f t="shared" si="231"/>
        <v>0.54441981682260854</v>
      </c>
      <c r="BQ324" s="31">
        <f t="shared" si="232"/>
        <v>0.20869927772378327</v>
      </c>
      <c r="BS324" s="13"/>
      <c r="BT324" s="19"/>
      <c r="BU324" s="20"/>
      <c r="BV324" s="19"/>
      <c r="BW324" s="33"/>
      <c r="BX324" s="34"/>
      <c r="BZ324" s="19"/>
      <c r="CA324" s="20"/>
      <c r="CB324" s="19"/>
      <c r="CC324" s="6"/>
      <c r="CD324" s="35"/>
      <c r="CF324" s="21"/>
      <c r="CG324" s="21"/>
      <c r="CH324" s="21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36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31">
        <f t="shared" si="209"/>
        <v>3.1184176288123977</v>
      </c>
      <c r="AL325" s="23">
        <f t="shared" si="210"/>
        <v>15.25</v>
      </c>
      <c r="AM325" s="31">
        <f t="shared" si="211"/>
        <v>1.4736000000000002</v>
      </c>
      <c r="AN325" s="23">
        <f t="shared" ref="AN325:AN368" si="244">101.3*(((273.16+AL325)-0.0065*$AN$1)/(273.16+AL325))^5.26</f>
        <v>97.702216854255042</v>
      </c>
      <c r="AO325" s="25">
        <f t="shared" si="212"/>
        <v>6.5001883049973758E-2</v>
      </c>
      <c r="AP325" s="31">
        <f t="shared" si="213"/>
        <v>0.1113874446171612</v>
      </c>
      <c r="AQ325" s="31">
        <f t="shared" si="214"/>
        <v>3.4215146678582187</v>
      </c>
      <c r="AR325" s="31">
        <f t="shared" si="215"/>
        <v>0.82478058998620984</v>
      </c>
      <c r="AS325" s="31">
        <f t="shared" si="216"/>
        <v>2.1231476289222142</v>
      </c>
      <c r="AT325" s="31">
        <f t="shared" si="234"/>
        <v>0.42063810089296699</v>
      </c>
      <c r="AU325" s="31">
        <f t="shared" si="235"/>
        <v>0.3079363201072397</v>
      </c>
      <c r="AV325" s="31">
        <f t="shared" si="217"/>
        <v>0.36428721050010338</v>
      </c>
      <c r="AW325" s="31">
        <f t="shared" si="218"/>
        <v>1.7588604184221108</v>
      </c>
      <c r="AX325" s="31">
        <f t="shared" si="219"/>
        <v>11.4422</v>
      </c>
      <c r="AY325" s="31">
        <f t="shared" si="220"/>
        <v>1.0243647696821025</v>
      </c>
      <c r="AZ325" s="31">
        <f t="shared" si="221"/>
        <v>-0.3466544741243997</v>
      </c>
      <c r="BA325" s="31">
        <f t="shared" ref="BA325:BA368" si="245">ACOS(-TAN(PI()*$AN$2/180)*TAN(AZ325))</f>
        <v>1.3301650943156222</v>
      </c>
      <c r="BB325" s="31">
        <f t="shared" ref="BB325:BB368" si="246">SIN(PI()*$AN$2/180)*SIN(AZ325)</f>
        <v>-0.18709359648976262</v>
      </c>
      <c r="BC325" s="31">
        <f t="shared" ref="BC325:BC368" si="247">COS(PI()*$AN$2/180)*COS(AZ325)</f>
        <v>0.78506611813230698</v>
      </c>
      <c r="BD325" s="31">
        <f t="shared" si="222"/>
        <v>19.773804459905914</v>
      </c>
      <c r="BE325" s="31">
        <f t="shared" ref="BE325:BE368" si="248">BD325*(0.75+(2*10^-5*$AN$1))</f>
        <v>14.950578076045664</v>
      </c>
      <c r="BF325" s="25">
        <f t="shared" si="236"/>
        <v>0.99394150008214122</v>
      </c>
      <c r="BG325" s="32">
        <f t="shared" si="223"/>
        <v>8041837275.1282349</v>
      </c>
      <c r="BH325" s="32">
        <f t="shared" si="224"/>
        <v>5918004820.7020445</v>
      </c>
      <c r="BI325" s="31">
        <f t="shared" si="225"/>
        <v>34.222552897927933</v>
      </c>
      <c r="BJ325" s="25">
        <f t="shared" si="226"/>
        <v>0.25550130577457408</v>
      </c>
      <c r="BK325" s="25">
        <f t="shared" si="227"/>
        <v>0.99182102511089065</v>
      </c>
      <c r="BL325" s="31">
        <f t="shared" si="228"/>
        <v>8.67239075696396</v>
      </c>
      <c r="BM325" s="31">
        <f t="shared" si="229"/>
        <v>2.7698092430360397</v>
      </c>
      <c r="BN325" s="31">
        <f t="shared" si="237"/>
        <v>0.18639362335370388</v>
      </c>
      <c r="BO325" s="31">
        <f t="shared" si="230"/>
        <v>0.12587696525278144</v>
      </c>
      <c r="BP325" s="31">
        <f t="shared" si="231"/>
        <v>0.52573770057373981</v>
      </c>
      <c r="BQ325" s="31">
        <f t="shared" si="232"/>
        <v>0.20895683112036501</v>
      </c>
      <c r="BS325" s="13"/>
      <c r="BT325" s="19"/>
      <c r="BU325" s="20"/>
      <c r="BV325" s="19"/>
      <c r="BW325" s="33"/>
      <c r="BX325" s="34"/>
      <c r="BZ325" s="19"/>
      <c r="CA325" s="20"/>
      <c r="CB325" s="19"/>
      <c r="CC325" s="6"/>
      <c r="CD325" s="35"/>
      <c r="CF325" s="21"/>
      <c r="CG325" s="21"/>
      <c r="CH325" s="21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36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31">
        <f t="shared" si="209"/>
        <v>3.0230507718756154</v>
      </c>
      <c r="AL326" s="23">
        <f t="shared" si="210"/>
        <v>16.399999999999999</v>
      </c>
      <c r="AM326" s="31">
        <f t="shared" si="211"/>
        <v>1.3815</v>
      </c>
      <c r="AN326" s="23">
        <f t="shared" si="244"/>
        <v>97.716297972695216</v>
      </c>
      <c r="AO326" s="25">
        <f t="shared" si="212"/>
        <v>6.5011251304282938E-2</v>
      </c>
      <c r="AP326" s="31">
        <f t="shared" si="213"/>
        <v>0.11880512127012467</v>
      </c>
      <c r="AQ326" s="31">
        <f t="shared" si="214"/>
        <v>3.5653401758108458</v>
      </c>
      <c r="AR326" s="31">
        <f t="shared" si="215"/>
        <v>0.92224025736807469</v>
      </c>
      <c r="AS326" s="31">
        <f t="shared" si="216"/>
        <v>2.2437902165894603</v>
      </c>
      <c r="AT326" s="31">
        <f t="shared" si="234"/>
        <v>0.40947467427142514</v>
      </c>
      <c r="AU326" s="31">
        <f t="shared" si="235"/>
        <v>0.3422726568778412</v>
      </c>
      <c r="AV326" s="31">
        <f t="shared" si="217"/>
        <v>0.3758736655746332</v>
      </c>
      <c r="AW326" s="31">
        <f t="shared" si="218"/>
        <v>1.8679165510148272</v>
      </c>
      <c r="AX326" s="31">
        <f t="shared" si="219"/>
        <v>11.303599999999999</v>
      </c>
      <c r="AY326" s="31">
        <f t="shared" si="220"/>
        <v>1.0247442712397508</v>
      </c>
      <c r="AZ326" s="31">
        <f t="shared" si="221"/>
        <v>-0.35033931106187588</v>
      </c>
      <c r="BA326" s="31">
        <f t="shared" si="245"/>
        <v>1.3273306315438846</v>
      </c>
      <c r="BB326" s="31">
        <f t="shared" si="246"/>
        <v>-0.18900076501104957</v>
      </c>
      <c r="BC326" s="31">
        <f t="shared" si="247"/>
        <v>0.784015775718236</v>
      </c>
      <c r="BD326" s="31">
        <f t="shared" si="222"/>
        <v>19.644249000805058</v>
      </c>
      <c r="BE326" s="31">
        <f t="shared" si="248"/>
        <v>14.852623784528687</v>
      </c>
      <c r="BF326" s="25">
        <f t="shared" si="236"/>
        <v>0.98837755624642554</v>
      </c>
      <c r="BG326" s="32">
        <f t="shared" si="223"/>
        <v>8117293828.9158564</v>
      </c>
      <c r="BH326" s="32">
        <f t="shared" si="224"/>
        <v>6055747205.962182</v>
      </c>
      <c r="BI326" s="31">
        <f t="shared" si="225"/>
        <v>34.745210097003515</v>
      </c>
      <c r="BJ326" s="25">
        <f t="shared" si="226"/>
        <v>0.25416804880894989</v>
      </c>
      <c r="BK326" s="25">
        <f t="shared" si="227"/>
        <v>0.98430970093267456</v>
      </c>
      <c r="BL326" s="31">
        <f t="shared" si="228"/>
        <v>8.6925593065185982</v>
      </c>
      <c r="BM326" s="31">
        <f t="shared" si="229"/>
        <v>2.6110406934814012</v>
      </c>
      <c r="BN326" s="31">
        <f t="shared" si="237"/>
        <v>0.17786380745786112</v>
      </c>
      <c r="BO326" s="31">
        <f t="shared" si="230"/>
        <v>0.12656364254195762</v>
      </c>
      <c r="BP326" s="31">
        <f t="shared" si="231"/>
        <v>0.52143577739651026</v>
      </c>
      <c r="BQ326" s="31">
        <f t="shared" si="232"/>
        <v>0.21435280742454235</v>
      </c>
      <c r="BS326" s="13"/>
      <c r="BT326" s="19"/>
      <c r="BU326" s="20"/>
      <c r="BV326" s="19"/>
      <c r="BW326" s="33"/>
      <c r="BX326" s="34"/>
      <c r="BZ326" s="19"/>
      <c r="CA326" s="20"/>
      <c r="CB326" s="19"/>
      <c r="CC326" s="6"/>
      <c r="CD326" s="35"/>
      <c r="CF326" s="21"/>
      <c r="CG326" s="21"/>
      <c r="CH326" s="21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36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31">
        <f t="shared" si="209"/>
        <v>3.4101683392146422</v>
      </c>
      <c r="AL327" s="23">
        <f t="shared" si="210"/>
        <v>18.950000000000003</v>
      </c>
      <c r="AM327" s="31">
        <f t="shared" si="211"/>
        <v>1.5657000000000001</v>
      </c>
      <c r="AN327" s="23">
        <f t="shared" si="244"/>
        <v>97.747131571049891</v>
      </c>
      <c r="AO327" s="25">
        <f t="shared" si="212"/>
        <v>6.5031765086045426E-2</v>
      </c>
      <c r="AP327" s="31">
        <f t="shared" si="213"/>
        <v>0.13676040296412509</v>
      </c>
      <c r="AQ327" s="31">
        <f t="shared" si="214"/>
        <v>4.0288844232591545</v>
      </c>
      <c r="AR327" s="31">
        <f t="shared" si="215"/>
        <v>1.1326407811431278</v>
      </c>
      <c r="AS327" s="31">
        <f t="shared" si="216"/>
        <v>2.5807626022011414</v>
      </c>
      <c r="AT327" s="31">
        <f t="shared" si="234"/>
        <v>0.45305631245725109</v>
      </c>
      <c r="AU327" s="31">
        <f t="shared" si="235"/>
        <v>0.51166832175391253</v>
      </c>
      <c r="AV327" s="31">
        <f t="shared" si="217"/>
        <v>0.48236231710558181</v>
      </c>
      <c r="AW327" s="31">
        <f t="shared" si="218"/>
        <v>2.0984002850955594</v>
      </c>
      <c r="AX327" s="31">
        <f t="shared" si="219"/>
        <v>10.9109</v>
      </c>
      <c r="AY327" s="31">
        <f t="shared" si="220"/>
        <v>1.0251164405358055</v>
      </c>
      <c r="AZ327" s="31">
        <f t="shared" si="221"/>
        <v>-0.35392033490054309</v>
      </c>
      <c r="BA327" s="31">
        <f t="shared" si="245"/>
        <v>1.3245667808978676</v>
      </c>
      <c r="BB327" s="31">
        <f t="shared" si="246"/>
        <v>-0.19085174418565326</v>
      </c>
      <c r="BC327" s="31">
        <f t="shared" si="247"/>
        <v>0.78298482479704001</v>
      </c>
      <c r="BD327" s="31">
        <f t="shared" si="222"/>
        <v>19.51828110092616</v>
      </c>
      <c r="BE327" s="31">
        <f t="shared" si="248"/>
        <v>14.757381974788251</v>
      </c>
      <c r="BF327" s="25">
        <f t="shared" si="236"/>
        <v>0.96019741334934994</v>
      </c>
      <c r="BG327" s="32">
        <f t="shared" si="223"/>
        <v>8346851981.8987837</v>
      </c>
      <c r="BH327" s="32">
        <f t="shared" si="224"/>
        <v>6320479216.4782133</v>
      </c>
      <c r="BI327" s="31">
        <f t="shared" si="225"/>
        <v>35.956962432821207</v>
      </c>
      <c r="BJ327" s="25">
        <f t="shared" si="226"/>
        <v>0.24276676794804464</v>
      </c>
      <c r="BK327" s="25">
        <f t="shared" si="227"/>
        <v>0.94626650802162249</v>
      </c>
      <c r="BL327" s="31">
        <f t="shared" si="228"/>
        <v>8.2601075450502304</v>
      </c>
      <c r="BM327" s="31">
        <f t="shared" si="229"/>
        <v>2.6507924549497694</v>
      </c>
      <c r="BN327" s="31">
        <f t="shared" si="237"/>
        <v>0.18707074488001196</v>
      </c>
      <c r="BO327" s="31">
        <f t="shared" si="230"/>
        <v>0.14790956527978269</v>
      </c>
      <c r="BP327" s="31">
        <f t="shared" si="231"/>
        <v>0.65829190501112</v>
      </c>
      <c r="BQ327" s="31">
        <f t="shared" si="232"/>
        <v>0.23641104781254579</v>
      </c>
      <c r="BS327" s="13"/>
      <c r="BT327" s="19"/>
      <c r="BU327" s="20"/>
      <c r="BV327" s="19"/>
      <c r="BW327" s="33"/>
      <c r="BX327" s="34"/>
      <c r="BZ327" s="19"/>
      <c r="CA327" s="20"/>
      <c r="CB327" s="19"/>
      <c r="CC327" s="6"/>
      <c r="CD327" s="35"/>
      <c r="CF327" s="21"/>
      <c r="CG327" s="21"/>
      <c r="CH327" s="21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36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31">
        <f t="shared" si="209"/>
        <v>4.2507627664488945</v>
      </c>
      <c r="AL328" s="23">
        <f t="shared" si="210"/>
        <v>18.350000000000001</v>
      </c>
      <c r="AM328" s="31">
        <f t="shared" si="211"/>
        <v>2.3946000000000001</v>
      </c>
      <c r="AN328" s="23">
        <f t="shared" si="244"/>
        <v>97.739924431916222</v>
      </c>
      <c r="AO328" s="25">
        <f t="shared" si="212"/>
        <v>6.5026970132254461E-2</v>
      </c>
      <c r="AP328" s="31">
        <f t="shared" si="213"/>
        <v>0.13234131975142796</v>
      </c>
      <c r="AQ328" s="31">
        <f t="shared" si="214"/>
        <v>3.7144033809363424</v>
      </c>
      <c r="AR328" s="31">
        <f t="shared" si="215"/>
        <v>1.1480604779781116</v>
      </c>
      <c r="AS328" s="31">
        <f t="shared" si="216"/>
        <v>2.4312319294572271</v>
      </c>
      <c r="AT328" s="31">
        <f t="shared" si="234"/>
        <v>0.60847205332839915</v>
      </c>
      <c r="AU328" s="31">
        <f t="shared" si="235"/>
        <v>0.4643004226170428</v>
      </c>
      <c r="AV328" s="31">
        <f t="shared" si="217"/>
        <v>0.536386237972721</v>
      </c>
      <c r="AW328" s="31">
        <f t="shared" si="218"/>
        <v>1.8948456914845062</v>
      </c>
      <c r="AX328" s="31">
        <f t="shared" si="219"/>
        <v>11.0649</v>
      </c>
      <c r="AY328" s="31">
        <f t="shared" si="220"/>
        <v>1.0254811672884725</v>
      </c>
      <c r="AZ328" s="31">
        <f t="shared" si="221"/>
        <v>-0.35739648450575284</v>
      </c>
      <c r="BA328" s="31">
        <f t="shared" si="245"/>
        <v>1.3218750241172499</v>
      </c>
      <c r="BB328" s="31">
        <f t="shared" si="246"/>
        <v>-0.19264617464965517</v>
      </c>
      <c r="BC328" s="31">
        <f t="shared" si="247"/>
        <v>0.78197446228685619</v>
      </c>
      <c r="BD328" s="31">
        <f t="shared" si="222"/>
        <v>19.395950300944282</v>
      </c>
      <c r="BE328" s="31">
        <f t="shared" si="248"/>
        <v>14.664890103537953</v>
      </c>
      <c r="BF328" s="25">
        <f t="shared" si="236"/>
        <v>0.9798914208387548</v>
      </c>
      <c r="BG328" s="32">
        <f t="shared" si="223"/>
        <v>8193280147.8142109</v>
      </c>
      <c r="BH328" s="32">
        <f t="shared" si="224"/>
        <v>6338431287.0273457</v>
      </c>
      <c r="BI328" s="31">
        <f t="shared" si="225"/>
        <v>35.624490582514078</v>
      </c>
      <c r="BJ328" s="25">
        <f t="shared" si="226"/>
        <v>0.23746624817034476</v>
      </c>
      <c r="BK328" s="25">
        <f t="shared" si="227"/>
        <v>0.97285341813231907</v>
      </c>
      <c r="BL328" s="31">
        <f t="shared" si="228"/>
        <v>8.2299645142881399</v>
      </c>
      <c r="BM328" s="31">
        <f t="shared" si="229"/>
        <v>2.8349354857118598</v>
      </c>
      <c r="BN328" s="31">
        <f t="shared" si="237"/>
        <v>0.19728152301404733</v>
      </c>
      <c r="BO328" s="31">
        <f t="shared" si="230"/>
        <v>0.1530730742644193</v>
      </c>
      <c r="BP328" s="31">
        <f t="shared" si="231"/>
        <v>0.91093921347435791</v>
      </c>
      <c r="BQ328" s="31">
        <f t="shared" si="232"/>
        <v>0.25031090799443922</v>
      </c>
      <c r="BS328" s="13"/>
      <c r="BT328" s="19"/>
      <c r="BU328" s="20"/>
      <c r="BV328" s="19"/>
      <c r="BW328" s="33"/>
      <c r="BX328" s="34"/>
      <c r="BZ328" s="19"/>
      <c r="CA328" s="20"/>
      <c r="CB328" s="19"/>
      <c r="CC328" s="6"/>
      <c r="CD328" s="35"/>
      <c r="CF328" s="21"/>
      <c r="CG328" s="21"/>
      <c r="CH328" s="21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36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31">
        <f t="shared" si="209"/>
        <v>3.3657702116921344</v>
      </c>
      <c r="AL329" s="23">
        <f t="shared" si="210"/>
        <v>16.649999999999999</v>
      </c>
      <c r="AM329" s="31">
        <f t="shared" si="211"/>
        <v>1.7499</v>
      </c>
      <c r="AN329" s="23">
        <f t="shared" si="244"/>
        <v>97.719344514165897</v>
      </c>
      <c r="AO329" s="25">
        <f t="shared" si="212"/>
        <v>6.5013278186975679E-2</v>
      </c>
      <c r="AP329" s="31">
        <f t="shared" si="213"/>
        <v>0.12047195731021053</v>
      </c>
      <c r="AQ329" s="31">
        <f t="shared" si="214"/>
        <v>3.5030684848343494</v>
      </c>
      <c r="AR329" s="31">
        <f t="shared" si="215"/>
        <v>0.9746714566306458</v>
      </c>
      <c r="AS329" s="31">
        <f t="shared" si="216"/>
        <v>2.2388699707324977</v>
      </c>
      <c r="AT329" s="31">
        <f t="shared" si="234"/>
        <v>0.48831039977195351</v>
      </c>
      <c r="AU329" s="31">
        <f t="shared" si="235"/>
        <v>0.50093879333131197</v>
      </c>
      <c r="AV329" s="31">
        <f t="shared" si="217"/>
        <v>0.49462459655163271</v>
      </c>
      <c r="AW329" s="31">
        <f t="shared" si="218"/>
        <v>1.744245374180865</v>
      </c>
      <c r="AX329" s="31">
        <f t="shared" si="219"/>
        <v>10.880100000000001</v>
      </c>
      <c r="AY329" s="31">
        <f t="shared" si="220"/>
        <v>1.0258383434213432</v>
      </c>
      <c r="AZ329" s="31">
        <f t="shared" si="221"/>
        <v>-0.36076672981935554</v>
      </c>
      <c r="BA329" s="31">
        <f t="shared" si="245"/>
        <v>1.3192568280713792</v>
      </c>
      <c r="BB329" s="31">
        <f t="shared" si="246"/>
        <v>-0.19438371368803792</v>
      </c>
      <c r="BC329" s="31">
        <f t="shared" si="247"/>
        <v>0.7809858596956295</v>
      </c>
      <c r="BD329" s="31">
        <f t="shared" si="222"/>
        <v>19.277304488201693</v>
      </c>
      <c r="BE329" s="31">
        <f t="shared" si="248"/>
        <v>14.575184377439536</v>
      </c>
      <c r="BF329" s="25">
        <f t="shared" si="236"/>
        <v>0.96945600371761875</v>
      </c>
      <c r="BG329" s="32">
        <f t="shared" si="223"/>
        <v>8084890580.7075863</v>
      </c>
      <c r="BH329" s="32">
        <f t="shared" si="224"/>
        <v>6125513159.560441</v>
      </c>
      <c r="BI329" s="31">
        <f t="shared" si="225"/>
        <v>34.836804769267069</v>
      </c>
      <c r="BJ329" s="25">
        <f t="shared" si="226"/>
        <v>0.24153862639383911</v>
      </c>
      <c r="BK329" s="25">
        <f t="shared" si="227"/>
        <v>0.95876560501878549</v>
      </c>
      <c r="BL329" s="31">
        <f t="shared" si="228"/>
        <v>8.0674698779776488</v>
      </c>
      <c r="BM329" s="31">
        <f t="shared" si="229"/>
        <v>2.8126301220223517</v>
      </c>
      <c r="BN329" s="31">
        <f t="shared" si="237"/>
        <v>0.19905379490604044</v>
      </c>
      <c r="BO329" s="31">
        <f t="shared" si="230"/>
        <v>0.13824796684379309</v>
      </c>
      <c r="BP329" s="31">
        <f t="shared" si="231"/>
        <v>0.61624302790593888</v>
      </c>
      <c r="BQ329" s="31">
        <f t="shared" si="232"/>
        <v>0.22416592556697837</v>
      </c>
      <c r="BS329" s="13"/>
      <c r="BT329" s="19"/>
      <c r="BU329" s="20"/>
      <c r="BV329" s="19"/>
      <c r="BW329" s="33"/>
      <c r="BX329" s="34"/>
      <c r="BZ329" s="19"/>
      <c r="CA329" s="20"/>
      <c r="CB329" s="19"/>
      <c r="CC329" s="6"/>
      <c r="CD329" s="35"/>
      <c r="CF329" s="21"/>
      <c r="CG329" s="21"/>
      <c r="CH329" s="21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36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31">
        <f t="shared" si="209"/>
        <v>3.2851282632570618</v>
      </c>
      <c r="AL330" s="23">
        <f t="shared" si="210"/>
        <v>16.3</v>
      </c>
      <c r="AM330" s="31">
        <f t="shared" si="211"/>
        <v>1.6578000000000002</v>
      </c>
      <c r="AN330" s="23">
        <f t="shared" si="244"/>
        <v>97.715077904191261</v>
      </c>
      <c r="AO330" s="25">
        <f t="shared" si="212"/>
        <v>6.5010439585237445E-2</v>
      </c>
      <c r="AP330" s="31">
        <f t="shared" si="213"/>
        <v>0.1181438892665138</v>
      </c>
      <c r="AQ330" s="31">
        <f t="shared" si="214"/>
        <v>3.5863105663510559</v>
      </c>
      <c r="AR330" s="31">
        <f t="shared" si="215"/>
        <v>0.90322918741527269</v>
      </c>
      <c r="AS330" s="31">
        <f t="shared" si="216"/>
        <v>2.2447698768831641</v>
      </c>
      <c r="AT330" s="31">
        <f t="shared" si="234"/>
        <v>0.52748584545051924</v>
      </c>
      <c r="AU330" s="31">
        <f t="shared" si="235"/>
        <v>0.44828882079388199</v>
      </c>
      <c r="AV330" s="31">
        <f t="shared" si="217"/>
        <v>0.48788733312220062</v>
      </c>
      <c r="AW330" s="31">
        <f t="shared" si="218"/>
        <v>1.7568825437609634</v>
      </c>
      <c r="AX330" s="31">
        <f t="shared" si="219"/>
        <v>10.179400000000001</v>
      </c>
      <c r="AY330" s="31">
        <f t="shared" si="220"/>
        <v>1.0261878630954209</v>
      </c>
      <c r="AZ330" s="31">
        <f t="shared" si="221"/>
        <v>-0.36403007216492916</v>
      </c>
      <c r="BA330" s="31">
        <f t="shared" si="245"/>
        <v>1.3167136423878349</v>
      </c>
      <c r="BB330" s="31">
        <f t="shared" si="246"/>
        <v>-0.19606403483730386</v>
      </c>
      <c r="BC330" s="31">
        <f t="shared" si="247"/>
        <v>0.78002016185568956</v>
      </c>
      <c r="BD330" s="31">
        <f t="shared" si="222"/>
        <v>19.162389894072739</v>
      </c>
      <c r="BE330" s="31">
        <f t="shared" si="248"/>
        <v>14.488299751110516</v>
      </c>
      <c r="BF330" s="25">
        <f t="shared" si="236"/>
        <v>0.91246041475547879</v>
      </c>
      <c r="BG330" s="32">
        <f t="shared" si="223"/>
        <v>8128116525.0957737</v>
      </c>
      <c r="BH330" s="32">
        <f t="shared" si="224"/>
        <v>6029739238.6277018</v>
      </c>
      <c r="BI330" s="31">
        <f t="shared" si="225"/>
        <v>34.7079834047681</v>
      </c>
      <c r="BJ330" s="25">
        <f t="shared" si="226"/>
        <v>0.24221149490254423</v>
      </c>
      <c r="BK330" s="25">
        <f t="shared" si="227"/>
        <v>0.88182155991989652</v>
      </c>
      <c r="BL330" s="31">
        <f t="shared" si="228"/>
        <v>7.4131850978276059</v>
      </c>
      <c r="BM330" s="31">
        <f t="shared" si="229"/>
        <v>2.7662149021723952</v>
      </c>
      <c r="BN330" s="31">
        <f t="shared" si="237"/>
        <v>0.20924469759246558</v>
      </c>
      <c r="BO330" s="31">
        <f t="shared" si="230"/>
        <v>0.1333390459325714</v>
      </c>
      <c r="BP330" s="31">
        <f t="shared" si="231"/>
        <v>0.58872423950345032</v>
      </c>
      <c r="BQ330" s="31">
        <f t="shared" si="232"/>
        <v>0.21979759314484951</v>
      </c>
      <c r="BS330" s="13"/>
      <c r="BT330" s="19"/>
      <c r="BU330" s="20"/>
      <c r="BV330" s="19"/>
      <c r="BW330" s="33"/>
      <c r="BX330" s="34"/>
      <c r="BZ330" s="19"/>
      <c r="CA330" s="20"/>
      <c r="CB330" s="19"/>
      <c r="CC330" s="6"/>
      <c r="CD330" s="35"/>
      <c r="CF330" s="21"/>
      <c r="CG330" s="21"/>
      <c r="CH330" s="21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36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31">
        <f t="shared" si="209"/>
        <v>2.6509993306256883</v>
      </c>
      <c r="AL331" s="23">
        <f t="shared" si="210"/>
        <v>15.850000000000001</v>
      </c>
      <c r="AM331" s="31">
        <f t="shared" si="211"/>
        <v>1.2893999999999999</v>
      </c>
      <c r="AN331" s="23">
        <f t="shared" si="244"/>
        <v>97.709577300805037</v>
      </c>
      <c r="AO331" s="25">
        <f t="shared" si="212"/>
        <v>6.5006780000127426E-2</v>
      </c>
      <c r="AP331" s="31">
        <f t="shared" si="213"/>
        <v>0.11520686214953549</v>
      </c>
      <c r="AQ331" s="31">
        <f t="shared" si="214"/>
        <v>3.3219025283483368</v>
      </c>
      <c r="AR331" s="31">
        <f t="shared" si="215"/>
        <v>0.92865518405702308</v>
      </c>
      <c r="AS331" s="31">
        <f t="shared" si="216"/>
        <v>2.1252788562026801</v>
      </c>
      <c r="AT331" s="31">
        <f t="shared" si="234"/>
        <v>0.52561883417627508</v>
      </c>
      <c r="AU331" s="31">
        <f t="shared" si="235"/>
        <v>0.51489489189399218</v>
      </c>
      <c r="AV331" s="31">
        <f t="shared" si="217"/>
        <v>0.52025686303513363</v>
      </c>
      <c r="AW331" s="31">
        <f t="shared" si="218"/>
        <v>1.6050219931675465</v>
      </c>
      <c r="AX331" s="31">
        <f t="shared" si="219"/>
        <v>10.5336</v>
      </c>
      <c r="AY331" s="31">
        <f t="shared" si="220"/>
        <v>1.026529622740483</v>
      </c>
      <c r="AZ331" s="31">
        <f t="shared" si="221"/>
        <v>-0.36718554454370778</v>
      </c>
      <c r="BA331" s="31">
        <f t="shared" si="245"/>
        <v>1.3142468970403456</v>
      </c>
      <c r="BB331" s="31">
        <f t="shared" si="246"/>
        <v>-0.19768682748555655</v>
      </c>
      <c r="BC331" s="31">
        <f t="shared" si="247"/>
        <v>0.77907848569404192</v>
      </c>
      <c r="BD331" s="31">
        <f t="shared" si="222"/>
        <v>19.051251092996843</v>
      </c>
      <c r="BE331" s="31">
        <f t="shared" si="248"/>
        <v>14.404269926393052</v>
      </c>
      <c r="BF331" s="25">
        <f t="shared" si="236"/>
        <v>0.94971838697177102</v>
      </c>
      <c r="BG331" s="32">
        <f t="shared" si="223"/>
        <v>7988262715.3330622</v>
      </c>
      <c r="BH331" s="32">
        <f t="shared" si="224"/>
        <v>6064435195.96667</v>
      </c>
      <c r="BI331" s="31">
        <f t="shared" si="225"/>
        <v>34.450188929551295</v>
      </c>
      <c r="BJ331" s="25">
        <f t="shared" si="226"/>
        <v>0.23901963301963786</v>
      </c>
      <c r="BK331" s="25">
        <f t="shared" si="227"/>
        <v>0.93211982241189106</v>
      </c>
      <c r="BL331" s="31">
        <f t="shared" si="228"/>
        <v>7.6753277026245819</v>
      </c>
      <c r="BM331" s="31">
        <f t="shared" si="229"/>
        <v>2.858272297375418</v>
      </c>
      <c r="BN331" s="31">
        <f t="shared" si="237"/>
        <v>0.2089380334338756</v>
      </c>
      <c r="BO331" s="31">
        <f t="shared" si="230"/>
        <v>0.13435137368022287</v>
      </c>
      <c r="BP331" s="31">
        <f t="shared" si="231"/>
        <v>0.41894493832524987</v>
      </c>
      <c r="BQ331" s="31">
        <f t="shared" si="232"/>
        <v>0.20871235447459879</v>
      </c>
      <c r="BS331" s="13"/>
      <c r="BT331" s="19"/>
      <c r="BU331" s="20"/>
      <c r="BV331" s="19"/>
      <c r="BW331" s="33"/>
      <c r="BX331" s="34"/>
      <c r="BZ331" s="19"/>
      <c r="CA331" s="20"/>
      <c r="CB331" s="19"/>
      <c r="CC331" s="6"/>
      <c r="CD331" s="35"/>
      <c r="CF331" s="21"/>
      <c r="CG331" s="21"/>
      <c r="CH331" s="21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36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23">
        <f t="shared" si="244"/>
        <v>97.504452048402399</v>
      </c>
      <c r="BA332" s="31">
        <f t="shared" si="245"/>
        <v>1.5707963267948966</v>
      </c>
      <c r="BB332" s="31">
        <f t="shared" si="246"/>
        <v>0</v>
      </c>
      <c r="BC332" s="31">
        <f t="shared" si="247"/>
        <v>0.83471973259689025</v>
      </c>
      <c r="BE332" s="31">
        <f t="shared" si="248"/>
        <v>0</v>
      </c>
      <c r="BS332" s="13"/>
      <c r="BT332" s="19"/>
      <c r="BU332" s="20"/>
      <c r="BV332" s="19"/>
      <c r="BW332" s="33"/>
      <c r="BX332" s="34"/>
      <c r="BZ332" s="19"/>
      <c r="CA332" s="20"/>
      <c r="CB332" s="19"/>
      <c r="CC332" s="6"/>
      <c r="CD332" s="35"/>
      <c r="CF332" s="21"/>
      <c r="CG332" s="21"/>
      <c r="CH332" s="21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36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31">
        <f t="shared" ref="AK333:AK368" si="249">(BO333+BP333)/BQ333</f>
        <v>3.4831090090393526</v>
      </c>
      <c r="AL333" s="23">
        <f t="shared" ref="AL333:AL368" si="250">(K333+L333)/2</f>
        <v>12.35</v>
      </c>
      <c r="AM333" s="31">
        <f t="shared" ref="AM333:AM368" si="251">Z333*0.921</f>
        <v>3.0392999999999999</v>
      </c>
      <c r="AN333" s="23">
        <f t="shared" si="244"/>
        <v>97.666211723757115</v>
      </c>
      <c r="AO333" s="25">
        <f t="shared" ref="AO333:AO368" si="252">AN333*0.00163/2.45</f>
        <v>6.4977928616213904E-2</v>
      </c>
      <c r="AP333" s="31">
        <f t="shared" ref="AP333:AP368" si="253">(2504*EXP(17.27*AL333/(237.3+AL333)))/(AL333+237.3)^2</f>
        <v>9.4406903899292752E-2</v>
      </c>
      <c r="AQ333" s="31">
        <f t="shared" ref="AQ333:AQ368" si="254">0.6108*EXP(17.27*K333/(237.3+K333))</f>
        <v>2.6118719061836697</v>
      </c>
      <c r="AR333" s="31">
        <f t="shared" ref="AR333:AR368" si="255">0.6108*EXP(17.27*L333/(237.3+L333))</f>
        <v>0.75240518260483069</v>
      </c>
      <c r="AS333" s="31">
        <f t="shared" ref="AS333:AS368" si="256">(AQ333+AR333)/2</f>
        <v>1.6821385443942503</v>
      </c>
      <c r="AT333" s="31">
        <f t="shared" ref="AT333:AT368" si="257">AR333*N333/100</f>
        <v>0.56957072323185687</v>
      </c>
      <c r="AU333" s="31">
        <f t="shared" ref="AU333:AU368" si="258">AQ333*O333/100</f>
        <v>0.64513236082736636</v>
      </c>
      <c r="AV333" s="31">
        <f t="shared" ref="AV333:AV368" si="259">(AT333+AU333)/2</f>
        <v>0.60735154202961161</v>
      </c>
      <c r="AW333" s="31">
        <f t="shared" ref="AW333:AW368" si="260">AS333-AV333</f>
        <v>1.0747870023646386</v>
      </c>
      <c r="AX333" s="31">
        <f t="shared" ref="AX333:AX368" si="261">R333*0.77</f>
        <v>6.8144999999999998</v>
      </c>
      <c r="AY333" s="31">
        <f t="shared" ref="AY333:AY368" si="262">1+(0.033*COS(2*PI()*I333/365))</f>
        <v>1.0271894591899993</v>
      </c>
      <c r="AZ333" s="31">
        <f t="shared" ref="AZ333:AZ368" si="263">(0.409*SIN((2*PI()*I333/365)-1.39))</f>
        <v>-0.37316917150388462</v>
      </c>
      <c r="BA333" s="31">
        <f t="shared" si="245"/>
        <v>1.3095483342790304</v>
      </c>
      <c r="BB333" s="31">
        <f t="shared" si="246"/>
        <v>-0.20075866168337653</v>
      </c>
      <c r="BC333" s="31">
        <f t="shared" si="247"/>
        <v>0.77727151946556305</v>
      </c>
      <c r="BD333" s="31">
        <f t="shared" ref="BD333:BD368" si="264">(24*60/PI())*(0.082*AY333)*((BA333*BB333)+(BC333*SIN(BA333)))</f>
        <v>18.840470888109923</v>
      </c>
      <c r="BE333" s="31">
        <f t="shared" si="248"/>
        <v>14.24490322908215</v>
      </c>
      <c r="BF333" s="25">
        <f t="shared" ref="BF333:BF368" si="265">IF(R333/BE333&gt;0.3,MIN(R333/BE333,1),0.3)</f>
        <v>0.62127484179267656</v>
      </c>
      <c r="BG333" s="32">
        <f t="shared" ref="BG333:BG368" si="266">(K333+273.16)^4</f>
        <v>7569243880.3644876</v>
      </c>
      <c r="BH333" s="32">
        <f t="shared" ref="BH333:BH368" si="267">(L333+273.16)^4</f>
        <v>5807830519.8800783</v>
      </c>
      <c r="BI333" s="31">
        <f t="shared" ref="BI333:BI368" si="268">((BG333+BH333)/2)*4.903*10^-9</f>
        <v>32.793897892199553</v>
      </c>
      <c r="BJ333" s="25">
        <f t="shared" ref="BJ333:BJ368" si="269">(0.34-(0.14*SQRT(AV333)))</f>
        <v>0.23089413295436223</v>
      </c>
      <c r="BK333" s="25">
        <f t="shared" ref="BK333:BK368" si="270">1.35*BF333-0.35</f>
        <v>0.48872103642011344</v>
      </c>
      <c r="BL333" s="31">
        <f t="shared" ref="BL333:BL368" si="271">BI333*BJ333*BK333</f>
        <v>3.7005559156616568</v>
      </c>
      <c r="BM333" s="31">
        <f t="shared" ref="BM333:BM368" si="272">AX333-BL333</f>
        <v>3.113944084338343</v>
      </c>
      <c r="BN333" s="31">
        <f t="shared" ref="BN333:BN368" si="273">BM333/R333</f>
        <v>0.35185808862580148</v>
      </c>
      <c r="BO333" s="31">
        <f t="shared" ref="BO333:BO368" si="274">AP333*0.408*BM333</f>
        <v>0.11994295052650365</v>
      </c>
      <c r="BP333" s="31">
        <f t="shared" ref="BP333:BP368" si="275">(AO333*900*AM333*AW333)/(AL333+273.16)</f>
        <v>0.66908766567204347</v>
      </c>
      <c r="BQ333" s="31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36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31">
        <f t="shared" si="249"/>
        <v>5.8697219148117448</v>
      </c>
      <c r="AL334" s="23">
        <f t="shared" si="250"/>
        <v>17.899999999999999</v>
      </c>
      <c r="AM334" s="31">
        <f t="shared" si="251"/>
        <v>6.3549000000000007</v>
      </c>
      <c r="AN334" s="23">
        <f t="shared" si="244"/>
        <v>97.734499861625537</v>
      </c>
      <c r="AO334" s="25">
        <f t="shared" si="252"/>
        <v>6.5023361132428403E-2</v>
      </c>
      <c r="AP334" s="31">
        <f t="shared" si="253"/>
        <v>0.1291069480010108</v>
      </c>
      <c r="AQ334" s="31">
        <f t="shared" si="254"/>
        <v>2.5959699942202965</v>
      </c>
      <c r="AR334" s="31">
        <f t="shared" si="255"/>
        <v>1.6090084391753954</v>
      </c>
      <c r="AS334" s="31">
        <f t="shared" si="256"/>
        <v>2.1024892166978457</v>
      </c>
      <c r="AT334" s="31">
        <f t="shared" si="257"/>
        <v>0.71118173011552488</v>
      </c>
      <c r="AU334" s="31">
        <f t="shared" si="258"/>
        <v>0.66716428851461618</v>
      </c>
      <c r="AV334" s="31">
        <f t="shared" si="259"/>
        <v>0.68917300931507053</v>
      </c>
      <c r="AW334" s="31">
        <f t="shared" si="260"/>
        <v>1.4133162073827752</v>
      </c>
      <c r="AX334" s="31">
        <f t="shared" si="261"/>
        <v>9.9869000000000003</v>
      </c>
      <c r="AY334" s="31">
        <f t="shared" si="262"/>
        <v>1.0275073404706727</v>
      </c>
      <c r="AZ334" s="31">
        <f t="shared" si="263"/>
        <v>-0.37599555300747733</v>
      </c>
      <c r="BA334" s="31">
        <f t="shared" si="245"/>
        <v>1.307319256409611</v>
      </c>
      <c r="BB334" s="31">
        <f t="shared" si="246"/>
        <v>-0.20220715766030389</v>
      </c>
      <c r="BC334" s="31">
        <f t="shared" si="247"/>
        <v>0.776408313175458</v>
      </c>
      <c r="BD334" s="31">
        <f t="shared" si="264"/>
        <v>18.740910361002406</v>
      </c>
      <c r="BE334" s="31">
        <f t="shared" si="248"/>
        <v>14.169627505746698</v>
      </c>
      <c r="BF334" s="25">
        <f t="shared" si="265"/>
        <v>0.9153381057293023</v>
      </c>
      <c r="BG334" s="32">
        <f t="shared" si="266"/>
        <v>7558984325.9024658</v>
      </c>
      <c r="BH334" s="32">
        <f t="shared" si="267"/>
        <v>6809271089.1682224</v>
      </c>
      <c r="BI334" s="31">
        <f t="shared" si="268"/>
        <v>35.223778150045796</v>
      </c>
      <c r="BJ334" s="25">
        <f t="shared" si="269"/>
        <v>0.22377697739872973</v>
      </c>
      <c r="BK334" s="25">
        <f t="shared" si="270"/>
        <v>0.88570644273455812</v>
      </c>
      <c r="BL334" s="31">
        <f t="shared" si="271"/>
        <v>6.9813778599800145</v>
      </c>
      <c r="BM334" s="31">
        <f t="shared" si="272"/>
        <v>3.0055221400199859</v>
      </c>
      <c r="BN334" s="31">
        <f t="shared" si="273"/>
        <v>0.23172876946954402</v>
      </c>
      <c r="BO334" s="31">
        <f t="shared" si="274"/>
        <v>0.15831778658415838</v>
      </c>
      <c r="BP334" s="31">
        <f t="shared" si="275"/>
        <v>1.8058324781290764</v>
      </c>
      <c r="BQ334" s="31">
        <f t="shared" si="276"/>
        <v>0.33462407473799882</v>
      </c>
      <c r="BS334" s="13"/>
      <c r="BT334" s="19"/>
      <c r="BU334" s="20"/>
      <c r="BV334" s="19"/>
      <c r="BW334" s="33"/>
      <c r="BX334" s="34"/>
      <c r="BZ334" s="19"/>
      <c r="CA334" s="20"/>
      <c r="CB334" s="19"/>
      <c r="CC334" s="6"/>
      <c r="CD334" s="35"/>
      <c r="CF334" s="21"/>
      <c r="CG334" s="21"/>
      <c r="CH334" s="21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36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31">
        <f t="shared" si="249"/>
        <v>5.0088514895064469</v>
      </c>
      <c r="AL335" s="23">
        <f t="shared" si="250"/>
        <v>17.2</v>
      </c>
      <c r="AM335" s="31">
        <f t="shared" si="251"/>
        <v>4.8813000000000004</v>
      </c>
      <c r="AN335" s="23">
        <f t="shared" si="244"/>
        <v>97.726028708491171</v>
      </c>
      <c r="AO335" s="25">
        <f t="shared" si="252"/>
        <v>6.5017725222383915E-2</v>
      </c>
      <c r="AP335" s="31">
        <f t="shared" si="253"/>
        <v>0.12420896307079911</v>
      </c>
      <c r="AQ335" s="31">
        <f t="shared" si="254"/>
        <v>2.5644197206554633</v>
      </c>
      <c r="AR335" s="31">
        <f t="shared" si="255"/>
        <v>1.4880015210641748</v>
      </c>
      <c r="AS335" s="31">
        <f t="shared" si="256"/>
        <v>2.026210620859819</v>
      </c>
      <c r="AT335" s="31">
        <f t="shared" si="257"/>
        <v>0.69192070729484134</v>
      </c>
      <c r="AU335" s="31">
        <f t="shared" si="258"/>
        <v>0.63084725128124408</v>
      </c>
      <c r="AV335" s="31">
        <f t="shared" si="259"/>
        <v>0.66138397928804271</v>
      </c>
      <c r="AW335" s="31">
        <f t="shared" si="260"/>
        <v>1.3648266415717762</v>
      </c>
      <c r="AX335" s="31">
        <f t="shared" si="261"/>
        <v>6.0752999999999995</v>
      </c>
      <c r="AY335" s="31">
        <f t="shared" si="262"/>
        <v>1.0278170707327079</v>
      </c>
      <c r="AZ335" s="31">
        <f t="shared" si="263"/>
        <v>-0.37871051891406543</v>
      </c>
      <c r="BA335" s="31">
        <f t="shared" si="245"/>
        <v>1.305172092974934</v>
      </c>
      <c r="BB335" s="31">
        <f t="shared" si="246"/>
        <v>-0.2035970331955442</v>
      </c>
      <c r="BC335" s="31">
        <f t="shared" si="247"/>
        <v>0.77557329392056928</v>
      </c>
      <c r="BD335" s="31">
        <f t="shared" si="264"/>
        <v>18.64528738833836</v>
      </c>
      <c r="BE335" s="31">
        <f t="shared" si="248"/>
        <v>14.097328888574866</v>
      </c>
      <c r="BF335" s="25">
        <f t="shared" si="265"/>
        <v>0.5596804942526683</v>
      </c>
      <c r="BG335" s="32">
        <f t="shared" si="266"/>
        <v>7538496509.1746454</v>
      </c>
      <c r="BH335" s="32">
        <f t="shared" si="267"/>
        <v>6696201860.4807177</v>
      </c>
      <c r="BI335" s="31">
        <f t="shared" si="268"/>
        <v>34.896363053210123</v>
      </c>
      <c r="BJ335" s="25">
        <f t="shared" si="269"/>
        <v>0.22614427553238425</v>
      </c>
      <c r="BK335" s="25">
        <f t="shared" si="270"/>
        <v>0.4055686672411023</v>
      </c>
      <c r="BL335" s="31">
        <f t="shared" si="271"/>
        <v>3.2005908619057122</v>
      </c>
      <c r="BM335" s="31">
        <f t="shared" si="272"/>
        <v>2.8747091380942873</v>
      </c>
      <c r="BN335" s="31">
        <f t="shared" si="273"/>
        <v>0.36434843321854088</v>
      </c>
      <c r="BO335" s="31">
        <f t="shared" si="274"/>
        <v>0.14568237359851957</v>
      </c>
      <c r="BP335" s="31">
        <f t="shared" si="275"/>
        <v>1.3426118736632866</v>
      </c>
      <c r="BQ335" s="31">
        <f t="shared" si="276"/>
        <v>0.29713283581671074</v>
      </c>
      <c r="BS335" s="13"/>
      <c r="BT335" s="19"/>
      <c r="BU335" s="20"/>
      <c r="BV335" s="19"/>
      <c r="BW335" s="33"/>
      <c r="BX335" s="34"/>
      <c r="BZ335" s="19"/>
      <c r="CA335" s="20"/>
      <c r="CB335" s="19"/>
      <c r="CC335" s="6"/>
      <c r="CD335" s="35"/>
      <c r="CF335" s="21"/>
      <c r="CG335" s="21"/>
      <c r="CH335" s="21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36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31">
        <f t="shared" si="249"/>
        <v>3.1740042143778164</v>
      </c>
      <c r="AL336" s="23">
        <f t="shared" si="250"/>
        <v>16.399999999999999</v>
      </c>
      <c r="AM336" s="31">
        <f t="shared" si="251"/>
        <v>3.8682000000000003</v>
      </c>
      <c r="AN336" s="23">
        <f t="shared" si="244"/>
        <v>97.716297972695216</v>
      </c>
      <c r="AO336" s="25">
        <f t="shared" si="252"/>
        <v>6.5011251304282938E-2</v>
      </c>
      <c r="AP336" s="31">
        <f t="shared" si="253"/>
        <v>0.11880512127012467</v>
      </c>
      <c r="AQ336" s="31">
        <f t="shared" si="254"/>
        <v>2.4870053972720654</v>
      </c>
      <c r="AR336" s="31">
        <f t="shared" si="255"/>
        <v>1.3841737831842924</v>
      </c>
      <c r="AS336" s="31">
        <f t="shared" si="256"/>
        <v>1.935589590228179</v>
      </c>
      <c r="AT336" s="31">
        <f t="shared" si="257"/>
        <v>1.3841737831842922</v>
      </c>
      <c r="AU336" s="31">
        <f t="shared" si="258"/>
        <v>0.75853664616798</v>
      </c>
      <c r="AV336" s="31">
        <f t="shared" si="259"/>
        <v>1.071355214676136</v>
      </c>
      <c r="AW336" s="31">
        <f t="shared" si="260"/>
        <v>0.86423437555204297</v>
      </c>
      <c r="AX336" s="31">
        <f t="shared" si="261"/>
        <v>8.4777000000000005</v>
      </c>
      <c r="AY336" s="31">
        <f t="shared" si="262"/>
        <v>1.0281185581963432</v>
      </c>
      <c r="AZ336" s="31">
        <f t="shared" si="263"/>
        <v>-0.38131326472065658</v>
      </c>
      <c r="BA336" s="31">
        <f t="shared" si="245"/>
        <v>1.3031081385920811</v>
      </c>
      <c r="BB336" s="31">
        <f t="shared" si="246"/>
        <v>-0.20492805094484579</v>
      </c>
      <c r="BC336" s="31">
        <f t="shared" si="247"/>
        <v>0.7747674219623506</v>
      </c>
      <c r="BD336" s="31">
        <f t="shared" si="264"/>
        <v>18.553638296090359</v>
      </c>
      <c r="BE336" s="31">
        <f t="shared" si="248"/>
        <v>14.028034842907998</v>
      </c>
      <c r="BF336" s="25">
        <f t="shared" si="265"/>
        <v>0.78485690428450905</v>
      </c>
      <c r="BG336" s="32">
        <f t="shared" si="266"/>
        <v>7487459175.1471529</v>
      </c>
      <c r="BH336" s="32">
        <f t="shared" si="267"/>
        <v>6593797544.6870451</v>
      </c>
      <c r="BI336" s="31">
        <f t="shared" si="268"/>
        <v>34.520200848673532</v>
      </c>
      <c r="BJ336" s="25">
        <f t="shared" si="269"/>
        <v>0.19509119347792464</v>
      </c>
      <c r="BK336" s="25">
        <f t="shared" si="270"/>
        <v>0.70955682078408733</v>
      </c>
      <c r="BL336" s="31">
        <f t="shared" si="271"/>
        <v>4.7785722706253146</v>
      </c>
      <c r="BM336" s="31">
        <f t="shared" si="272"/>
        <v>3.6991277293746858</v>
      </c>
      <c r="BN336" s="31">
        <f t="shared" si="273"/>
        <v>0.33597890366709227</v>
      </c>
      <c r="BO336" s="31">
        <f t="shared" si="274"/>
        <v>0.17930592994067249</v>
      </c>
      <c r="BP336" s="31">
        <f t="shared" si="275"/>
        <v>0.67551177542006369</v>
      </c>
      <c r="BQ336" s="31">
        <f t="shared" si="276"/>
        <v>0.26931839015478487</v>
      </c>
      <c r="BS336" s="13"/>
      <c r="BT336" s="19"/>
      <c r="BU336" s="20"/>
      <c r="BV336" s="19"/>
      <c r="BW336" s="33"/>
      <c r="BX336" s="34"/>
      <c r="BZ336" s="19"/>
      <c r="CA336" s="20"/>
      <c r="CB336" s="19"/>
      <c r="CC336" s="6"/>
      <c r="CD336" s="35"/>
      <c r="CF336" s="21"/>
      <c r="CG336" s="21"/>
      <c r="CH336" s="21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36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31">
        <f t="shared" si="249"/>
        <v>1.8072666484733206</v>
      </c>
      <c r="AL337" s="23">
        <f t="shared" si="250"/>
        <v>15.850000000000001</v>
      </c>
      <c r="AM337" s="31">
        <f t="shared" si="251"/>
        <v>2.0262000000000002</v>
      </c>
      <c r="AN337" s="23">
        <f t="shared" si="244"/>
        <v>97.709577300805037</v>
      </c>
      <c r="AO337" s="25">
        <f t="shared" si="252"/>
        <v>6.5006780000127426E-2</v>
      </c>
      <c r="AP337" s="31">
        <f t="shared" si="253"/>
        <v>0.11520686214953549</v>
      </c>
      <c r="AQ337" s="31">
        <f t="shared" si="254"/>
        <v>2.4566163260716172</v>
      </c>
      <c r="AR337" s="31">
        <f t="shared" si="255"/>
        <v>1.3040137525909687</v>
      </c>
      <c r="AS337" s="31">
        <f t="shared" si="256"/>
        <v>1.8803150393312928</v>
      </c>
      <c r="AT337" s="31">
        <f t="shared" si="257"/>
        <v>1.3040137525909687</v>
      </c>
      <c r="AU337" s="31">
        <f t="shared" si="258"/>
        <v>1.3732485262740339</v>
      </c>
      <c r="AV337" s="31">
        <f t="shared" si="259"/>
        <v>1.3386311394325014</v>
      </c>
      <c r="AW337" s="31">
        <f t="shared" si="260"/>
        <v>0.5416838998987914</v>
      </c>
      <c r="AX337" s="31">
        <f t="shared" si="261"/>
        <v>7.6460999999999997</v>
      </c>
      <c r="AY337" s="31">
        <f t="shared" si="262"/>
        <v>1.0284117135243369</v>
      </c>
      <c r="AZ337" s="31">
        <f t="shared" si="263"/>
        <v>-0.38380301917749693</v>
      </c>
      <c r="BA337" s="31">
        <f t="shared" si="245"/>
        <v>1.3011286533209607</v>
      </c>
      <c r="BB337" s="31">
        <f t="shared" si="246"/>
        <v>-0.20619998704006787</v>
      </c>
      <c r="BC337" s="31">
        <f t="shared" si="247"/>
        <v>0.77399162307262603</v>
      </c>
      <c r="BD337" s="31">
        <f t="shared" si="264"/>
        <v>18.465997776280602</v>
      </c>
      <c r="BE337" s="31">
        <f t="shared" si="248"/>
        <v>13.961771598690238</v>
      </c>
      <c r="BF337" s="25">
        <f t="shared" si="265"/>
        <v>0.71122779296371952</v>
      </c>
      <c r="BG337" s="32">
        <f t="shared" si="266"/>
        <v>7467116976.2703438</v>
      </c>
      <c r="BH337" s="32">
        <f t="shared" si="267"/>
        <v>6510889591.3749886</v>
      </c>
      <c r="BI337" s="31">
        <f t="shared" si="268"/>
        <v>34.267083100582532</v>
      </c>
      <c r="BJ337" s="25">
        <f t="shared" si="269"/>
        <v>0.17802108059109351</v>
      </c>
      <c r="BK337" s="25">
        <f t="shared" si="270"/>
        <v>0.61015752050102146</v>
      </c>
      <c r="BL337" s="31">
        <f t="shared" si="271"/>
        <v>3.7221214454946892</v>
      </c>
      <c r="BM337" s="31">
        <f t="shared" si="272"/>
        <v>3.9239785545053105</v>
      </c>
      <c r="BN337" s="31">
        <f t="shared" si="273"/>
        <v>0.39516400347485503</v>
      </c>
      <c r="BO337" s="31">
        <f t="shared" si="274"/>
        <v>0.18444425661390373</v>
      </c>
      <c r="BP337" s="31">
        <f t="shared" si="275"/>
        <v>0.2221859192148328</v>
      </c>
      <c r="BQ337" s="31">
        <f t="shared" si="276"/>
        <v>0.22499733294599072</v>
      </c>
      <c r="BS337" s="13"/>
      <c r="BT337" s="19"/>
      <c r="BU337" s="20"/>
      <c r="BV337" s="19"/>
      <c r="BW337" s="33"/>
      <c r="BX337" s="34"/>
      <c r="BZ337" s="19"/>
      <c r="CA337" s="20"/>
      <c r="CB337" s="19"/>
      <c r="CC337" s="6"/>
      <c r="CD337" s="35"/>
      <c r="CF337" s="21"/>
      <c r="CG337" s="21"/>
      <c r="CH337" s="21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36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31">
        <f t="shared" si="249"/>
        <v>1.6397864271627616</v>
      </c>
      <c r="AL338" s="23">
        <f t="shared" si="250"/>
        <v>14.149999999999999</v>
      </c>
      <c r="AM338" s="31">
        <f t="shared" si="251"/>
        <v>1.1973</v>
      </c>
      <c r="AN338" s="23">
        <f t="shared" si="244"/>
        <v>97.688644035650015</v>
      </c>
      <c r="AO338" s="25">
        <f t="shared" si="252"/>
        <v>6.4992852970656947E-2</v>
      </c>
      <c r="AP338" s="31">
        <f t="shared" si="253"/>
        <v>0.10466418463095502</v>
      </c>
      <c r="AQ338" s="31">
        <f t="shared" si="254"/>
        <v>2.3968104104453793</v>
      </c>
      <c r="AR338" s="31">
        <f t="shared" si="255"/>
        <v>1.0654843299074719</v>
      </c>
      <c r="AS338" s="31">
        <f t="shared" si="256"/>
        <v>1.7311473701764255</v>
      </c>
      <c r="AT338" s="31">
        <f t="shared" si="257"/>
        <v>1.0654843299074719</v>
      </c>
      <c r="AU338" s="31">
        <f t="shared" si="258"/>
        <v>1.1265008929093283</v>
      </c>
      <c r="AV338" s="31">
        <f t="shared" si="259"/>
        <v>1.0959926114084002</v>
      </c>
      <c r="AW338" s="31">
        <f t="shared" si="260"/>
        <v>0.6351547587680253</v>
      </c>
      <c r="AX338" s="31">
        <f t="shared" si="261"/>
        <v>8.9705000000000013</v>
      </c>
      <c r="AY338" s="31">
        <f t="shared" si="262"/>
        <v>1.0286964498484381</v>
      </c>
      <c r="AZ338" s="31">
        <f t="shared" si="263"/>
        <v>-0.38617904451660728</v>
      </c>
      <c r="BA338" s="31">
        <f t="shared" si="245"/>
        <v>1.2992348601865988</v>
      </c>
      <c r="BB338" s="31">
        <f t="shared" si="246"/>
        <v>-0.20741263070971683</v>
      </c>
      <c r="BC338" s="31">
        <f t="shared" si="247"/>
        <v>0.773246787574705</v>
      </c>
      <c r="BD338" s="31">
        <f t="shared" si="264"/>
        <v>18.38239889448716</v>
      </c>
      <c r="BE338" s="31">
        <f t="shared" si="248"/>
        <v>13.898564156143852</v>
      </c>
      <c r="BF338" s="25">
        <f t="shared" si="265"/>
        <v>0.8382160825476439</v>
      </c>
      <c r="BG338" s="32">
        <f t="shared" si="266"/>
        <v>7426556956.0786963</v>
      </c>
      <c r="BH338" s="32">
        <f t="shared" si="267"/>
        <v>6240166356.6403961</v>
      </c>
      <c r="BI338" s="31">
        <f t="shared" si="268"/>
        <v>33.503972201130857</v>
      </c>
      <c r="BJ338" s="25">
        <f t="shared" si="269"/>
        <v>0.19343446795509989</v>
      </c>
      <c r="BK338" s="25">
        <f t="shared" si="270"/>
        <v>0.78159171143931927</v>
      </c>
      <c r="BL338" s="31">
        <f t="shared" si="271"/>
        <v>5.0653575691087687</v>
      </c>
      <c r="BM338" s="31">
        <f t="shared" si="272"/>
        <v>3.9051424308912326</v>
      </c>
      <c r="BN338" s="31">
        <f t="shared" si="273"/>
        <v>0.33520535887478392</v>
      </c>
      <c r="BO338" s="31">
        <f t="shared" si="274"/>
        <v>0.16676124774596637</v>
      </c>
      <c r="BP338" s="31">
        <f t="shared" si="275"/>
        <v>0.154824578939143</v>
      </c>
      <c r="BQ338" s="31">
        <f t="shared" si="276"/>
        <v>0.19611445817461293</v>
      </c>
      <c r="BS338" s="13"/>
      <c r="BT338" s="19"/>
      <c r="BU338" s="20"/>
      <c r="BV338" s="19"/>
      <c r="BW338" s="33"/>
      <c r="BX338" s="34"/>
      <c r="BZ338" s="19"/>
      <c r="CA338" s="20"/>
      <c r="CB338" s="19"/>
      <c r="CC338" s="6"/>
      <c r="CD338" s="35"/>
      <c r="CF338" s="21"/>
      <c r="CG338" s="21"/>
      <c r="CH338" s="21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36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31">
        <f t="shared" si="249"/>
        <v>1.0215536715965854</v>
      </c>
      <c r="AL339" s="23">
        <f t="shared" si="250"/>
        <v>11.45</v>
      </c>
      <c r="AM339" s="31">
        <f t="shared" si="251"/>
        <v>1.1973</v>
      </c>
      <c r="AN339" s="23">
        <f t="shared" si="244"/>
        <v>97.654890748268357</v>
      </c>
      <c r="AO339" s="25">
        <f t="shared" si="252"/>
        <v>6.4970396701909142E-2</v>
      </c>
      <c r="AP339" s="31">
        <f t="shared" si="253"/>
        <v>8.9607942734491033E-2</v>
      </c>
      <c r="AQ339" s="31">
        <f t="shared" si="254"/>
        <v>1.7163564077019398</v>
      </c>
      <c r="AR339" s="31">
        <f t="shared" si="255"/>
        <v>1.0582434147156987</v>
      </c>
      <c r="AS339" s="31">
        <f t="shared" si="256"/>
        <v>1.3872999112088191</v>
      </c>
      <c r="AT339" s="31">
        <f t="shared" si="257"/>
        <v>1.0466027371538262</v>
      </c>
      <c r="AU339" s="31">
        <f t="shared" si="258"/>
        <v>1.1533915059757036</v>
      </c>
      <c r="AV339" s="31">
        <f t="shared" si="259"/>
        <v>1.099997121564765</v>
      </c>
      <c r="AW339" s="31">
        <f t="shared" si="260"/>
        <v>0.28730278964405409</v>
      </c>
      <c r="AX339" s="31">
        <f t="shared" si="261"/>
        <v>4.4737</v>
      </c>
      <c r="AY339" s="31">
        <f t="shared" si="262"/>
        <v>1.0289726827951293</v>
      </c>
      <c r="AZ339" s="31">
        <f t="shared" si="263"/>
        <v>-0.38844063667040113</v>
      </c>
      <c r="BA339" s="31">
        <f t="shared" si="245"/>
        <v>1.2974279427272006</v>
      </c>
      <c r="BB339" s="31">
        <f t="shared" si="246"/>
        <v>-0.20856578390758093</v>
      </c>
      <c r="BC339" s="31">
        <f t="shared" si="247"/>
        <v>0.7725337694255322</v>
      </c>
      <c r="BD339" s="31">
        <f t="shared" si="264"/>
        <v>18.302873098063294</v>
      </c>
      <c r="BE339" s="31">
        <f t="shared" si="248"/>
        <v>13.838436291983696</v>
      </c>
      <c r="BF339" s="25">
        <f t="shared" si="265"/>
        <v>0.41984512392961665</v>
      </c>
      <c r="BG339" s="32">
        <f t="shared" si="266"/>
        <v>6904584185.2185268</v>
      </c>
      <c r="BH339" s="32">
        <f t="shared" si="267"/>
        <v>6231290192.3936701</v>
      </c>
      <c r="BI339" s="31">
        <f t="shared" si="268"/>
        <v>32.202596036716301</v>
      </c>
      <c r="BJ339" s="25">
        <f t="shared" si="269"/>
        <v>0.19316695336992631</v>
      </c>
      <c r="BK339" s="25">
        <f t="shared" si="270"/>
        <v>0.21679091730498257</v>
      </c>
      <c r="BL339" s="31">
        <f t="shared" si="271"/>
        <v>1.348542994470054</v>
      </c>
      <c r="BM339" s="31">
        <f t="shared" si="272"/>
        <v>3.125157005529946</v>
      </c>
      <c r="BN339" s="31">
        <f t="shared" si="273"/>
        <v>0.53789277203613528</v>
      </c>
      <c r="BO339" s="31">
        <f t="shared" si="274"/>
        <v>0.1142558671150309</v>
      </c>
      <c r="BP339" s="31">
        <f t="shared" si="275"/>
        <v>7.0672539636245452E-2</v>
      </c>
      <c r="BQ339" s="31">
        <f t="shared" si="276"/>
        <v>0.18102661846660675</v>
      </c>
      <c r="BS339" s="13"/>
      <c r="BT339" s="19"/>
      <c r="BU339" s="20"/>
      <c r="BV339" s="19"/>
      <c r="BW339" s="33"/>
      <c r="BX339" s="34"/>
      <c r="BZ339" s="19"/>
      <c r="CA339" s="20"/>
      <c r="CB339" s="19"/>
      <c r="CC339" s="6"/>
      <c r="CD339" s="35"/>
      <c r="CF339" s="21"/>
      <c r="CG339" s="21"/>
      <c r="CH339" s="21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36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31">
        <f t="shared" si="249"/>
        <v>1.3355169413169461</v>
      </c>
      <c r="AL340" s="23">
        <f t="shared" si="250"/>
        <v>11.950000000000001</v>
      </c>
      <c r="AM340" s="31">
        <f t="shared" si="251"/>
        <v>0.92100000000000004</v>
      </c>
      <c r="AN340" s="23">
        <f t="shared" si="244"/>
        <v>97.661188871791083</v>
      </c>
      <c r="AO340" s="25">
        <f t="shared" si="252"/>
        <v>6.4974586882048754E-2</v>
      </c>
      <c r="AP340" s="31">
        <f t="shared" si="253"/>
        <v>9.2247682755904711E-2</v>
      </c>
      <c r="AQ340" s="31">
        <f t="shared" si="254"/>
        <v>2.143152914469288</v>
      </c>
      <c r="AR340" s="31">
        <f t="shared" si="255"/>
        <v>0.89074786868336131</v>
      </c>
      <c r="AS340" s="31">
        <f t="shared" si="256"/>
        <v>1.5169503915763247</v>
      </c>
      <c r="AT340" s="31">
        <f t="shared" si="257"/>
        <v>0.89074786868336131</v>
      </c>
      <c r="AU340" s="31">
        <f t="shared" si="258"/>
        <v>1.1701614913002312</v>
      </c>
      <c r="AV340" s="31">
        <f t="shared" si="259"/>
        <v>1.0304546799917962</v>
      </c>
      <c r="AW340" s="31">
        <f t="shared" si="260"/>
        <v>0.48649571158452853</v>
      </c>
      <c r="AX340" s="31">
        <f t="shared" si="261"/>
        <v>8.8473000000000006</v>
      </c>
      <c r="AY340" s="31">
        <f t="shared" si="262"/>
        <v>1.0292403305106266</v>
      </c>
      <c r="AZ340" s="31">
        <f t="shared" si="263"/>
        <v>-0.39058712548031388</v>
      </c>
      <c r="BA340" s="31">
        <f t="shared" si="245"/>
        <v>1.2957090425774402</v>
      </c>
      <c r="BB340" s="31">
        <f t="shared" si="246"/>
        <v>-0.20965926095065968</v>
      </c>
      <c r="BC340" s="31">
        <f t="shared" si="247"/>
        <v>0.77185338533931502</v>
      </c>
      <c r="BD340" s="31">
        <f t="shared" si="264"/>
        <v>18.227450224940096</v>
      </c>
      <c r="BE340" s="31">
        <f t="shared" si="248"/>
        <v>13.781410566072708</v>
      </c>
      <c r="BF340" s="25">
        <f t="shared" si="265"/>
        <v>0.8337317827455385</v>
      </c>
      <c r="BG340" s="32">
        <f t="shared" si="266"/>
        <v>7246077942.6152897</v>
      </c>
      <c r="BH340" s="32">
        <f t="shared" si="267"/>
        <v>6012447195.7288094</v>
      </c>
      <c r="BI340" s="31">
        <f t="shared" si="268"/>
        <v>32.503274376650559</v>
      </c>
      <c r="BJ340" s="25">
        <f t="shared" si="269"/>
        <v>0.19788416088331601</v>
      </c>
      <c r="BK340" s="25">
        <f t="shared" si="270"/>
        <v>0.77553790670647704</v>
      </c>
      <c r="BL340" s="31">
        <f t="shared" si="271"/>
        <v>4.9881692144829923</v>
      </c>
      <c r="BM340" s="31">
        <f t="shared" si="272"/>
        <v>3.8591307855170083</v>
      </c>
      <c r="BN340" s="31">
        <f t="shared" si="273"/>
        <v>0.33586864974038366</v>
      </c>
      <c r="BO340" s="31">
        <f t="shared" si="274"/>
        <v>0.14524631594569468</v>
      </c>
      <c r="BP340" s="31">
        <f t="shared" si="275"/>
        <v>9.1899306221490507E-2</v>
      </c>
      <c r="BQ340" s="31">
        <f t="shared" si="276"/>
        <v>0.17756841177419821</v>
      </c>
      <c r="BS340" s="13"/>
      <c r="BT340" s="19"/>
      <c r="BU340" s="20"/>
      <c r="BV340" s="19"/>
      <c r="BW340" s="33"/>
      <c r="BX340" s="34"/>
      <c r="BZ340" s="19"/>
      <c r="CA340" s="20"/>
      <c r="CB340" s="19"/>
      <c r="CC340" s="6"/>
      <c r="CD340" s="35"/>
      <c r="CF340" s="21"/>
      <c r="CG340" s="21"/>
      <c r="CH340" s="21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36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31">
        <f t="shared" si="249"/>
        <v>1.4974685767366473</v>
      </c>
      <c r="AL341" s="23">
        <f t="shared" si="250"/>
        <v>12.450000000000001</v>
      </c>
      <c r="AM341" s="31">
        <f t="shared" si="251"/>
        <v>0.92100000000000004</v>
      </c>
      <c r="AN341" s="23">
        <f t="shared" si="244"/>
        <v>97.667465271069887</v>
      </c>
      <c r="AO341" s="25">
        <f t="shared" si="252"/>
        <v>6.4978762608915872E-2</v>
      </c>
      <c r="AP341" s="31">
        <f t="shared" si="253"/>
        <v>9.4953384628408036E-2</v>
      </c>
      <c r="AQ341" s="31">
        <f t="shared" si="254"/>
        <v>2.3527951289901101</v>
      </c>
      <c r="AR341" s="31">
        <f t="shared" si="255"/>
        <v>0.8602074134922596</v>
      </c>
      <c r="AS341" s="31">
        <f t="shared" si="256"/>
        <v>1.6065012712411848</v>
      </c>
      <c r="AT341" s="31">
        <f t="shared" si="257"/>
        <v>0.8602074134922596</v>
      </c>
      <c r="AU341" s="31">
        <f t="shared" si="258"/>
        <v>1.0328770616266583</v>
      </c>
      <c r="AV341" s="31">
        <f t="shared" si="259"/>
        <v>0.94654223755945899</v>
      </c>
      <c r="AW341" s="31">
        <f t="shared" si="260"/>
        <v>0.65995903368172582</v>
      </c>
      <c r="AX341" s="31">
        <f t="shared" si="261"/>
        <v>9.6403999999999996</v>
      </c>
      <c r="AY341" s="31">
        <f t="shared" si="262"/>
        <v>1.0294993136851356</v>
      </c>
      <c r="AZ341" s="31">
        <f t="shared" si="263"/>
        <v>-0.3926178748953863</v>
      </c>
      <c r="BA341" s="31">
        <f t="shared" si="245"/>
        <v>1.2940792570965312</v>
      </c>
      <c r="BB341" s="31">
        <f t="shared" si="246"/>
        <v>-0.21069288816755102</v>
      </c>
      <c r="BC341" s="31">
        <f t="shared" si="247"/>
        <v>0.77120641395303546</v>
      </c>
      <c r="BD341" s="31">
        <f t="shared" si="264"/>
        <v>18.156158512882712</v>
      </c>
      <c r="BE341" s="31">
        <f t="shared" si="248"/>
        <v>13.72750832842036</v>
      </c>
      <c r="BF341" s="25">
        <f t="shared" si="265"/>
        <v>0.91203732683808103</v>
      </c>
      <c r="BG341" s="32">
        <f t="shared" si="266"/>
        <v>7396245549.2380457</v>
      </c>
      <c r="BH341" s="32">
        <f t="shared" si="267"/>
        <v>5969379805.5352392</v>
      </c>
      <c r="BI341" s="31">
        <f t="shared" si="268"/>
        <v>32.765830557226707</v>
      </c>
      <c r="BJ341" s="25">
        <f t="shared" si="269"/>
        <v>0.20379343680950837</v>
      </c>
      <c r="BK341" s="25">
        <f t="shared" si="270"/>
        <v>0.88125039123140947</v>
      </c>
      <c r="BL341" s="31">
        <f t="shared" si="271"/>
        <v>5.8845153118307438</v>
      </c>
      <c r="BM341" s="31">
        <f t="shared" si="272"/>
        <v>3.7558846881692558</v>
      </c>
      <c r="BN341" s="31">
        <f t="shared" si="273"/>
        <v>0.2999907897898767</v>
      </c>
      <c r="BO341" s="31">
        <f t="shared" si="274"/>
        <v>0.14550665707359894</v>
      </c>
      <c r="BP341" s="31">
        <f t="shared" si="275"/>
        <v>0.12445637440176671</v>
      </c>
      <c r="BQ341" s="31">
        <f t="shared" si="276"/>
        <v>0.18027959696067983</v>
      </c>
      <c r="BS341" s="13"/>
      <c r="BT341" s="19"/>
      <c r="BU341" s="20"/>
      <c r="BV341" s="19"/>
      <c r="BW341" s="33"/>
      <c r="BX341" s="34"/>
      <c r="BZ341" s="19"/>
      <c r="CA341" s="20"/>
      <c r="CB341" s="19"/>
      <c r="CC341" s="6"/>
      <c r="CD341" s="35"/>
      <c r="CF341" s="21"/>
      <c r="CG341" s="21"/>
      <c r="CH341" s="21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36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31">
        <f t="shared" si="249"/>
        <v>2.2822517518796284</v>
      </c>
      <c r="AL342" s="23">
        <f t="shared" si="250"/>
        <v>13.049999999999999</v>
      </c>
      <c r="AM342" s="31">
        <f t="shared" si="251"/>
        <v>1.8420000000000001</v>
      </c>
      <c r="AN342" s="23">
        <f t="shared" si="244"/>
        <v>97.674968432118433</v>
      </c>
      <c r="AO342" s="25">
        <f t="shared" si="252"/>
        <v>6.4983754507899186E-2</v>
      </c>
      <c r="AP342" s="31">
        <f t="shared" si="253"/>
        <v>9.8289165907687243E-2</v>
      </c>
      <c r="AQ342" s="31">
        <f t="shared" si="254"/>
        <v>2.548770598472057</v>
      </c>
      <c r="AR342" s="31">
        <f t="shared" si="255"/>
        <v>0.85421136592944225</v>
      </c>
      <c r="AS342" s="31">
        <f t="shared" si="256"/>
        <v>1.7014909822007496</v>
      </c>
      <c r="AT342" s="31">
        <f t="shared" si="257"/>
        <v>0.85250294319758335</v>
      </c>
      <c r="AU342" s="31">
        <f t="shared" si="258"/>
        <v>0.80541150911717008</v>
      </c>
      <c r="AV342" s="31">
        <f t="shared" si="259"/>
        <v>0.82895722615737677</v>
      </c>
      <c r="AW342" s="31">
        <f t="shared" si="260"/>
        <v>0.8725337560433728</v>
      </c>
      <c r="AX342" s="31">
        <f t="shared" si="261"/>
        <v>9.6789000000000005</v>
      </c>
      <c r="AY342" s="31">
        <f t="shared" si="262"/>
        <v>1.0297495555763521</v>
      </c>
      <c r="AZ342" s="31">
        <f t="shared" si="263"/>
        <v>-0.39453228316073946</v>
      </c>
      <c r="BA342" s="31">
        <f t="shared" si="245"/>
        <v>1.2925396370506914</v>
      </c>
      <c r="BB342" s="31">
        <f t="shared" si="246"/>
        <v>-0.21166650355841388</v>
      </c>
      <c r="BC342" s="31">
        <f t="shared" si="247"/>
        <v>0.77059359503421121</v>
      </c>
      <c r="BD342" s="31">
        <f t="shared" si="264"/>
        <v>18.089024609071057</v>
      </c>
      <c r="BE342" s="31">
        <f t="shared" si="248"/>
        <v>13.676749726426443</v>
      </c>
      <c r="BF342" s="25">
        <f t="shared" si="265"/>
        <v>0.91907801571538861</v>
      </c>
      <c r="BG342" s="32">
        <f t="shared" si="266"/>
        <v>7528268232.7603626</v>
      </c>
      <c r="BH342" s="32">
        <f t="shared" si="267"/>
        <v>5960794168.4274569</v>
      </c>
      <c r="BI342" s="31">
        <f t="shared" si="268"/>
        <v>33.068436476511941</v>
      </c>
      <c r="BJ342" s="25">
        <f t="shared" si="269"/>
        <v>0.21253407658246626</v>
      </c>
      <c r="BK342" s="25">
        <f t="shared" si="270"/>
        <v>0.89075532121577472</v>
      </c>
      <c r="BL342" s="31">
        <f t="shared" si="271"/>
        <v>6.260379479014575</v>
      </c>
      <c r="BM342" s="31">
        <f t="shared" si="272"/>
        <v>3.4185205209854255</v>
      </c>
      <c r="BN342" s="31">
        <f t="shared" si="273"/>
        <v>0.27195867310942129</v>
      </c>
      <c r="BO342" s="31">
        <f t="shared" si="274"/>
        <v>0.13708944050355573</v>
      </c>
      <c r="BP342" s="31">
        <f t="shared" si="275"/>
        <v>0.32842360876836368</v>
      </c>
      <c r="BQ342" s="31">
        <f t="shared" si="276"/>
        <v>0.20397094618879352</v>
      </c>
      <c r="BS342" s="13"/>
      <c r="BT342" s="19"/>
      <c r="BU342" s="20"/>
      <c r="BV342" s="19"/>
      <c r="BW342" s="33"/>
      <c r="BX342" s="34"/>
      <c r="BZ342" s="19"/>
      <c r="CA342" s="20"/>
      <c r="CB342" s="19"/>
      <c r="CC342" s="6"/>
      <c r="CD342" s="35"/>
      <c r="CF342" s="21"/>
      <c r="CG342" s="21"/>
      <c r="CH342" s="21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36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31">
        <f t="shared" si="249"/>
        <v>3.0264858514681725</v>
      </c>
      <c r="AL343" s="23">
        <f t="shared" si="250"/>
        <v>14.149999999999999</v>
      </c>
      <c r="AM343" s="31">
        <f t="shared" si="251"/>
        <v>3.1314000000000002</v>
      </c>
      <c r="AN343" s="23">
        <f t="shared" si="244"/>
        <v>97.688644035650015</v>
      </c>
      <c r="AO343" s="25">
        <f t="shared" si="252"/>
        <v>6.4992852970656947E-2</v>
      </c>
      <c r="AP343" s="31">
        <f t="shared" si="253"/>
        <v>0.10466418463095502</v>
      </c>
      <c r="AQ343" s="31">
        <f t="shared" si="254"/>
        <v>2.3968104104453793</v>
      </c>
      <c r="AR343" s="31">
        <f t="shared" si="255"/>
        <v>1.0654843299074719</v>
      </c>
      <c r="AS343" s="31">
        <f t="shared" si="256"/>
        <v>1.7311473701764255</v>
      </c>
      <c r="AT343" s="31">
        <f t="shared" si="257"/>
        <v>0.89926877444190634</v>
      </c>
      <c r="AU343" s="31">
        <f t="shared" si="258"/>
        <v>0.73102717518584071</v>
      </c>
      <c r="AV343" s="31">
        <f t="shared" si="259"/>
        <v>0.81514797481387347</v>
      </c>
      <c r="AW343" s="31">
        <f t="shared" si="260"/>
        <v>0.91599939536255204</v>
      </c>
      <c r="AX343" s="31">
        <f t="shared" si="261"/>
        <v>9.4248000000000012</v>
      </c>
      <c r="AY343" s="31">
        <f t="shared" si="262"/>
        <v>1.0299909820322035</v>
      </c>
      <c r="AZ343" s="31">
        <f t="shared" si="263"/>
        <v>-0.39632978299588817</v>
      </c>
      <c r="BA343" s="31">
        <f t="shared" si="245"/>
        <v>1.2910911843595914</v>
      </c>
      <c r="BB343" s="31">
        <f t="shared" si="246"/>
        <v>-0.21257995646758263</v>
      </c>
      <c r="BC343" s="31">
        <f t="shared" si="247"/>
        <v>0.77001562873123541</v>
      </c>
      <c r="BD343" s="31">
        <f t="shared" si="264"/>
        <v>18.026073579876979</v>
      </c>
      <c r="BE343" s="31">
        <f t="shared" si="248"/>
        <v>13.629153712273386</v>
      </c>
      <c r="BF343" s="25">
        <f t="shared" si="265"/>
        <v>0.89807483710287761</v>
      </c>
      <c r="BG343" s="32">
        <f t="shared" si="266"/>
        <v>7426556956.0786963</v>
      </c>
      <c r="BH343" s="32">
        <f t="shared" si="267"/>
        <v>6240166356.6403961</v>
      </c>
      <c r="BI343" s="31">
        <f t="shared" si="268"/>
        <v>33.503972201130857</v>
      </c>
      <c r="BJ343" s="25">
        <f t="shared" si="269"/>
        <v>0.21360023613015761</v>
      </c>
      <c r="BK343" s="25">
        <f t="shared" si="270"/>
        <v>0.8624010300888848</v>
      </c>
      <c r="BL343" s="31">
        <f t="shared" si="271"/>
        <v>6.1717353482578856</v>
      </c>
      <c r="BM343" s="31">
        <f t="shared" si="272"/>
        <v>3.2530646517421156</v>
      </c>
      <c r="BN343" s="31">
        <f t="shared" si="273"/>
        <v>0.26577325586128392</v>
      </c>
      <c r="BO343" s="31">
        <f t="shared" si="274"/>
        <v>0.13891557860515902</v>
      </c>
      <c r="BP343" s="31">
        <f t="shared" si="275"/>
        <v>0.58397076122412594</v>
      </c>
      <c r="BQ343" s="31">
        <f t="shared" si="276"/>
        <v>0.23885336833099913</v>
      </c>
      <c r="BS343" s="13"/>
      <c r="BT343" s="19"/>
      <c r="BU343" s="20"/>
      <c r="BV343" s="19"/>
      <c r="BW343" s="33"/>
      <c r="BX343" s="34"/>
      <c r="BZ343" s="19"/>
      <c r="CA343" s="20"/>
      <c r="CB343" s="19"/>
      <c r="CC343" s="6"/>
      <c r="CD343" s="35"/>
      <c r="CF343" s="21"/>
      <c r="CG343" s="21"/>
      <c r="CH343" s="21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36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31">
        <f t="shared" si="249"/>
        <v>1.854345054466638</v>
      </c>
      <c r="AL344" s="23">
        <f t="shared" si="250"/>
        <v>13.9</v>
      </c>
      <c r="AM344" s="31">
        <f t="shared" si="251"/>
        <v>1.1973</v>
      </c>
      <c r="AN344" s="23">
        <f t="shared" si="244"/>
        <v>97.685545011288667</v>
      </c>
      <c r="AO344" s="25">
        <f t="shared" si="252"/>
        <v>6.4990791170775719E-2</v>
      </c>
      <c r="AP344" s="31">
        <f t="shared" si="253"/>
        <v>0.10318527327220896</v>
      </c>
      <c r="AQ344" s="31">
        <f t="shared" si="254"/>
        <v>2.5801527260359443</v>
      </c>
      <c r="AR344" s="31">
        <f t="shared" si="255"/>
        <v>0.94813654445332363</v>
      </c>
      <c r="AS344" s="31">
        <f t="shared" si="256"/>
        <v>1.7641446352446339</v>
      </c>
      <c r="AT344" s="31">
        <f t="shared" si="257"/>
        <v>0.82961947639665823</v>
      </c>
      <c r="AU344" s="31">
        <f t="shared" si="258"/>
        <v>0.81274810870132241</v>
      </c>
      <c r="AV344" s="31">
        <f t="shared" si="259"/>
        <v>0.82118379254899032</v>
      </c>
      <c r="AW344" s="31">
        <f t="shared" si="260"/>
        <v>0.94296084269564362</v>
      </c>
      <c r="AX344" s="31">
        <f t="shared" si="261"/>
        <v>7.6538007700000001</v>
      </c>
      <c r="AY344" s="31">
        <f t="shared" si="262"/>
        <v>1.0302235215128204</v>
      </c>
      <c r="AZ344" s="31">
        <f t="shared" si="263"/>
        <v>-0.39800984176283782</v>
      </c>
      <c r="BA344" s="31">
        <f t="shared" si="245"/>
        <v>1.2897348499163099</v>
      </c>
      <c r="BB344" s="31">
        <f t="shared" si="246"/>
        <v>-0.2134331072698622</v>
      </c>
      <c r="BC344" s="31">
        <f t="shared" si="247"/>
        <v>0.76947317486659361</v>
      </c>
      <c r="BD344" s="31">
        <f t="shared" si="264"/>
        <v>17.967328920712429</v>
      </c>
      <c r="BE344" s="31">
        <f t="shared" si="248"/>
        <v>13.584738050372254</v>
      </c>
      <c r="BF344" s="25">
        <f t="shared" si="265"/>
        <v>0.73170354578369079</v>
      </c>
      <c r="BG344" s="32">
        <f t="shared" si="266"/>
        <v>7548735204.531002</v>
      </c>
      <c r="BH344" s="32">
        <f t="shared" si="267"/>
        <v>6090555262.4064932</v>
      </c>
      <c r="BI344" s="31">
        <f t="shared" si="268"/>
        <v>33.436720579697273</v>
      </c>
      <c r="BJ344" s="25">
        <f t="shared" si="269"/>
        <v>0.21313313145678969</v>
      </c>
      <c r="BK344" s="25">
        <f t="shared" si="270"/>
        <v>0.63779978680798266</v>
      </c>
      <c r="BL344" s="31">
        <f t="shared" si="271"/>
        <v>4.5452629363645007</v>
      </c>
      <c r="BM344" s="31">
        <f t="shared" si="272"/>
        <v>3.1085378336354994</v>
      </c>
      <c r="BN344" s="31">
        <f t="shared" si="273"/>
        <v>0.31273013288786383</v>
      </c>
      <c r="BO344" s="31">
        <f t="shared" si="274"/>
        <v>0.13086817294299721</v>
      </c>
      <c r="BP344" s="31">
        <f t="shared" si="275"/>
        <v>0.23004791103810848</v>
      </c>
      <c r="BQ344" s="31">
        <f t="shared" si="276"/>
        <v>0.19463264569436639</v>
      </c>
      <c r="BS344" s="13"/>
      <c r="BT344" s="19"/>
      <c r="BU344" s="20"/>
      <c r="BV344" s="19"/>
      <c r="BW344" s="33"/>
      <c r="BX344" s="34"/>
      <c r="BZ344" s="19"/>
      <c r="CA344" s="20"/>
      <c r="CB344" s="19"/>
      <c r="CC344" s="6"/>
      <c r="CD344" s="35"/>
      <c r="CF344" s="21"/>
      <c r="CG344" s="21"/>
      <c r="CH344" s="21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36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31">
        <f t="shared" si="249"/>
        <v>1.7138385699751522</v>
      </c>
      <c r="AL345" s="23">
        <f t="shared" si="250"/>
        <v>12.8</v>
      </c>
      <c r="AM345" s="31">
        <f t="shared" si="251"/>
        <v>1.0131000000000001</v>
      </c>
      <c r="AN345" s="23">
        <f t="shared" si="244"/>
        <v>97.671845884751306</v>
      </c>
      <c r="AO345" s="25">
        <f t="shared" si="252"/>
        <v>6.4981677058018203E-2</v>
      </c>
      <c r="AP345" s="31">
        <f t="shared" si="253"/>
        <v>9.6887332931856113E-2</v>
      </c>
      <c r="AQ345" s="31">
        <f t="shared" si="254"/>
        <v>2.5332049812438213</v>
      </c>
      <c r="AR345" s="31">
        <f t="shared" si="255"/>
        <v>0.83059412841761049</v>
      </c>
      <c r="AS345" s="31">
        <f t="shared" si="256"/>
        <v>1.6818995548307158</v>
      </c>
      <c r="AT345" s="31">
        <f t="shared" si="257"/>
        <v>0.75750184511686069</v>
      </c>
      <c r="AU345" s="31">
        <f t="shared" si="258"/>
        <v>0.78782674916682849</v>
      </c>
      <c r="AV345" s="31">
        <f t="shared" si="259"/>
        <v>0.77266429714184459</v>
      </c>
      <c r="AW345" s="31">
        <f t="shared" si="260"/>
        <v>0.90923525768887126</v>
      </c>
      <c r="AX345" s="31">
        <f t="shared" si="261"/>
        <v>9.6789000000000005</v>
      </c>
      <c r="AY345" s="31">
        <f t="shared" si="262"/>
        <v>1.0304471051117361</v>
      </c>
      <c r="AZ345" s="31">
        <f t="shared" si="263"/>
        <v>-0.39957196162391734</v>
      </c>
      <c r="BA345" s="31">
        <f t="shared" si="245"/>
        <v>1.2884715314901909</v>
      </c>
      <c r="BB345" s="31">
        <f t="shared" si="246"/>
        <v>-0.21422582707148546</v>
      </c>
      <c r="BC345" s="31">
        <f t="shared" si="247"/>
        <v>0.76896685227321948</v>
      </c>
      <c r="BD345" s="31">
        <f t="shared" si="264"/>
        <v>17.91281256582532</v>
      </c>
      <c r="BE345" s="31">
        <f t="shared" si="248"/>
        <v>13.543519324769207</v>
      </c>
      <c r="BF345" s="25">
        <f t="shared" si="265"/>
        <v>0.92811917630679819</v>
      </c>
      <c r="BG345" s="32">
        <f t="shared" si="266"/>
        <v>7518050368.217514</v>
      </c>
      <c r="BH345" s="32">
        <f t="shared" si="267"/>
        <v>5926544200.7514658</v>
      </c>
      <c r="BI345" s="31">
        <f t="shared" si="268"/>
        <v>32.959423585827452</v>
      </c>
      <c r="BJ345" s="25">
        <f t="shared" si="269"/>
        <v>0.2169381447239635</v>
      </c>
      <c r="BK345" s="25">
        <f t="shared" si="270"/>
        <v>0.90296088801417762</v>
      </c>
      <c r="BL345" s="31">
        <f t="shared" si="271"/>
        <v>6.4563113952961544</v>
      </c>
      <c r="BM345" s="31">
        <f t="shared" si="272"/>
        <v>3.2225886047038461</v>
      </c>
      <c r="BN345" s="31">
        <f t="shared" si="273"/>
        <v>0.25637140848877055</v>
      </c>
      <c r="BO345" s="31">
        <f t="shared" si="274"/>
        <v>0.12738903013890965</v>
      </c>
      <c r="BP345" s="31">
        <f t="shared" si="275"/>
        <v>0.18838951152725894</v>
      </c>
      <c r="BQ345" s="31">
        <f t="shared" si="276"/>
        <v>0.18425220857921693</v>
      </c>
      <c r="BS345" s="13"/>
      <c r="BT345" s="19"/>
      <c r="BU345" s="20"/>
      <c r="BV345" s="19"/>
      <c r="BW345" s="33"/>
      <c r="BX345" s="34"/>
      <c r="BZ345" s="19"/>
      <c r="CA345" s="20"/>
      <c r="CB345" s="19"/>
      <c r="CC345" s="6"/>
      <c r="CD345" s="35"/>
      <c r="CF345" s="21"/>
      <c r="CG345" s="21"/>
      <c r="CH345" s="21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36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31">
        <f t="shared" si="249"/>
        <v>2.1338120507831682</v>
      </c>
      <c r="AL346" s="23">
        <f t="shared" si="250"/>
        <v>10.85</v>
      </c>
      <c r="AM346" s="31">
        <f t="shared" si="251"/>
        <v>2.0262000000000002</v>
      </c>
      <c r="AN346" s="23">
        <f t="shared" si="244"/>
        <v>97.647304164918324</v>
      </c>
      <c r="AO346" s="25">
        <f t="shared" si="252"/>
        <v>6.4965349301557909E-2</v>
      </c>
      <c r="AP346" s="31">
        <f t="shared" si="253"/>
        <v>8.6525484576527964E-2</v>
      </c>
      <c r="AQ346" s="31">
        <f t="shared" si="254"/>
        <v>2.0639892026604851</v>
      </c>
      <c r="AR346" s="31">
        <f t="shared" si="255"/>
        <v>0.79624796581976021</v>
      </c>
      <c r="AS346" s="31">
        <f t="shared" si="256"/>
        <v>1.4301185842401227</v>
      </c>
      <c r="AT346" s="31">
        <f t="shared" si="257"/>
        <v>0.68318075467335415</v>
      </c>
      <c r="AU346" s="31">
        <f t="shared" si="258"/>
        <v>0.66873250166199716</v>
      </c>
      <c r="AV346" s="31">
        <f t="shared" si="259"/>
        <v>0.67595662816767565</v>
      </c>
      <c r="AW346" s="31">
        <f t="shared" si="260"/>
        <v>0.75416195607244707</v>
      </c>
      <c r="AX346" s="31">
        <f t="shared" si="261"/>
        <v>6.6066000000000003</v>
      </c>
      <c r="AY346" s="31">
        <f t="shared" si="262"/>
        <v>1.0306616665763046</v>
      </c>
      <c r="AZ346" s="31">
        <f t="shared" si="263"/>
        <v>-0.40101567968929847</v>
      </c>
      <c r="BA346" s="31">
        <f t="shared" si="245"/>
        <v>1.2873020717217956</v>
      </c>
      <c r="BB346" s="31">
        <f t="shared" si="246"/>
        <v>-0.21495799742666141</v>
      </c>
      <c r="BC346" s="31">
        <f t="shared" si="247"/>
        <v>0.76849723817422722</v>
      </c>
      <c r="BD346" s="31">
        <f t="shared" si="264"/>
        <v>17.862544897923829</v>
      </c>
      <c r="BE346" s="31">
        <f t="shared" si="248"/>
        <v>13.505512946422249</v>
      </c>
      <c r="BF346" s="25">
        <f t="shared" si="265"/>
        <v>0.63529612196424812</v>
      </c>
      <c r="BG346" s="32">
        <f t="shared" si="266"/>
        <v>7186655762.2100019</v>
      </c>
      <c r="BH346" s="32">
        <f t="shared" si="267"/>
        <v>5875446258.8104324</v>
      </c>
      <c r="BI346" s="31">
        <f t="shared" si="268"/>
        <v>32.021743104531595</v>
      </c>
      <c r="BJ346" s="25">
        <f t="shared" si="269"/>
        <v>0.22489678583077516</v>
      </c>
      <c r="BK346" s="25">
        <f t="shared" si="270"/>
        <v>0.50764976465173506</v>
      </c>
      <c r="BL346" s="31">
        <f t="shared" si="271"/>
        <v>3.6558839968948882</v>
      </c>
      <c r="BM346" s="31">
        <f t="shared" si="272"/>
        <v>2.9507160031051121</v>
      </c>
      <c r="BN346" s="31">
        <f t="shared" si="273"/>
        <v>0.3439062940681949</v>
      </c>
      <c r="BO346" s="31">
        <f t="shared" si="274"/>
        <v>0.10416734986268532</v>
      </c>
      <c r="BP346" s="31">
        <f t="shared" si="275"/>
        <v>0.3145846930144533</v>
      </c>
      <c r="BQ346" s="31">
        <f t="shared" si="276"/>
        <v>0.19624598273472355</v>
      </c>
      <c r="BS346" s="13"/>
      <c r="BT346" s="19"/>
      <c r="BU346" s="20"/>
      <c r="BV346" s="19"/>
      <c r="BW346" s="33"/>
      <c r="BX346" s="34"/>
      <c r="BZ346" s="19"/>
      <c r="CA346" s="20"/>
      <c r="CB346" s="19"/>
      <c r="CC346" s="6"/>
      <c r="CD346" s="35"/>
      <c r="CF346" s="21"/>
      <c r="CG346" s="21"/>
      <c r="CH346" s="21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36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31">
        <f t="shared" si="249"/>
        <v>1.9062709419210828</v>
      </c>
      <c r="AL347" s="23">
        <f t="shared" si="250"/>
        <v>12.1</v>
      </c>
      <c r="AM347" s="31">
        <f t="shared" si="251"/>
        <v>1.1973</v>
      </c>
      <c r="AN347" s="23">
        <f t="shared" si="244"/>
        <v>97.663074067500489</v>
      </c>
      <c r="AO347" s="25">
        <f t="shared" si="252"/>
        <v>6.4975841114296232E-2</v>
      </c>
      <c r="AP347" s="31">
        <f t="shared" si="253"/>
        <v>9.3052407328109737E-2</v>
      </c>
      <c r="AQ347" s="31">
        <f t="shared" si="254"/>
        <v>2.4717700446226427</v>
      </c>
      <c r="AR347" s="31">
        <f t="shared" si="255"/>
        <v>0.77405265232365905</v>
      </c>
      <c r="AS347" s="31">
        <f t="shared" si="256"/>
        <v>1.622911348473151</v>
      </c>
      <c r="AT347" s="31">
        <f t="shared" si="257"/>
        <v>0.64788206999490272</v>
      </c>
      <c r="AU347" s="31">
        <f t="shared" si="258"/>
        <v>0.63030136137877391</v>
      </c>
      <c r="AV347" s="31">
        <f t="shared" si="259"/>
        <v>0.63909171568683831</v>
      </c>
      <c r="AW347" s="31">
        <f t="shared" si="260"/>
        <v>0.98381963278631268</v>
      </c>
      <c r="AX347" s="31">
        <f t="shared" si="261"/>
        <v>9.625</v>
      </c>
      <c r="AY347" s="31">
        <f t="shared" si="262"/>
        <v>1.0308671423273339</v>
      </c>
      <c r="AZ347" s="31">
        <f t="shared" si="263"/>
        <v>-0.40234056815416047</v>
      </c>
      <c r="BA347" s="31">
        <f t="shared" si="245"/>
        <v>1.2862272562188894</v>
      </c>
      <c r="BB347" s="31">
        <f t="shared" si="246"/>
        <v>-0.21562951007059283</v>
      </c>
      <c r="BC347" s="31">
        <f t="shared" si="247"/>
        <v>0.76806486760623061</v>
      </c>
      <c r="BD347" s="31">
        <f t="shared" si="264"/>
        <v>17.81654475751397</v>
      </c>
      <c r="BE347" s="31">
        <f t="shared" si="248"/>
        <v>13.470733160261162</v>
      </c>
      <c r="BF347" s="25">
        <f t="shared" si="265"/>
        <v>0.92793761492322946</v>
      </c>
      <c r="BG347" s="32">
        <f t="shared" si="266"/>
        <v>7477282887.4316282</v>
      </c>
      <c r="BH347" s="32">
        <f t="shared" si="267"/>
        <v>5841565016.393322</v>
      </c>
      <c r="BI347" s="31">
        <f t="shared" si="268"/>
        <v>32.651155636226868</v>
      </c>
      <c r="BJ347" s="25">
        <f t="shared" si="269"/>
        <v>0.22807950309500039</v>
      </c>
      <c r="BK347" s="25">
        <f t="shared" si="270"/>
        <v>0.90271578014635978</v>
      </c>
      <c r="BL347" s="31">
        <f t="shared" si="271"/>
        <v>6.7225779936289385</v>
      </c>
      <c r="BM347" s="31">
        <f t="shared" si="272"/>
        <v>2.9024220063710615</v>
      </c>
      <c r="BN347" s="31">
        <f t="shared" si="273"/>
        <v>0.23219376050968493</v>
      </c>
      <c r="BO347" s="31">
        <f t="shared" si="274"/>
        <v>0.11019156074816308</v>
      </c>
      <c r="BP347" s="31">
        <f t="shared" si="275"/>
        <v>0.2414749079501512</v>
      </c>
      <c r="BQ347" s="31">
        <f t="shared" si="276"/>
        <v>0.1844787437948959</v>
      </c>
      <c r="BS347" s="13"/>
      <c r="BT347" s="19"/>
      <c r="BU347" s="20"/>
      <c r="BV347" s="19"/>
      <c r="BW347" s="33"/>
      <c r="BX347" s="34"/>
      <c r="BZ347" s="19"/>
      <c r="CA347" s="20"/>
      <c r="CB347" s="19"/>
      <c r="CC347" s="6"/>
      <c r="CD347" s="35"/>
      <c r="CF347" s="21"/>
      <c r="CG347" s="21"/>
      <c r="CH347" s="21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36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31">
        <f t="shared" si="249"/>
        <v>1.9029540239208467</v>
      </c>
      <c r="AL348" s="23">
        <f t="shared" si="250"/>
        <v>12.049999999999999</v>
      </c>
      <c r="AM348" s="31">
        <f t="shared" si="251"/>
        <v>1.2893999999999999</v>
      </c>
      <c r="AN348" s="23">
        <f t="shared" si="244"/>
        <v>97.662445885984937</v>
      </c>
      <c r="AO348" s="25">
        <f t="shared" si="252"/>
        <v>6.4975423181287933E-2</v>
      </c>
      <c r="AP348" s="31">
        <f t="shared" si="253"/>
        <v>9.2783504003212225E-2</v>
      </c>
      <c r="AQ348" s="31">
        <f t="shared" si="254"/>
        <v>2.3238457638211925</v>
      </c>
      <c r="AR348" s="31">
        <f t="shared" si="255"/>
        <v>0.82478058998620984</v>
      </c>
      <c r="AS348" s="31">
        <f t="shared" si="256"/>
        <v>1.5743131769037011</v>
      </c>
      <c r="AT348" s="31">
        <f t="shared" si="257"/>
        <v>0.66972183906880245</v>
      </c>
      <c r="AU348" s="31">
        <f t="shared" si="258"/>
        <v>0.63440989352318555</v>
      </c>
      <c r="AV348" s="31">
        <f t="shared" si="259"/>
        <v>0.65206586629599395</v>
      </c>
      <c r="AW348" s="31">
        <f t="shared" si="260"/>
        <v>0.92224731060770715</v>
      </c>
      <c r="AX348" s="31">
        <f t="shared" si="261"/>
        <v>9.4863999999999997</v>
      </c>
      <c r="AY348" s="31">
        <f t="shared" si="262"/>
        <v>1.0310634714779239</v>
      </c>
      <c r="AZ348" s="31">
        <f t="shared" si="263"/>
        <v>-0.40354623442545778</v>
      </c>
      <c r="BA348" s="31">
        <f t="shared" si="245"/>
        <v>1.2852478117620798</v>
      </c>
      <c r="BB348" s="31">
        <f t="shared" si="246"/>
        <v>-0.21624026666978541</v>
      </c>
      <c r="BC348" s="31">
        <f t="shared" si="247"/>
        <v>0.76767023288642966</v>
      </c>
      <c r="BD348" s="31">
        <f t="shared" si="264"/>
        <v>17.774829451839832</v>
      </c>
      <c r="BE348" s="31">
        <f t="shared" si="248"/>
        <v>13.439193051947059</v>
      </c>
      <c r="BF348" s="25">
        <f t="shared" si="265"/>
        <v>0.91672170735095504</v>
      </c>
      <c r="BG348" s="32">
        <f t="shared" si="266"/>
        <v>7376089557.2715645</v>
      </c>
      <c r="BH348" s="32">
        <f t="shared" si="267"/>
        <v>5918004820.7020445</v>
      </c>
      <c r="BI348" s="31">
        <f t="shared" si="268"/>
        <v>32.590472367602302</v>
      </c>
      <c r="BJ348" s="25">
        <f t="shared" si="269"/>
        <v>0.22694916639227519</v>
      </c>
      <c r="BK348" s="25">
        <f t="shared" si="270"/>
        <v>0.8875743049237893</v>
      </c>
      <c r="BL348" s="31">
        <f t="shared" si="271"/>
        <v>6.5648373133321227</v>
      </c>
      <c r="BM348" s="31">
        <f t="shared" si="272"/>
        <v>2.921562686667877</v>
      </c>
      <c r="BN348" s="31">
        <f t="shared" si="273"/>
        <v>0.2371398284633017</v>
      </c>
      <c r="BO348" s="31">
        <f t="shared" si="274"/>
        <v>0.11059771187950644</v>
      </c>
      <c r="BP348" s="31">
        <f t="shared" si="275"/>
        <v>0.24381585336537226</v>
      </c>
      <c r="BQ348" s="31">
        <f t="shared" si="276"/>
        <v>0.18624389280548406</v>
      </c>
      <c r="BS348" s="13"/>
      <c r="BT348" s="19"/>
      <c r="BU348" s="20"/>
      <c r="BV348" s="19"/>
      <c r="BW348" s="33"/>
      <c r="BX348" s="34"/>
      <c r="BZ348" s="19"/>
      <c r="CA348" s="20"/>
      <c r="CB348" s="19"/>
      <c r="CC348" s="6"/>
      <c r="CD348" s="35"/>
      <c r="CF348" s="21"/>
      <c r="CG348" s="21"/>
      <c r="CH348" s="21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36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31">
        <f t="shared" si="249"/>
        <v>1.8950248596931105</v>
      </c>
      <c r="AL349" s="23">
        <f t="shared" si="250"/>
        <v>11.3</v>
      </c>
      <c r="AM349" s="31">
        <f t="shared" si="251"/>
        <v>1.1973</v>
      </c>
      <c r="AN349" s="23">
        <f t="shared" si="244"/>
        <v>97.652997058114977</v>
      </c>
      <c r="AO349" s="25">
        <f t="shared" si="252"/>
        <v>6.4969136818256085E-2</v>
      </c>
      <c r="AP349" s="31">
        <f t="shared" si="253"/>
        <v>8.8828687303703149E-2</v>
      </c>
      <c r="AQ349" s="31">
        <f t="shared" si="254"/>
        <v>2.5023227554890153</v>
      </c>
      <c r="AR349" s="31">
        <f t="shared" si="255"/>
        <v>0.68078699383700858</v>
      </c>
      <c r="AS349" s="31">
        <f t="shared" si="256"/>
        <v>1.5915548746630119</v>
      </c>
      <c r="AT349" s="31">
        <f t="shared" si="257"/>
        <v>0.5936462586258715</v>
      </c>
      <c r="AU349" s="31">
        <f t="shared" si="258"/>
        <v>0.66812017571556703</v>
      </c>
      <c r="AV349" s="31">
        <f t="shared" si="259"/>
        <v>0.63088321717071927</v>
      </c>
      <c r="AW349" s="31">
        <f t="shared" si="260"/>
        <v>0.96067165749229266</v>
      </c>
      <c r="AX349" s="31">
        <f t="shared" si="261"/>
        <v>9.4786999999999999</v>
      </c>
      <c r="AY349" s="31">
        <f t="shared" si="262"/>
        <v>1.0312505958515106</v>
      </c>
      <c r="AZ349" s="31">
        <f t="shared" si="263"/>
        <v>-0.40463232123825377</v>
      </c>
      <c r="BA349" s="31">
        <f t="shared" si="245"/>
        <v>1.2843644046283442</v>
      </c>
      <c r="BB349" s="31">
        <f t="shared" si="246"/>
        <v>-0.21679017859041441</v>
      </c>
      <c r="BC349" s="31">
        <f t="shared" si="247"/>
        <v>0.76731378312363052</v>
      </c>
      <c r="BD349" s="31">
        <f t="shared" si="264"/>
        <v>17.737414763322175</v>
      </c>
      <c r="BE349" s="31">
        <f t="shared" si="248"/>
        <v>13.41090455425263</v>
      </c>
      <c r="BF349" s="25">
        <f t="shared" si="265"/>
        <v>0.91790974652015322</v>
      </c>
      <c r="BG349" s="32">
        <f t="shared" si="266"/>
        <v>7497645846.4755507</v>
      </c>
      <c r="BH349" s="32">
        <f t="shared" si="267"/>
        <v>5690909285.278966</v>
      </c>
      <c r="BI349" s="31">
        <f t="shared" si="268"/>
        <v>32.331742905496192</v>
      </c>
      <c r="BJ349" s="25">
        <f t="shared" si="269"/>
        <v>0.22880057978322865</v>
      </c>
      <c r="BK349" s="25">
        <f t="shared" si="270"/>
        <v>0.88917815780220699</v>
      </c>
      <c r="BL349" s="31">
        <f t="shared" si="271"/>
        <v>6.5777145593940292</v>
      </c>
      <c r="BM349" s="31">
        <f t="shared" si="272"/>
        <v>2.9009854406059707</v>
      </c>
      <c r="BN349" s="31">
        <f t="shared" si="273"/>
        <v>0.23566088063411622</v>
      </c>
      <c r="BO349" s="31">
        <f t="shared" si="274"/>
        <v>0.10513781725908276</v>
      </c>
      <c r="BP349" s="31">
        <f t="shared" si="275"/>
        <v>0.23643205716439125</v>
      </c>
      <c r="BQ349" s="31">
        <f t="shared" si="276"/>
        <v>0.18024559027620857</v>
      </c>
      <c r="BS349" s="13"/>
      <c r="BT349" s="19"/>
      <c r="BU349" s="20"/>
      <c r="BV349" s="19"/>
      <c r="BW349" s="33"/>
      <c r="BX349" s="34"/>
      <c r="BZ349" s="19"/>
      <c r="CA349" s="20"/>
      <c r="CB349" s="19"/>
      <c r="CC349" s="6"/>
      <c r="CD349" s="35"/>
      <c r="CF349" s="21"/>
      <c r="CG349" s="21"/>
      <c r="CH349" s="21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36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31">
        <f t="shared" si="249"/>
        <v>1.8400269614479265</v>
      </c>
      <c r="AL350" s="23">
        <f t="shared" si="250"/>
        <v>9.8000000000000007</v>
      </c>
      <c r="AM350" s="31">
        <f t="shared" si="251"/>
        <v>1.3815</v>
      </c>
      <c r="AN350" s="23">
        <f t="shared" si="244"/>
        <v>97.633951385408608</v>
      </c>
      <c r="AO350" s="25">
        <f t="shared" si="252"/>
        <v>6.4956465615598369E-2</v>
      </c>
      <c r="AP350" s="31">
        <f t="shared" si="253"/>
        <v>8.1348546289969931E-2</v>
      </c>
      <c r="AQ350" s="31">
        <f t="shared" si="254"/>
        <v>2.1297773032821605</v>
      </c>
      <c r="AR350" s="31">
        <f t="shared" si="255"/>
        <v>0.66146361352234562</v>
      </c>
      <c r="AS350" s="31">
        <f t="shared" si="256"/>
        <v>1.3956204584022531</v>
      </c>
      <c r="AT350" s="31">
        <f t="shared" si="257"/>
        <v>0.54041577224775639</v>
      </c>
      <c r="AU350" s="31">
        <f t="shared" si="258"/>
        <v>0.63680341368136595</v>
      </c>
      <c r="AV350" s="31">
        <f t="shared" si="259"/>
        <v>0.58860959296456117</v>
      </c>
      <c r="AW350" s="31">
        <f t="shared" si="260"/>
        <v>0.80701086543769196</v>
      </c>
      <c r="AX350" s="31">
        <f t="shared" si="261"/>
        <v>7.8078000000000003</v>
      </c>
      <c r="AY350" s="31">
        <f t="shared" si="262"/>
        <v>1.031428459999103</v>
      </c>
      <c r="AZ350" s="31">
        <f t="shared" si="263"/>
        <v>-0.40559850676158615</v>
      </c>
      <c r="BA350" s="31">
        <f t="shared" si="245"/>
        <v>1.2835776390402376</v>
      </c>
      <c r="BB350" s="31">
        <f t="shared" si="246"/>
        <v>-0.2172791666854576</v>
      </c>
      <c r="BC350" s="31">
        <f t="shared" si="247"/>
        <v>0.76699592377333603</v>
      </c>
      <c r="BD350" s="31">
        <f t="shared" si="264"/>
        <v>17.704314957396576</v>
      </c>
      <c r="BE350" s="31">
        <f t="shared" si="248"/>
        <v>13.385878452988402</v>
      </c>
      <c r="BF350" s="25">
        <f t="shared" si="265"/>
        <v>0.75751472237044271</v>
      </c>
      <c r="BG350" s="32">
        <f t="shared" si="266"/>
        <v>7236148749.5366955</v>
      </c>
      <c r="BH350" s="32">
        <f t="shared" si="267"/>
        <v>5657829903.0534687</v>
      </c>
      <c r="BI350" s="31">
        <f t="shared" si="268"/>
        <v>31.609588666824784</v>
      </c>
      <c r="BJ350" s="25">
        <f t="shared" si="269"/>
        <v>0.232590745174797</v>
      </c>
      <c r="BK350" s="25">
        <f t="shared" si="270"/>
        <v>0.67264487520009764</v>
      </c>
      <c r="BL350" s="31">
        <f t="shared" si="271"/>
        <v>4.9453508954934664</v>
      </c>
      <c r="BM350" s="31">
        <f t="shared" si="272"/>
        <v>2.8624491045065339</v>
      </c>
      <c r="BN350" s="31">
        <f t="shared" si="273"/>
        <v>0.2822928110953189</v>
      </c>
      <c r="BO350" s="31">
        <f t="shared" si="274"/>
        <v>9.5005277980098154E-2</v>
      </c>
      <c r="BP350" s="31">
        <f t="shared" si="275"/>
        <v>0.23034040182811311</v>
      </c>
      <c r="BQ350" s="31">
        <f t="shared" si="276"/>
        <v>0.17681571336987101</v>
      </c>
      <c r="BS350" s="13"/>
      <c r="BT350" s="19"/>
      <c r="BU350" s="20"/>
      <c r="BV350" s="19"/>
      <c r="BW350" s="33"/>
      <c r="BX350" s="34"/>
      <c r="BZ350" s="19"/>
      <c r="CA350" s="20"/>
      <c r="CB350" s="19"/>
      <c r="CC350" s="6"/>
      <c r="CD350" s="35"/>
      <c r="CF350" s="21"/>
      <c r="CG350" s="21"/>
      <c r="CH350" s="21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36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31">
        <f t="shared" si="249"/>
        <v>2.134954826860298</v>
      </c>
      <c r="AL351" s="23">
        <f t="shared" si="250"/>
        <v>10.85</v>
      </c>
      <c r="AM351" s="31">
        <f t="shared" si="251"/>
        <v>1.6578000000000002</v>
      </c>
      <c r="AN351" s="23">
        <f t="shared" si="244"/>
        <v>97.647304164918324</v>
      </c>
      <c r="AO351" s="25">
        <f t="shared" si="252"/>
        <v>6.4965349301557909E-2</v>
      </c>
      <c r="AP351" s="31">
        <f t="shared" si="253"/>
        <v>8.6525484576527964E-2</v>
      </c>
      <c r="AQ351" s="31">
        <f t="shared" si="254"/>
        <v>2.2952083710657747</v>
      </c>
      <c r="AR351" s="31">
        <f t="shared" si="255"/>
        <v>0.70564143414402813</v>
      </c>
      <c r="AS351" s="31">
        <f t="shared" si="256"/>
        <v>1.5004249026049015</v>
      </c>
      <c r="AT351" s="31">
        <f t="shared" si="257"/>
        <v>0.61955317917845665</v>
      </c>
      <c r="AU351" s="31">
        <f t="shared" si="258"/>
        <v>0.61741105181669331</v>
      </c>
      <c r="AV351" s="31">
        <f t="shared" si="259"/>
        <v>0.61848211549757504</v>
      </c>
      <c r="AW351" s="31">
        <f t="shared" si="260"/>
        <v>0.88194278710732643</v>
      </c>
      <c r="AX351" s="31">
        <f t="shared" si="261"/>
        <v>8.3082999999999991</v>
      </c>
      <c r="AY351" s="31">
        <f t="shared" si="262"/>
        <v>1.0315970112157162</v>
      </c>
      <c r="AZ351" s="31">
        <f t="shared" si="263"/>
        <v>-0.40644450469383236</v>
      </c>
      <c r="BA351" s="31">
        <f t="shared" si="245"/>
        <v>1.2828880557480744</v>
      </c>
      <c r="BB351" s="31">
        <f t="shared" si="246"/>
        <v>-0.21770716110124225</v>
      </c>
      <c r="BC351" s="31">
        <f t="shared" si="247"/>
        <v>0.76671701623703181</v>
      </c>
      <c r="BD351" s="31">
        <f t="shared" si="264"/>
        <v>17.675542789659822</v>
      </c>
      <c r="BE351" s="31">
        <f t="shared" si="248"/>
        <v>13.364124392405998</v>
      </c>
      <c r="BF351" s="25">
        <f t="shared" si="265"/>
        <v>0.80738548094713081</v>
      </c>
      <c r="BG351" s="32">
        <f t="shared" si="266"/>
        <v>7355974789.7068176</v>
      </c>
      <c r="BH351" s="32">
        <f t="shared" si="267"/>
        <v>5732462245.5062571</v>
      </c>
      <c r="BI351" s="31">
        <f t="shared" si="268"/>
        <v>32.086303391824849</v>
      </c>
      <c r="BJ351" s="25">
        <f t="shared" si="269"/>
        <v>0.22989891252238936</v>
      </c>
      <c r="BK351" s="25">
        <f t="shared" si="270"/>
        <v>0.73997039927862673</v>
      </c>
      <c r="BL351" s="31">
        <f t="shared" si="271"/>
        <v>5.4584702770500666</v>
      </c>
      <c r="BM351" s="31">
        <f t="shared" si="272"/>
        <v>2.8498297229499325</v>
      </c>
      <c r="BN351" s="31">
        <f t="shared" si="273"/>
        <v>0.26411767589897428</v>
      </c>
      <c r="BO351" s="31">
        <f t="shared" si="274"/>
        <v>0.1006058222774448</v>
      </c>
      <c r="BP351" s="31">
        <f t="shared" si="275"/>
        <v>0.30099771834520861</v>
      </c>
      <c r="BQ351" s="31">
        <f t="shared" si="276"/>
        <v>0.18810868294260757</v>
      </c>
      <c r="BS351" s="13"/>
      <c r="BT351" s="19"/>
      <c r="BU351" s="20"/>
      <c r="BV351" s="19"/>
      <c r="BW351" s="33"/>
      <c r="BX351" s="34"/>
      <c r="BZ351" s="19"/>
      <c r="CA351" s="20"/>
      <c r="CB351" s="19"/>
      <c r="CC351" s="6"/>
      <c r="CD351" s="35"/>
      <c r="CF351" s="21"/>
      <c r="CG351" s="21"/>
      <c r="CH351" s="21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36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31">
        <f t="shared" si="249"/>
        <v>2.4298449412192102</v>
      </c>
      <c r="AL352" s="23">
        <f t="shared" si="250"/>
        <v>13.8</v>
      </c>
      <c r="AM352" s="31">
        <f t="shared" si="251"/>
        <v>1.8420000000000001</v>
      </c>
      <c r="AN352" s="23">
        <f t="shared" si="244"/>
        <v>97.684303911943445</v>
      </c>
      <c r="AO352" s="25">
        <f t="shared" si="252"/>
        <v>6.4989965459782778E-2</v>
      </c>
      <c r="AP352" s="31">
        <f t="shared" si="253"/>
        <v>0.10259870557099535</v>
      </c>
      <c r="AQ352" s="31">
        <f t="shared" si="254"/>
        <v>2.4566163260716172</v>
      </c>
      <c r="AR352" s="31">
        <f t="shared" si="255"/>
        <v>0.98818258572263085</v>
      </c>
      <c r="AS352" s="31">
        <f t="shared" si="256"/>
        <v>1.7223994558971241</v>
      </c>
      <c r="AT352" s="31">
        <f t="shared" si="257"/>
        <v>0.7332314786061922</v>
      </c>
      <c r="AU352" s="31">
        <f t="shared" si="258"/>
        <v>0.628893779474334</v>
      </c>
      <c r="AV352" s="31">
        <f t="shared" si="259"/>
        <v>0.68106262904026305</v>
      </c>
      <c r="AW352" s="31">
        <f t="shared" si="260"/>
        <v>1.041336826856861</v>
      </c>
      <c r="AX352" s="31">
        <f t="shared" si="261"/>
        <v>8.0234000000000005</v>
      </c>
      <c r="AY352" s="31">
        <f t="shared" si="262"/>
        <v>1.031756199555987</v>
      </c>
      <c r="AZ352" s="31">
        <f t="shared" si="263"/>
        <v>-0.40717006434754704</v>
      </c>
      <c r="BA352" s="31">
        <f t="shared" si="245"/>
        <v>1.282296130751821</v>
      </c>
      <c r="BB352" s="31">
        <f t="shared" si="246"/>
        <v>-0.21807410110399461</v>
      </c>
      <c r="BC352" s="31">
        <f t="shared" si="247"/>
        <v>0.76647737750577094</v>
      </c>
      <c r="BD352" s="31">
        <f t="shared" si="264"/>
        <v>17.651109512240279</v>
      </c>
      <c r="BE352" s="31">
        <f t="shared" si="248"/>
        <v>13.345650880014629</v>
      </c>
      <c r="BF352" s="25">
        <f t="shared" si="265"/>
        <v>0.78077870413979977</v>
      </c>
      <c r="BG352" s="32">
        <f t="shared" si="266"/>
        <v>7467116976.2703438</v>
      </c>
      <c r="BH352" s="32">
        <f t="shared" si="267"/>
        <v>6143048432.568326</v>
      </c>
      <c r="BI352" s="31">
        <f t="shared" si="268"/>
        <v>33.365320499767996</v>
      </c>
      <c r="BJ352" s="25">
        <f t="shared" si="269"/>
        <v>0.22446287380590968</v>
      </c>
      <c r="BK352" s="25">
        <f t="shared" si="270"/>
        <v>0.70405125058872986</v>
      </c>
      <c r="BL352" s="31">
        <f t="shared" si="271"/>
        <v>5.2728339400725996</v>
      </c>
      <c r="BM352" s="31">
        <f t="shared" si="272"/>
        <v>2.7505660599274009</v>
      </c>
      <c r="BN352" s="31">
        <f t="shared" si="273"/>
        <v>0.26396987139418437</v>
      </c>
      <c r="BO352" s="31">
        <f t="shared" si="274"/>
        <v>0.11513944307311416</v>
      </c>
      <c r="BP352" s="31">
        <f t="shared" si="275"/>
        <v>0.39097438507787985</v>
      </c>
      <c r="BQ352" s="31">
        <f t="shared" si="276"/>
        <v>0.20829058659893088</v>
      </c>
      <c r="BS352" s="13"/>
      <c r="BT352" s="19"/>
      <c r="BU352" s="20"/>
      <c r="BV352" s="19"/>
      <c r="BW352" s="33"/>
      <c r="BX352" s="34"/>
      <c r="BZ352" s="19"/>
      <c r="CA352" s="20"/>
      <c r="CB352" s="19"/>
      <c r="CC352" s="6"/>
      <c r="CD352" s="35"/>
      <c r="CF352" s="21"/>
      <c r="CG352" s="21"/>
      <c r="CH352" s="21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36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31">
        <f t="shared" si="249"/>
        <v>2.0694182456831034</v>
      </c>
      <c r="AL353" s="23">
        <f t="shared" si="250"/>
        <v>11.25</v>
      </c>
      <c r="AM353" s="31">
        <f t="shared" si="251"/>
        <v>1.7499</v>
      </c>
      <c r="AN353" s="23">
        <f t="shared" si="244"/>
        <v>97.652365390791303</v>
      </c>
      <c r="AO353" s="25">
        <f t="shared" si="252"/>
        <v>6.4968716566118287E-2</v>
      </c>
      <c r="AP353" s="31">
        <f t="shared" si="253"/>
        <v>8.8570222500621479E-2</v>
      </c>
      <c r="AQ353" s="31">
        <f t="shared" si="254"/>
        <v>2.143152914469288</v>
      </c>
      <c r="AR353" s="31">
        <f t="shared" si="255"/>
        <v>0.80755475986901437</v>
      </c>
      <c r="AS353" s="31">
        <f t="shared" si="256"/>
        <v>1.4753538371691512</v>
      </c>
      <c r="AT353" s="31">
        <f t="shared" si="257"/>
        <v>0.6452362531353425</v>
      </c>
      <c r="AU353" s="31">
        <f t="shared" si="258"/>
        <v>0.6558047918276021</v>
      </c>
      <c r="AV353" s="31">
        <f t="shared" si="259"/>
        <v>0.6505205224814723</v>
      </c>
      <c r="AW353" s="31">
        <f t="shared" si="260"/>
        <v>0.82483331468767895</v>
      </c>
      <c r="AX353" s="31">
        <f t="shared" si="261"/>
        <v>6.1677</v>
      </c>
      <c r="AY353" s="31">
        <f t="shared" si="262"/>
        <v>1.0319059778489741</v>
      </c>
      <c r="AZ353" s="31">
        <f t="shared" si="263"/>
        <v>-0.4077749707237458</v>
      </c>
      <c r="BA353" s="31">
        <f t="shared" si="245"/>
        <v>1.2818022741688286</v>
      </c>
      <c r="BB353" s="31">
        <f t="shared" si="246"/>
        <v>-0.21837993492691651</v>
      </c>
      <c r="BC353" s="31">
        <f t="shared" si="247"/>
        <v>0.76627727984814697</v>
      </c>
      <c r="BD353" s="31">
        <f t="shared" si="264"/>
        <v>17.631024879316172</v>
      </c>
      <c r="BE353" s="31">
        <f t="shared" si="248"/>
        <v>13.33046529075337</v>
      </c>
      <c r="BF353" s="25">
        <f t="shared" si="265"/>
        <v>0.6008792510458062</v>
      </c>
      <c r="BG353" s="32">
        <f t="shared" si="266"/>
        <v>7246077942.6152897</v>
      </c>
      <c r="BH353" s="32">
        <f t="shared" si="267"/>
        <v>5892442042.5057411</v>
      </c>
      <c r="BI353" s="31">
        <f t="shared" si="268"/>
        <v>32.209081743524209</v>
      </c>
      <c r="BJ353" s="25">
        <f t="shared" si="269"/>
        <v>0.22708320656059677</v>
      </c>
      <c r="BK353" s="25">
        <f t="shared" si="270"/>
        <v>0.4611869889118384</v>
      </c>
      <c r="BL353" s="31">
        <f t="shared" si="271"/>
        <v>3.3731869237727845</v>
      </c>
      <c r="BM353" s="31">
        <f t="shared" si="272"/>
        <v>2.7945130762272155</v>
      </c>
      <c r="BN353" s="31">
        <f t="shared" si="273"/>
        <v>0.34887803698217423</v>
      </c>
      <c r="BO353" s="31">
        <f t="shared" si="274"/>
        <v>0.10098434313647499</v>
      </c>
      <c r="BP353" s="31">
        <f t="shared" si="275"/>
        <v>0.29674359881686968</v>
      </c>
      <c r="BQ353" s="31">
        <f t="shared" si="276"/>
        <v>0.19219311648721688</v>
      </c>
      <c r="BS353" s="13"/>
      <c r="BT353" s="19"/>
      <c r="BU353" s="20"/>
      <c r="BV353" s="19"/>
      <c r="BW353" s="33"/>
      <c r="BX353" s="34"/>
      <c r="BZ353" s="19"/>
      <c r="CA353" s="20"/>
      <c r="CB353" s="19"/>
      <c r="CC353" s="6"/>
      <c r="CD353" s="35"/>
      <c r="CF353" s="21"/>
      <c r="CG353" s="21"/>
      <c r="CH353" s="21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36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31">
        <f t="shared" si="249"/>
        <v>2.6189705252341491</v>
      </c>
      <c r="AL354" s="23">
        <f t="shared" si="250"/>
        <v>14.35</v>
      </c>
      <c r="AM354" s="31">
        <f t="shared" si="251"/>
        <v>3.0392999999999999</v>
      </c>
      <c r="AN354" s="23">
        <f t="shared" si="244"/>
        <v>97.691119431955826</v>
      </c>
      <c r="AO354" s="25">
        <f t="shared" si="252"/>
        <v>6.4994499866974684E-2</v>
      </c>
      <c r="AP354" s="31">
        <f t="shared" si="253"/>
        <v>0.10586025505334089</v>
      </c>
      <c r="AQ354" s="31">
        <f t="shared" si="254"/>
        <v>2.1297773032821605</v>
      </c>
      <c r="AR354" s="31">
        <f t="shared" si="255"/>
        <v>1.2445171553891614</v>
      </c>
      <c r="AS354" s="31">
        <f t="shared" si="256"/>
        <v>1.6871472293356611</v>
      </c>
      <c r="AT354" s="31">
        <f t="shared" si="257"/>
        <v>1.1511783687349741</v>
      </c>
      <c r="AU354" s="31">
        <f t="shared" si="258"/>
        <v>0.64958207750105901</v>
      </c>
      <c r="AV354" s="31">
        <f t="shared" si="259"/>
        <v>0.90038022311801658</v>
      </c>
      <c r="AW354" s="31">
        <f t="shared" si="260"/>
        <v>0.7867670062176445</v>
      </c>
      <c r="AX354" s="31">
        <f t="shared" si="261"/>
        <v>8.6394000000000002</v>
      </c>
      <c r="AY354" s="31">
        <f t="shared" si="262"/>
        <v>1.0320463017121373</v>
      </c>
      <c r="AZ354" s="31">
        <f t="shared" si="263"/>
        <v>-0.40825904457561446</v>
      </c>
      <c r="BA354" s="31">
        <f t="shared" si="245"/>
        <v>1.2814068292528809</v>
      </c>
      <c r="BB354" s="31">
        <f t="shared" si="246"/>
        <v>-0.21862461963825208</v>
      </c>
      <c r="BC354" s="31">
        <f t="shared" si="247"/>
        <v>0.76611695054273021</v>
      </c>
      <c r="BD354" s="31">
        <f t="shared" si="264"/>
        <v>17.61529715171412</v>
      </c>
      <c r="BE354" s="31">
        <f t="shared" si="248"/>
        <v>13.318573870468011</v>
      </c>
      <c r="BF354" s="25">
        <f t="shared" si="265"/>
        <v>0.8424325388830638</v>
      </c>
      <c r="BG354" s="32">
        <f t="shared" si="266"/>
        <v>7236148749.5366955</v>
      </c>
      <c r="BH354" s="32">
        <f t="shared" si="267"/>
        <v>6446948120.31779</v>
      </c>
      <c r="BI354" s="31">
        <f t="shared" si="268"/>
        <v>33.544111976448271</v>
      </c>
      <c r="BJ354" s="25">
        <f t="shared" si="269"/>
        <v>0.20715628591042359</v>
      </c>
      <c r="BK354" s="25">
        <f t="shared" si="270"/>
        <v>0.78728392749213627</v>
      </c>
      <c r="BL354" s="31">
        <f t="shared" si="271"/>
        <v>5.4707365397668068</v>
      </c>
      <c r="BM354" s="31">
        <f t="shared" si="272"/>
        <v>3.1686634602331933</v>
      </c>
      <c r="BN354" s="31">
        <f t="shared" si="273"/>
        <v>0.28241207310456268</v>
      </c>
      <c r="BO354" s="31">
        <f t="shared" si="274"/>
        <v>0.13685769300802292</v>
      </c>
      <c r="BP354" s="31">
        <f t="shared" si="275"/>
        <v>0.48650338926227171</v>
      </c>
      <c r="BQ354" s="31">
        <f t="shared" si="276"/>
        <v>0.23801760129185229</v>
      </c>
      <c r="BS354" s="13"/>
      <c r="BT354" s="19"/>
      <c r="BU354" s="20"/>
      <c r="BV354" s="19"/>
      <c r="BW354" s="33"/>
      <c r="BX354" s="34"/>
      <c r="BZ354" s="19"/>
      <c r="CA354" s="20"/>
      <c r="CB354" s="19"/>
      <c r="CC354" s="6"/>
      <c r="CD354" s="35"/>
      <c r="CF354" s="21"/>
      <c r="CG354" s="21"/>
      <c r="CH354" s="21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36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31">
        <f t="shared" si="249"/>
        <v>2.3739610598096208</v>
      </c>
      <c r="AL355" s="23">
        <f t="shared" si="250"/>
        <v>8.75</v>
      </c>
      <c r="AM355" s="31">
        <f t="shared" si="251"/>
        <v>2.8551000000000002</v>
      </c>
      <c r="AN355" s="23">
        <f t="shared" si="244"/>
        <v>97.620500633956695</v>
      </c>
      <c r="AO355" s="25">
        <f t="shared" si="252"/>
        <v>6.4947516748305872E-2</v>
      </c>
      <c r="AP355" s="31">
        <f t="shared" si="253"/>
        <v>7.643831715504984E-2</v>
      </c>
      <c r="AQ355" s="31">
        <f t="shared" si="254"/>
        <v>1.6835115280330897</v>
      </c>
      <c r="AR355" s="31">
        <f t="shared" si="255"/>
        <v>0.74178324165807108</v>
      </c>
      <c r="AS355" s="31">
        <f t="shared" si="256"/>
        <v>1.2126473848455803</v>
      </c>
      <c r="AT355" s="31">
        <f t="shared" si="257"/>
        <v>0.64312607051754767</v>
      </c>
      <c r="AU355" s="31">
        <f t="shared" si="258"/>
        <v>0.44613055492876874</v>
      </c>
      <c r="AV355" s="31">
        <f t="shared" si="259"/>
        <v>0.54462831272315815</v>
      </c>
      <c r="AW355" s="31">
        <f t="shared" si="260"/>
        <v>0.66801907212242218</v>
      </c>
      <c r="AX355" s="31">
        <f t="shared" si="261"/>
        <v>9.6866000000000003</v>
      </c>
      <c r="AY355" s="31">
        <f t="shared" si="262"/>
        <v>1.0321771295644875</v>
      </c>
      <c r="AZ355" s="31">
        <f t="shared" si="263"/>
        <v>-0.40862214246162354</v>
      </c>
      <c r="BA355" s="31">
        <f t="shared" si="245"/>
        <v>1.2811100715693318</v>
      </c>
      <c r="BB355" s="31">
        <f t="shared" si="246"/>
        <v>-0.21880812103074174</v>
      </c>
      <c r="BC355" s="31">
        <f t="shared" si="247"/>
        <v>0.76599657165502932</v>
      </c>
      <c r="BD355" s="31">
        <f t="shared" si="264"/>
        <v>17.603933100529385</v>
      </c>
      <c r="BE355" s="31">
        <f t="shared" si="248"/>
        <v>13.309981738648258</v>
      </c>
      <c r="BF355" s="25">
        <f t="shared" si="265"/>
        <v>0.94515531628953287</v>
      </c>
      <c r="BG355" s="32">
        <f t="shared" si="266"/>
        <v>6875885872.6686783</v>
      </c>
      <c r="BH355" s="32">
        <f t="shared" si="267"/>
        <v>5791018168.7086086</v>
      </c>
      <c r="BI355" s="31">
        <f t="shared" si="268"/>
        <v>31.052915257436418</v>
      </c>
      <c r="BJ355" s="25">
        <f t="shared" si="269"/>
        <v>0.23668148796380245</v>
      </c>
      <c r="BK355" s="25">
        <f t="shared" si="270"/>
        <v>0.92595967699086945</v>
      </c>
      <c r="BL355" s="31">
        <f t="shared" si="271"/>
        <v>6.8054797147651982</v>
      </c>
      <c r="BM355" s="31">
        <f t="shared" si="272"/>
        <v>2.8811202852348021</v>
      </c>
      <c r="BN355" s="31">
        <f t="shared" si="273"/>
        <v>0.22902387005046121</v>
      </c>
      <c r="BO355" s="31">
        <f t="shared" si="274"/>
        <v>8.9853018338847193E-2</v>
      </c>
      <c r="BP355" s="31">
        <f t="shared" si="275"/>
        <v>0.39546200540824494</v>
      </c>
      <c r="BQ355" s="31">
        <f t="shared" si="276"/>
        <v>0.20443259662650567</v>
      </c>
      <c r="BS355" s="13"/>
      <c r="BT355" s="19"/>
      <c r="BU355" s="20"/>
      <c r="BV355" s="19"/>
      <c r="BW355" s="33"/>
      <c r="BX355" s="34"/>
      <c r="BZ355" s="19"/>
      <c r="CA355" s="20"/>
      <c r="CB355" s="19"/>
      <c r="CC355" s="6"/>
      <c r="CD355" s="35"/>
      <c r="CF355" s="21"/>
      <c r="CG355" s="21"/>
      <c r="CH355" s="21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36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31">
        <f t="shared" si="249"/>
        <v>2.1380871424194599</v>
      </c>
      <c r="AL356" s="23">
        <f t="shared" si="250"/>
        <v>6.6499999999999995</v>
      </c>
      <c r="AM356" s="31">
        <f t="shared" si="251"/>
        <v>2.1183000000000001</v>
      </c>
      <c r="AN356" s="23">
        <f t="shared" si="244"/>
        <v>97.593300870814858</v>
      </c>
      <c r="AO356" s="25">
        <f t="shared" si="252"/>
        <v>6.4929420579358452E-2</v>
      </c>
      <c r="AP356" s="31">
        <f t="shared" si="253"/>
        <v>6.7373258942892492E-2</v>
      </c>
      <c r="AQ356" s="31">
        <f t="shared" si="254"/>
        <v>1.727428862466867</v>
      </c>
      <c r="AR356" s="31">
        <f t="shared" si="255"/>
        <v>0.53132668070862032</v>
      </c>
      <c r="AS356" s="31">
        <f t="shared" si="256"/>
        <v>1.1293777715877438</v>
      </c>
      <c r="AT356" s="31">
        <f t="shared" si="257"/>
        <v>0.45375298532516178</v>
      </c>
      <c r="AU356" s="31">
        <f t="shared" si="258"/>
        <v>0.41631035585451498</v>
      </c>
      <c r="AV356" s="31">
        <f t="shared" si="259"/>
        <v>0.43503167058983838</v>
      </c>
      <c r="AW356" s="31">
        <f t="shared" si="260"/>
        <v>0.69434610099790539</v>
      </c>
      <c r="AX356" s="31">
        <f t="shared" si="261"/>
        <v>9.7944000000000013</v>
      </c>
      <c r="AY356" s="31">
        <f t="shared" si="262"/>
        <v>1.0322984226389083</v>
      </c>
      <c r="AZ356" s="31">
        <f t="shared" si="263"/>
        <v>-0.40886415678803323</v>
      </c>
      <c r="BA356" s="31">
        <f t="shared" si="245"/>
        <v>1.2809122083303746</v>
      </c>
      <c r="BB356" s="31">
        <f t="shared" si="246"/>
        <v>-0.21893041353279666</v>
      </c>
      <c r="BC356" s="31">
        <f t="shared" si="247"/>
        <v>0.7659162798590271</v>
      </c>
      <c r="BD356" s="31">
        <f t="shared" si="264"/>
        <v>17.596938009718276</v>
      </c>
      <c r="BE356" s="31">
        <f t="shared" si="248"/>
        <v>13.304692890387793</v>
      </c>
      <c r="BF356" s="25">
        <f t="shared" si="265"/>
        <v>0.95605363496889029</v>
      </c>
      <c r="BG356" s="32">
        <f t="shared" si="266"/>
        <v>6914170222.6989079</v>
      </c>
      <c r="BH356" s="32">
        <f t="shared" si="267"/>
        <v>5414308899.1665573</v>
      </c>
      <c r="BI356" s="31">
        <f t="shared" si="268"/>
        <v>30.223266567253187</v>
      </c>
      <c r="BJ356" s="25">
        <f t="shared" si="269"/>
        <v>0.24766029703556097</v>
      </c>
      <c r="BK356" s="25">
        <f t="shared" si="270"/>
        <v>0.94067240720800205</v>
      </c>
      <c r="BL356" s="31">
        <f t="shared" si="271"/>
        <v>7.0410300222328104</v>
      </c>
      <c r="BM356" s="31">
        <f t="shared" si="272"/>
        <v>2.7533699777671909</v>
      </c>
      <c r="BN356" s="31">
        <f t="shared" si="273"/>
        <v>0.21645990391251499</v>
      </c>
      <c r="BO356" s="31">
        <f t="shared" si="274"/>
        <v>7.5685431458899596E-2</v>
      </c>
      <c r="BP356" s="31">
        <f t="shared" si="275"/>
        <v>0.30717387233177301</v>
      </c>
      <c r="BQ356" s="31">
        <f t="shared" si="276"/>
        <v>0.17906627667075764</v>
      </c>
      <c r="BS356" s="13"/>
      <c r="BT356" s="19"/>
      <c r="BU356" s="20"/>
      <c r="BV356" s="19"/>
      <c r="BW356" s="33"/>
      <c r="BX356" s="34"/>
      <c r="BZ356" s="19"/>
      <c r="CA356" s="20"/>
      <c r="CB356" s="19"/>
      <c r="CC356" s="6"/>
      <c r="CD356" s="35"/>
      <c r="CF356" s="21"/>
      <c r="CG356" s="21"/>
      <c r="CH356" s="21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36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31">
        <f t="shared" si="249"/>
        <v>2.5032757345272985</v>
      </c>
      <c r="AL357" s="23">
        <f t="shared" si="250"/>
        <v>7.65</v>
      </c>
      <c r="AM357" s="31">
        <f t="shared" si="251"/>
        <v>2.5787999999999998</v>
      </c>
      <c r="AN357" s="23">
        <f t="shared" si="244"/>
        <v>97.606303110259503</v>
      </c>
      <c r="AO357" s="25">
        <f t="shared" si="252"/>
        <v>6.4938071048866522E-2</v>
      </c>
      <c r="AP357" s="31">
        <f t="shared" si="253"/>
        <v>7.1568054390089925E-2</v>
      </c>
      <c r="AQ357" s="31">
        <f t="shared" si="254"/>
        <v>1.9377293518704448</v>
      </c>
      <c r="AR357" s="31">
        <f t="shared" si="255"/>
        <v>0.53923734716108329</v>
      </c>
      <c r="AS357" s="31">
        <f t="shared" si="256"/>
        <v>1.2384833495157641</v>
      </c>
      <c r="AT357" s="31">
        <f t="shared" si="257"/>
        <v>0.53923734716108329</v>
      </c>
      <c r="AU357" s="31">
        <f t="shared" si="258"/>
        <v>0.43598910417085007</v>
      </c>
      <c r="AV357" s="31">
        <f t="shared" si="259"/>
        <v>0.48761322566596665</v>
      </c>
      <c r="AW357" s="31">
        <f t="shared" si="260"/>
        <v>0.75087012384979746</v>
      </c>
      <c r="AX357" s="31">
        <f t="shared" si="261"/>
        <v>8.9166000000000007</v>
      </c>
      <c r="AY357" s="31">
        <f t="shared" si="262"/>
        <v>1.032410144993644</v>
      </c>
      <c r="AZ357" s="31">
        <f t="shared" si="263"/>
        <v>-0.40898501584077535</v>
      </c>
      <c r="BA357" s="31">
        <f t="shared" si="245"/>
        <v>1.2808133778937121</v>
      </c>
      <c r="BB357" s="31">
        <f t="shared" si="246"/>
        <v>-0.21899148014166067</v>
      </c>
      <c r="BC357" s="31">
        <f t="shared" si="247"/>
        <v>0.76587616630333022</v>
      </c>
      <c r="BD357" s="31">
        <f t="shared" si="264"/>
        <v>17.594315677623193</v>
      </c>
      <c r="BE357" s="31">
        <f t="shared" si="248"/>
        <v>13.302710197537344</v>
      </c>
      <c r="BF357" s="25">
        <f t="shared" si="265"/>
        <v>0.87049930638523121</v>
      </c>
      <c r="BG357" s="32">
        <f t="shared" si="266"/>
        <v>7088431882.5120173</v>
      </c>
      <c r="BH357" s="32">
        <f t="shared" si="267"/>
        <v>5430294447.4906006</v>
      </c>
      <c r="BI357" s="31">
        <f t="shared" si="268"/>
        <v>30.689657598001414</v>
      </c>
      <c r="BJ357" s="25">
        <f t="shared" si="269"/>
        <v>0.24223896879096996</v>
      </c>
      <c r="BK357" s="25">
        <f t="shared" si="270"/>
        <v>0.82517406362006229</v>
      </c>
      <c r="BL357" s="31">
        <f t="shared" si="271"/>
        <v>6.1345346116592712</v>
      </c>
      <c r="BM357" s="31">
        <f t="shared" si="272"/>
        <v>2.7820653883407296</v>
      </c>
      <c r="BN357" s="31">
        <f t="shared" si="273"/>
        <v>0.24024744286189376</v>
      </c>
      <c r="BO357" s="31">
        <f t="shared" si="274"/>
        <v>8.1235658868058835E-2</v>
      </c>
      <c r="BP357" s="31">
        <f t="shared" si="275"/>
        <v>0.40300627662562954</v>
      </c>
      <c r="BQ357" s="31">
        <f t="shared" si="276"/>
        <v>0.19344330663003423</v>
      </c>
      <c r="BS357" s="13"/>
      <c r="BT357" s="19"/>
      <c r="BU357" s="20"/>
      <c r="BV357" s="19"/>
      <c r="BW357" s="33"/>
      <c r="BX357" s="34"/>
      <c r="BZ357" s="19"/>
      <c r="CA357" s="20"/>
      <c r="CB357" s="19"/>
      <c r="CC357" s="6"/>
      <c r="CD357" s="35"/>
      <c r="CF357" s="21"/>
      <c r="CG357" s="21"/>
      <c r="CH357" s="21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36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31">
        <f t="shared" si="249"/>
        <v>0.73613385418129273</v>
      </c>
      <c r="AL358" s="23">
        <f t="shared" si="250"/>
        <v>5.25</v>
      </c>
      <c r="AM358" s="31">
        <f t="shared" si="251"/>
        <v>0.92100000000000004</v>
      </c>
      <c r="AN358" s="23">
        <f t="shared" si="244"/>
        <v>97.574943206581381</v>
      </c>
      <c r="AO358" s="25">
        <f t="shared" si="252"/>
        <v>6.4917207112950057E-2</v>
      </c>
      <c r="AP358" s="31">
        <f t="shared" si="253"/>
        <v>6.1855052534364768E-2</v>
      </c>
      <c r="AQ358" s="31">
        <f t="shared" si="254"/>
        <v>1.2279626193393784</v>
      </c>
      <c r="AR358" s="31">
        <f t="shared" si="255"/>
        <v>0.63338699399503895</v>
      </c>
      <c r="AS358" s="31">
        <f t="shared" si="256"/>
        <v>0.9306748066672087</v>
      </c>
      <c r="AT358" s="31">
        <f t="shared" si="257"/>
        <v>0.63338699399503895</v>
      </c>
      <c r="AU358" s="31">
        <f t="shared" si="258"/>
        <v>0.85343402044086802</v>
      </c>
      <c r="AV358" s="31">
        <f t="shared" si="259"/>
        <v>0.74341050721795354</v>
      </c>
      <c r="AW358" s="31">
        <f t="shared" si="260"/>
        <v>0.18726429944925516</v>
      </c>
      <c r="AX358" s="31">
        <f t="shared" si="261"/>
        <v>4.0194000000000001</v>
      </c>
      <c r="AY358" s="31">
        <f t="shared" si="262"/>
        <v>1.03251226352295</v>
      </c>
      <c r="AZ358" s="31">
        <f t="shared" si="263"/>
        <v>-0.40898468380670427</v>
      </c>
      <c r="BA358" s="31">
        <f t="shared" si="245"/>
        <v>1.2808136494271063</v>
      </c>
      <c r="BB358" s="31">
        <f t="shared" si="246"/>
        <v>-0.21899131237876046</v>
      </c>
      <c r="BC358" s="31">
        <f t="shared" si="247"/>
        <v>0.76587627652196155</v>
      </c>
      <c r="BD358" s="31">
        <f t="shared" si="264"/>
        <v>17.59606841740063</v>
      </c>
      <c r="BE358" s="31">
        <f t="shared" si="248"/>
        <v>13.304035409028268</v>
      </c>
      <c r="BF358" s="25">
        <f t="shared" si="265"/>
        <v>0.39236215475325997</v>
      </c>
      <c r="BG358" s="32">
        <f t="shared" si="266"/>
        <v>6428765946.987731</v>
      </c>
      <c r="BH358" s="32">
        <f t="shared" si="267"/>
        <v>5608481485.0097809</v>
      </c>
      <c r="BI358" s="31">
        <f t="shared" si="268"/>
        <v>29.509312079541903</v>
      </c>
      <c r="BJ358" s="25">
        <f t="shared" si="269"/>
        <v>0.21929024090210483</v>
      </c>
      <c r="BK358" s="25">
        <f t="shared" si="270"/>
        <v>0.17968890891690104</v>
      </c>
      <c r="BL358" s="31">
        <f t="shared" si="271"/>
        <v>1.1627856450597085</v>
      </c>
      <c r="BM358" s="31">
        <f t="shared" si="272"/>
        <v>2.8566143549402918</v>
      </c>
      <c r="BN358" s="31">
        <f t="shared" si="273"/>
        <v>0.54724412929890653</v>
      </c>
      <c r="BO358" s="31">
        <f t="shared" si="274"/>
        <v>7.2091980646062925E-2</v>
      </c>
      <c r="BP358" s="31">
        <f t="shared" si="275"/>
        <v>3.6193628699722959E-2</v>
      </c>
      <c r="BQ358" s="31">
        <f t="shared" si="276"/>
        <v>0.147100433882664</v>
      </c>
      <c r="BS358" s="13"/>
      <c r="BT358" s="19"/>
      <c r="BU358" s="20"/>
      <c r="BV358" s="19"/>
      <c r="BW358" s="33"/>
      <c r="BX358" s="34"/>
      <c r="BZ358" s="19"/>
      <c r="CA358" s="20"/>
      <c r="CB358" s="19"/>
      <c r="CC358" s="6"/>
      <c r="CD358" s="35"/>
      <c r="CF358" s="21"/>
      <c r="CG358" s="21"/>
      <c r="CH358" s="21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36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31">
        <f t="shared" si="249"/>
        <v>1.1590296042271429</v>
      </c>
      <c r="AL359" s="23">
        <f t="shared" si="250"/>
        <v>6.0500000000000007</v>
      </c>
      <c r="AM359" s="31">
        <f t="shared" si="251"/>
        <v>1.2893999999999999</v>
      </c>
      <c r="AN359" s="23">
        <f t="shared" si="244"/>
        <v>97.585455500570134</v>
      </c>
      <c r="AO359" s="25">
        <f t="shared" si="252"/>
        <v>6.4924201006501758E-2</v>
      </c>
      <c r="AP359" s="31">
        <f t="shared" si="253"/>
        <v>6.4958810041103723E-2</v>
      </c>
      <c r="AQ359" s="31">
        <f t="shared" si="254"/>
        <v>1.4782881252432811</v>
      </c>
      <c r="AR359" s="31">
        <f t="shared" si="255"/>
        <v>0.58037526258967109</v>
      </c>
      <c r="AS359" s="31">
        <f t="shared" si="256"/>
        <v>1.0293316939164761</v>
      </c>
      <c r="AT359" s="31">
        <f t="shared" si="257"/>
        <v>0.58037526258967109</v>
      </c>
      <c r="AU359" s="31">
        <f t="shared" si="258"/>
        <v>0.70662172386628841</v>
      </c>
      <c r="AV359" s="31">
        <f t="shared" si="259"/>
        <v>0.6434984932279797</v>
      </c>
      <c r="AW359" s="31">
        <f t="shared" si="260"/>
        <v>0.38583320068849636</v>
      </c>
      <c r="AX359" s="31">
        <f t="shared" si="261"/>
        <v>5.9521000000000006</v>
      </c>
      <c r="AY359" s="31">
        <f t="shared" si="262"/>
        <v>1.032604747966902</v>
      </c>
      <c r="AZ359" s="31">
        <f t="shared" si="263"/>
        <v>-0.40886316078420892</v>
      </c>
      <c r="BA359" s="31">
        <f t="shared" si="245"/>
        <v>1.2809130227404666</v>
      </c>
      <c r="BB359" s="31">
        <f t="shared" si="246"/>
        <v>-0.21892991026737782</v>
      </c>
      <c r="BC359" s="31">
        <f t="shared" si="247"/>
        <v>0.76591661038981207</v>
      </c>
      <c r="BD359" s="31">
        <f t="shared" si="264"/>
        <v>17.602197056332365</v>
      </c>
      <c r="BE359" s="31">
        <f t="shared" si="248"/>
        <v>13.308669150351774</v>
      </c>
      <c r="BF359" s="25">
        <f t="shared" si="265"/>
        <v>0.58082441697753695</v>
      </c>
      <c r="BG359" s="32">
        <f t="shared" si="266"/>
        <v>6686843416.2083912</v>
      </c>
      <c r="BH359" s="32">
        <f t="shared" si="267"/>
        <v>5510753804.3527451</v>
      </c>
      <c r="BI359" s="31">
        <f t="shared" si="268"/>
        <v>29.902409586205625</v>
      </c>
      <c r="BJ359" s="25">
        <f t="shared" si="269"/>
        <v>0.22769429904377786</v>
      </c>
      <c r="BK359" s="25">
        <f t="shared" si="270"/>
        <v>0.43411296291967494</v>
      </c>
      <c r="BL359" s="31">
        <f t="shared" si="271"/>
        <v>2.9557050749158646</v>
      </c>
      <c r="BM359" s="31">
        <f t="shared" si="272"/>
        <v>2.996394925084136</v>
      </c>
      <c r="BN359" s="31">
        <f t="shared" si="273"/>
        <v>0.38763194373662818</v>
      </c>
      <c r="BO359" s="31">
        <f t="shared" si="274"/>
        <v>7.9414037488640371E-2</v>
      </c>
      <c r="BP359" s="31">
        <f t="shared" si="275"/>
        <v>0.10411310913064055</v>
      </c>
      <c r="BQ359" s="31">
        <f t="shared" si="276"/>
        <v>0.15834552107205183</v>
      </c>
      <c r="BS359" s="13"/>
      <c r="BT359" s="19"/>
      <c r="BU359" s="20"/>
      <c r="BV359" s="19"/>
      <c r="BW359" s="33"/>
      <c r="BX359" s="34"/>
      <c r="BZ359" s="19"/>
      <c r="CA359" s="20"/>
      <c r="CB359" s="19"/>
      <c r="CC359" s="6"/>
      <c r="CD359" s="35"/>
      <c r="CF359" s="21"/>
      <c r="CG359" s="21"/>
      <c r="CH359" s="21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36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31">
        <f t="shared" si="249"/>
        <v>1.5159958616237543</v>
      </c>
      <c r="AL360" s="23">
        <f t="shared" si="250"/>
        <v>9.1</v>
      </c>
      <c r="AM360" s="31">
        <f t="shared" si="251"/>
        <v>1.8420000000000001</v>
      </c>
      <c r="AN360" s="23">
        <f t="shared" si="244"/>
        <v>97.624995170015652</v>
      </c>
      <c r="AO360" s="25">
        <f t="shared" si="252"/>
        <v>6.4950506990663459E-2</v>
      </c>
      <c r="AP360" s="31">
        <f t="shared" si="253"/>
        <v>7.8046128887961211E-2</v>
      </c>
      <c r="AQ360" s="31">
        <f t="shared" si="254"/>
        <v>1.5474672427794578</v>
      </c>
      <c r="AR360" s="31">
        <f t="shared" si="255"/>
        <v>0.85421136592944225</v>
      </c>
      <c r="AS360" s="31">
        <f t="shared" si="256"/>
        <v>1.2008393043544501</v>
      </c>
      <c r="AT360" s="31">
        <f t="shared" si="257"/>
        <v>0.81320922036482901</v>
      </c>
      <c r="AU360" s="31">
        <f t="shared" si="258"/>
        <v>0.64993624196737232</v>
      </c>
      <c r="AV360" s="31">
        <f t="shared" si="259"/>
        <v>0.73157273116610066</v>
      </c>
      <c r="AW360" s="31">
        <f t="shared" si="260"/>
        <v>0.46926657318834941</v>
      </c>
      <c r="AX360" s="31">
        <f t="shared" si="261"/>
        <v>7.4843992300000002</v>
      </c>
      <c r="AY360" s="31">
        <f t="shared" si="262"/>
        <v>1.0326875709203633</v>
      </c>
      <c r="AZ360" s="31">
        <f t="shared" si="263"/>
        <v>-0.40862048278318358</v>
      </c>
      <c r="BA360" s="31">
        <f t="shared" si="245"/>
        <v>1.2811114282863114</v>
      </c>
      <c r="BB360" s="31">
        <f t="shared" si="246"/>
        <v>-0.21880728233271088</v>
      </c>
      <c r="BC360" s="31">
        <f t="shared" si="247"/>
        <v>0.76599712212276339</v>
      </c>
      <c r="BD360" s="31">
        <f t="shared" si="264"/>
        <v>17.612700934010725</v>
      </c>
      <c r="BE360" s="31">
        <f t="shared" si="248"/>
        <v>13.316610922186829</v>
      </c>
      <c r="BF360" s="25">
        <f t="shared" si="265"/>
        <v>0.7299153708700381</v>
      </c>
      <c r="BG360" s="32">
        <f t="shared" si="266"/>
        <v>6752558978.9507742</v>
      </c>
      <c r="BH360" s="32">
        <f t="shared" si="267"/>
        <v>5960794168.4274569</v>
      </c>
      <c r="BI360" s="31">
        <f t="shared" si="268"/>
        <v>31.166785240797733</v>
      </c>
      <c r="BJ360" s="25">
        <f t="shared" si="269"/>
        <v>0.22025516490948108</v>
      </c>
      <c r="BK360" s="25">
        <f t="shared" si="270"/>
        <v>0.6353857506745515</v>
      </c>
      <c r="BL360" s="31">
        <f t="shared" si="271"/>
        <v>4.361697885150476</v>
      </c>
      <c r="BM360" s="31">
        <f t="shared" si="272"/>
        <v>3.1227013448495242</v>
      </c>
      <c r="BN360" s="31">
        <f t="shared" si="273"/>
        <v>0.32126560350978683</v>
      </c>
      <c r="BO360" s="31">
        <f t="shared" si="274"/>
        <v>9.9435618668604189E-2</v>
      </c>
      <c r="BP360" s="31">
        <f t="shared" si="275"/>
        <v>0.17901316174539578</v>
      </c>
      <c r="BQ360" s="31">
        <f t="shared" si="276"/>
        <v>0.18367383939673737</v>
      </c>
      <c r="BS360" s="13"/>
      <c r="BT360" s="19"/>
      <c r="BU360" s="20"/>
      <c r="BV360" s="19"/>
      <c r="BW360" s="33"/>
      <c r="BX360" s="34"/>
      <c r="BZ360" s="19"/>
      <c r="CA360" s="20"/>
      <c r="CB360" s="19"/>
      <c r="CC360" s="6"/>
      <c r="CD360" s="35"/>
      <c r="CF360" s="21"/>
      <c r="CG360" s="21"/>
      <c r="CH360" s="21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36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31">
        <f t="shared" si="249"/>
        <v>1.2420977505908035</v>
      </c>
      <c r="AL361" s="23">
        <f t="shared" si="250"/>
        <v>6.7</v>
      </c>
      <c r="AM361" s="31">
        <f t="shared" si="251"/>
        <v>1.0131000000000001</v>
      </c>
      <c r="AN361" s="23">
        <f t="shared" si="244"/>
        <v>97.593953156203142</v>
      </c>
      <c r="AO361" s="25">
        <f t="shared" si="252"/>
        <v>6.4929854548820859E-2</v>
      </c>
      <c r="AP361" s="31">
        <f t="shared" si="253"/>
        <v>6.7577884268507374E-2</v>
      </c>
      <c r="AQ361" s="31">
        <f t="shared" si="254"/>
        <v>1.5986048594252917</v>
      </c>
      <c r="AR361" s="31">
        <f t="shared" si="255"/>
        <v>0.58463787619877605</v>
      </c>
      <c r="AS361" s="31">
        <f t="shared" si="256"/>
        <v>1.0916213678120339</v>
      </c>
      <c r="AT361" s="31">
        <f t="shared" si="257"/>
        <v>0.58463787619877605</v>
      </c>
      <c r="AU361" s="31">
        <f t="shared" si="258"/>
        <v>0.58189216883080619</v>
      </c>
      <c r="AV361" s="31">
        <f t="shared" si="259"/>
        <v>0.58326502251479106</v>
      </c>
      <c r="AW361" s="31">
        <f t="shared" si="260"/>
        <v>0.50835634529724283</v>
      </c>
      <c r="AX361" s="31">
        <f t="shared" si="261"/>
        <v>8.2774999999999999</v>
      </c>
      <c r="AY361" s="31">
        <f t="shared" si="262"/>
        <v>1.0327607078411054</v>
      </c>
      <c r="AZ361" s="31">
        <f t="shared" si="263"/>
        <v>-0.40825672171435723</v>
      </c>
      <c r="BA361" s="31">
        <f t="shared" si="245"/>
        <v>1.2814087273286008</v>
      </c>
      <c r="BB361" s="31">
        <f t="shared" si="246"/>
        <v>-0.21862344562432445</v>
      </c>
      <c r="BC361" s="31">
        <f t="shared" si="247"/>
        <v>0.76611772032248016</v>
      </c>
      <c r="BD361" s="31">
        <f t="shared" si="264"/>
        <v>17.627577899399043</v>
      </c>
      <c r="BE361" s="31">
        <f t="shared" si="248"/>
        <v>13.327859098177628</v>
      </c>
      <c r="BF361" s="25">
        <f t="shared" si="265"/>
        <v>0.80658115611905679</v>
      </c>
      <c r="BG361" s="32">
        <f t="shared" si="266"/>
        <v>6799794355.5012665</v>
      </c>
      <c r="BH361" s="32">
        <f t="shared" si="267"/>
        <v>5518848626.982954</v>
      </c>
      <c r="BI361" s="31">
        <f t="shared" si="268"/>
        <v>30.199153271560064</v>
      </c>
      <c r="BJ361" s="25">
        <f t="shared" si="269"/>
        <v>0.23307949475760087</v>
      </c>
      <c r="BK361" s="25">
        <f t="shared" si="270"/>
        <v>0.73888456076072673</v>
      </c>
      <c r="BL361" s="31">
        <f t="shared" si="271"/>
        <v>5.2008631486205106</v>
      </c>
      <c r="BM361" s="31">
        <f t="shared" si="272"/>
        <v>3.0766368513794893</v>
      </c>
      <c r="BN361" s="31">
        <f t="shared" si="273"/>
        <v>0.28619877687251061</v>
      </c>
      <c r="BO361" s="31">
        <f t="shared" si="274"/>
        <v>8.4828344504129197E-2</v>
      </c>
      <c r="BP361" s="31">
        <f t="shared" si="275"/>
        <v>0.10753916840623935</v>
      </c>
      <c r="BQ361" s="31">
        <f t="shared" si="276"/>
        <v>0.15487308693608776</v>
      </c>
      <c r="BS361" s="13"/>
      <c r="BT361" s="19"/>
      <c r="BU361" s="20"/>
      <c r="BV361" s="19"/>
      <c r="BW361" s="33"/>
      <c r="BX361" s="34"/>
      <c r="BZ361" s="19"/>
      <c r="CA361" s="20"/>
      <c r="CB361" s="19"/>
      <c r="CC361" s="6"/>
      <c r="CD361" s="35"/>
      <c r="CF361" s="21"/>
      <c r="CG361" s="21"/>
      <c r="CH361" s="21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36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31">
        <f t="shared" si="249"/>
        <v>1.5641746829562626</v>
      </c>
      <c r="AL362" s="23">
        <f t="shared" si="250"/>
        <v>7.9499999999999993</v>
      </c>
      <c r="AM362" s="31">
        <f t="shared" si="251"/>
        <v>1.1973</v>
      </c>
      <c r="AN362" s="23">
        <f t="shared" si="244"/>
        <v>97.610186015347637</v>
      </c>
      <c r="AO362" s="25">
        <f t="shared" si="252"/>
        <v>6.4940654369394543E-2</v>
      </c>
      <c r="AP362" s="31">
        <f t="shared" si="253"/>
        <v>7.2869228500130181E-2</v>
      </c>
      <c r="AQ362" s="31">
        <f t="shared" si="254"/>
        <v>1.841645130417793</v>
      </c>
      <c r="AR362" s="31">
        <f t="shared" si="255"/>
        <v>0.5975923388363501</v>
      </c>
      <c r="AS362" s="31">
        <f t="shared" si="256"/>
        <v>1.2196187346270715</v>
      </c>
      <c r="AT362" s="31">
        <f t="shared" si="257"/>
        <v>0.57966456867125959</v>
      </c>
      <c r="AU362" s="31">
        <f t="shared" si="258"/>
        <v>0.49724418521280411</v>
      </c>
      <c r="AV362" s="31">
        <f t="shared" si="259"/>
        <v>0.5384543769420318</v>
      </c>
      <c r="AW362" s="31">
        <f t="shared" si="260"/>
        <v>0.68116435768503969</v>
      </c>
      <c r="AX362" s="31">
        <f t="shared" si="261"/>
        <v>9.4402000000000008</v>
      </c>
      <c r="AY362" s="31">
        <f t="shared" si="262"/>
        <v>1.0328241370570801</v>
      </c>
      <c r="AZ362" s="31">
        <f t="shared" si="263"/>
        <v>-0.4077719853679852</v>
      </c>
      <c r="BA362" s="31">
        <f t="shared" si="245"/>
        <v>1.2818047122791016</v>
      </c>
      <c r="BB362" s="31">
        <f t="shared" si="246"/>
        <v>-0.21837842576092203</v>
      </c>
      <c r="BC362" s="31">
        <f t="shared" si="247"/>
        <v>0.76627826806586297</v>
      </c>
      <c r="BD362" s="31">
        <f t="shared" si="264"/>
        <v>17.646824306778665</v>
      </c>
      <c r="BE362" s="31">
        <f t="shared" si="248"/>
        <v>13.342410921869213</v>
      </c>
      <c r="BF362" s="25">
        <f t="shared" si="265"/>
        <v>0.91887441271239367</v>
      </c>
      <c r="BG362" s="32">
        <f t="shared" si="266"/>
        <v>7010580540.2407322</v>
      </c>
      <c r="BH362" s="32">
        <f t="shared" si="267"/>
        <v>5543186609.0943375</v>
      </c>
      <c r="BI362" s="31">
        <f t="shared" si="268"/>
        <v>30.775560166594921</v>
      </c>
      <c r="BJ362" s="25">
        <f t="shared" si="269"/>
        <v>0.23726876916894346</v>
      </c>
      <c r="BK362" s="25">
        <f t="shared" si="270"/>
        <v>0.89048045716173163</v>
      </c>
      <c r="BL362" s="31">
        <f t="shared" si="271"/>
        <v>6.5023588965655312</v>
      </c>
      <c r="BM362" s="31">
        <f t="shared" si="272"/>
        <v>2.9378411034344696</v>
      </c>
      <c r="BN362" s="31">
        <f t="shared" si="273"/>
        <v>0.23962814873038088</v>
      </c>
      <c r="BO362" s="31">
        <f t="shared" si="274"/>
        <v>8.7343911582602296E-2</v>
      </c>
      <c r="BP362" s="31">
        <f t="shared" si="275"/>
        <v>0.16956560837823034</v>
      </c>
      <c r="BQ362" s="31">
        <f t="shared" si="276"/>
        <v>0.16424605433152659</v>
      </c>
      <c r="BS362" s="13"/>
      <c r="BT362" s="19"/>
      <c r="BU362" s="20"/>
      <c r="BV362" s="19"/>
      <c r="BW362" s="33"/>
      <c r="BX362" s="34"/>
      <c r="BZ362" s="19"/>
      <c r="CA362" s="20"/>
      <c r="CB362" s="19"/>
      <c r="CC362" s="6"/>
      <c r="CD362" s="35"/>
      <c r="CF362" s="21"/>
      <c r="CG362" s="21"/>
      <c r="CH362" s="21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36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31">
        <f t="shared" si="249"/>
        <v>1.8646614907914103</v>
      </c>
      <c r="AL363" s="23">
        <f t="shared" si="250"/>
        <v>6.4499999999999993</v>
      </c>
      <c r="AM363" s="31">
        <f t="shared" si="251"/>
        <v>1.7499</v>
      </c>
      <c r="AN363" s="23">
        <f t="shared" si="244"/>
        <v>97.590689431786686</v>
      </c>
      <c r="AO363" s="25">
        <f t="shared" si="252"/>
        <v>6.4927683172984599E-2</v>
      </c>
      <c r="AP363" s="31">
        <f t="shared" si="253"/>
        <v>6.6560050862777206E-2</v>
      </c>
      <c r="AQ363" s="31">
        <f t="shared" si="254"/>
        <v>1.727428862466867</v>
      </c>
      <c r="AR363" s="31">
        <f t="shared" si="255"/>
        <v>0.51581286832980944</v>
      </c>
      <c r="AS363" s="31">
        <f t="shared" si="256"/>
        <v>1.1216208653983382</v>
      </c>
      <c r="AT363" s="31">
        <f t="shared" si="257"/>
        <v>0.42038748768879475</v>
      </c>
      <c r="AU363" s="31">
        <f t="shared" si="258"/>
        <v>0.52168351646499378</v>
      </c>
      <c r="AV363" s="31">
        <f t="shared" si="259"/>
        <v>0.47103550207689426</v>
      </c>
      <c r="AW363" s="31">
        <f t="shared" si="260"/>
        <v>0.6505853633214439</v>
      </c>
      <c r="AX363" s="31">
        <f t="shared" si="261"/>
        <v>9.8637000000000015</v>
      </c>
      <c r="AY363" s="31">
        <f t="shared" si="262"/>
        <v>1.032877839772842</v>
      </c>
      <c r="AZ363" s="31">
        <f t="shared" si="263"/>
        <v>-0.40716641738190851</v>
      </c>
      <c r="BA363" s="31">
        <f t="shared" si="245"/>
        <v>1.282299107199619</v>
      </c>
      <c r="BB363" s="31">
        <f t="shared" si="246"/>
        <v>-0.21807225699730493</v>
      </c>
      <c r="BC363" s="31">
        <f t="shared" si="247"/>
        <v>0.76647858303914274</v>
      </c>
      <c r="BD363" s="31">
        <f t="shared" si="264"/>
        <v>17.670435010604439</v>
      </c>
      <c r="BE363" s="31">
        <f t="shared" si="248"/>
        <v>13.360262502817804</v>
      </c>
      <c r="BF363" s="25">
        <f t="shared" si="265"/>
        <v>0.95881349616433453</v>
      </c>
      <c r="BG363" s="32">
        <f t="shared" si="266"/>
        <v>6914170222.6989079</v>
      </c>
      <c r="BH363" s="32">
        <f t="shared" si="267"/>
        <v>5382443708.5274897</v>
      </c>
      <c r="BI363" s="31">
        <f t="shared" si="268"/>
        <v>30.145149052401514</v>
      </c>
      <c r="BJ363" s="25">
        <f t="shared" si="269"/>
        <v>0.24391516331539548</v>
      </c>
      <c r="BK363" s="25">
        <f t="shared" si="270"/>
        <v>0.94439821982185179</v>
      </c>
      <c r="BL363" s="31">
        <f t="shared" si="271"/>
        <v>6.9440269070264566</v>
      </c>
      <c r="BM363" s="31">
        <f t="shared" si="272"/>
        <v>2.9196730929735448</v>
      </c>
      <c r="BN363" s="31">
        <f t="shared" si="273"/>
        <v>0.22792139679731027</v>
      </c>
      <c r="BO363" s="31">
        <f t="shared" si="274"/>
        <v>7.9288104544968471E-2</v>
      </c>
      <c r="BP363" s="31">
        <f t="shared" si="275"/>
        <v>0.23792344285270969</v>
      </c>
      <c r="BQ363" s="31">
        <f t="shared" si="276"/>
        <v>0.17011749798245976</v>
      </c>
      <c r="BS363" s="13"/>
      <c r="BT363" s="19"/>
      <c r="BU363" s="20"/>
      <c r="BV363" s="19"/>
      <c r="BW363" s="33"/>
      <c r="BX363" s="34"/>
      <c r="BZ363" s="19"/>
      <c r="CA363" s="20"/>
      <c r="CB363" s="19"/>
      <c r="CC363" s="6"/>
      <c r="CD363" s="35"/>
      <c r="CF363" s="21"/>
      <c r="CG363" s="21"/>
      <c r="CH363" s="21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36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31">
        <f t="shared" si="249"/>
        <v>2.0327225062344945</v>
      </c>
      <c r="AL364" s="23">
        <f t="shared" si="250"/>
        <v>7.9499999999999993</v>
      </c>
      <c r="AM364" s="31">
        <f t="shared" si="251"/>
        <v>1.5657000000000001</v>
      </c>
      <c r="AN364" s="23">
        <f t="shared" si="244"/>
        <v>97.610186015347637</v>
      </c>
      <c r="AO364" s="25">
        <f t="shared" si="252"/>
        <v>6.4940654369394543E-2</v>
      </c>
      <c r="AP364" s="31">
        <f t="shared" si="253"/>
        <v>7.2869228500130181E-2</v>
      </c>
      <c r="AQ364" s="31">
        <f t="shared" si="254"/>
        <v>2.0253762197498539</v>
      </c>
      <c r="AR364" s="31">
        <f t="shared" si="255"/>
        <v>0.53526907979448124</v>
      </c>
      <c r="AS364" s="31">
        <f t="shared" si="256"/>
        <v>1.2803226497721676</v>
      </c>
      <c r="AT364" s="31">
        <f t="shared" si="257"/>
        <v>0.4324974164739408</v>
      </c>
      <c r="AU364" s="31">
        <f t="shared" si="258"/>
        <v>0.47191265920171593</v>
      </c>
      <c r="AV364" s="31">
        <f t="shared" si="259"/>
        <v>0.45220503783782839</v>
      </c>
      <c r="AW364" s="31">
        <f t="shared" si="260"/>
        <v>0.82811761193433919</v>
      </c>
      <c r="AX364" s="31">
        <f t="shared" si="261"/>
        <v>9.7944000000000013</v>
      </c>
      <c r="AY364" s="31">
        <f t="shared" si="262"/>
        <v>1.0329218000751172</v>
      </c>
      <c r="AZ364" s="31">
        <f t="shared" si="263"/>
        <v>-0.40644019719899055</v>
      </c>
      <c r="BA364" s="31">
        <f t="shared" si="245"/>
        <v>1.2828915684676159</v>
      </c>
      <c r="BB364" s="31">
        <f t="shared" si="246"/>
        <v>-0.21770498231331747</v>
      </c>
      <c r="BC364" s="31">
        <f t="shared" si="247"/>
        <v>0.76671843771658943</v>
      </c>
      <c r="BD364" s="31">
        <f t="shared" si="264"/>
        <v>17.698403359300659</v>
      </c>
      <c r="BE364" s="31">
        <f t="shared" si="248"/>
        <v>13.381408811900043</v>
      </c>
      <c r="BF364" s="25">
        <f t="shared" si="265"/>
        <v>0.95057255770320281</v>
      </c>
      <c r="BG364" s="32">
        <f t="shared" si="266"/>
        <v>7157082100.5319691</v>
      </c>
      <c r="BH364" s="32">
        <f t="shared" si="267"/>
        <v>5422297255.1535015</v>
      </c>
      <c r="BI364" s="31">
        <f t="shared" si="268"/>
        <v>30.838348490462931</v>
      </c>
      <c r="BJ364" s="25">
        <f t="shared" si="269"/>
        <v>0.24585533078489558</v>
      </c>
      <c r="BK364" s="25">
        <f t="shared" si="270"/>
        <v>0.93327295289932388</v>
      </c>
      <c r="BL364" s="31">
        <f t="shared" si="271"/>
        <v>7.0758630870109389</v>
      </c>
      <c r="BM364" s="31">
        <f t="shared" si="272"/>
        <v>2.7185369129890624</v>
      </c>
      <c r="BN364" s="31">
        <f t="shared" si="273"/>
        <v>0.21372145542366841</v>
      </c>
      <c r="BO364" s="31">
        <f t="shared" si="274"/>
        <v>8.0823856499444499E-2</v>
      </c>
      <c r="BP364" s="31">
        <f t="shared" si="275"/>
        <v>0.26957737953415095</v>
      </c>
      <c r="BQ364" s="31">
        <f t="shared" si="276"/>
        <v>0.17238026093521949</v>
      </c>
      <c r="BS364" s="13"/>
      <c r="BT364" s="19"/>
      <c r="BU364" s="20"/>
      <c r="BV364" s="19"/>
      <c r="BW364" s="33"/>
      <c r="BX364" s="34"/>
      <c r="BZ364" s="19"/>
      <c r="CA364" s="20"/>
      <c r="CB364" s="19"/>
      <c r="CC364" s="6"/>
      <c r="CD364" s="35"/>
      <c r="CF364" s="21"/>
      <c r="CG364" s="21"/>
      <c r="CH364" s="21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36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31">
        <f t="shared" si="249"/>
        <v>2.9054272004275945</v>
      </c>
      <c r="AL365" s="23">
        <f t="shared" si="250"/>
        <v>10.25</v>
      </c>
      <c r="AM365" s="31">
        <f t="shared" si="251"/>
        <v>2.3025000000000002</v>
      </c>
      <c r="AN365" s="23">
        <f t="shared" si="244"/>
        <v>97.63968593922543</v>
      </c>
      <c r="AO365" s="25">
        <f t="shared" si="252"/>
        <v>6.4960280849362215E-2</v>
      </c>
      <c r="AP365" s="31">
        <f t="shared" si="253"/>
        <v>8.3533906028274887E-2</v>
      </c>
      <c r="AQ365" s="31">
        <f t="shared" si="254"/>
        <v>2.4265523121060211</v>
      </c>
      <c r="AR365" s="31">
        <f t="shared" si="255"/>
        <v>0.60636905213463521</v>
      </c>
      <c r="AS365" s="31">
        <f t="shared" si="256"/>
        <v>1.5164606821203281</v>
      </c>
      <c r="AT365" s="31">
        <f t="shared" si="257"/>
        <v>0.48085065834276569</v>
      </c>
      <c r="AU365" s="31">
        <f t="shared" si="258"/>
        <v>0.48531046242120424</v>
      </c>
      <c r="AV365" s="31">
        <f t="shared" si="259"/>
        <v>0.48308056038198499</v>
      </c>
      <c r="AW365" s="31">
        <f t="shared" si="260"/>
        <v>1.0333801217383431</v>
      </c>
      <c r="AX365" s="31">
        <f t="shared" si="261"/>
        <v>9.6326999999999998</v>
      </c>
      <c r="AY365" s="31">
        <f t="shared" si="262"/>
        <v>1.0329560049375197</v>
      </c>
      <c r="AZ365" s="31">
        <f t="shared" si="263"/>
        <v>-0.40559354001394465</v>
      </c>
      <c r="BA365" s="31">
        <f t="shared" si="245"/>
        <v>1.2835816856019411</v>
      </c>
      <c r="BB365" s="31">
        <f t="shared" si="246"/>
        <v>-0.21727665352451123</v>
      </c>
      <c r="BC365" s="31">
        <f t="shared" si="247"/>
        <v>0.76699755958379445</v>
      </c>
      <c r="BD365" s="31">
        <f t="shared" si="264"/>
        <v>17.730721188039567</v>
      </c>
      <c r="BE365" s="31">
        <f t="shared" si="248"/>
        <v>13.405843675852955</v>
      </c>
      <c r="BF365" s="25">
        <f t="shared" si="265"/>
        <v>0.93317513634247595</v>
      </c>
      <c r="BG365" s="32">
        <f t="shared" si="266"/>
        <v>7446816255.3878994</v>
      </c>
      <c r="BH365" s="32">
        <f t="shared" si="267"/>
        <v>5559456591.1422853</v>
      </c>
      <c r="BI365" s="31">
        <f t="shared" si="268"/>
        <v>31.88487788326875</v>
      </c>
      <c r="BJ365" s="25">
        <f t="shared" si="269"/>
        <v>0.24269440415121593</v>
      </c>
      <c r="BK365" s="25">
        <f t="shared" si="270"/>
        <v>0.90978643406234261</v>
      </c>
      <c r="BL365" s="31">
        <f t="shared" si="271"/>
        <v>7.0401834764444713</v>
      </c>
      <c r="BM365" s="31">
        <f t="shared" si="272"/>
        <v>2.5925165235555285</v>
      </c>
      <c r="BN365" s="31">
        <f t="shared" si="273"/>
        <v>0.20723553345767615</v>
      </c>
      <c r="BO365" s="31">
        <f t="shared" si="274"/>
        <v>8.8357716915418466E-2</v>
      </c>
      <c r="BP365" s="31">
        <f t="shared" si="275"/>
        <v>0.49083438044316835</v>
      </c>
      <c r="BQ365" s="31">
        <f t="shared" si="276"/>
        <v>0.19934834274056035</v>
      </c>
      <c r="BS365" s="13"/>
      <c r="BT365" s="19"/>
      <c r="BU365" s="20"/>
      <c r="BV365" s="19"/>
      <c r="BW365" s="33"/>
      <c r="BX365" s="34"/>
      <c r="BZ365" s="19"/>
      <c r="CA365" s="20"/>
      <c r="CB365" s="19"/>
      <c r="CC365" s="6"/>
      <c r="CD365" s="35"/>
      <c r="CF365" s="21"/>
      <c r="CG365" s="21"/>
      <c r="CH365" s="21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36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31">
        <f t="shared" si="249"/>
        <v>2.5617594443575706</v>
      </c>
      <c r="AL366" s="23">
        <f t="shared" si="250"/>
        <v>10.65</v>
      </c>
      <c r="AM366" s="31">
        <f t="shared" si="251"/>
        <v>2.3946000000000001</v>
      </c>
      <c r="AN366" s="23">
        <f t="shared" si="244"/>
        <v>97.644768281931164</v>
      </c>
      <c r="AO366" s="25">
        <f t="shared" si="252"/>
        <v>6.4963662163080721E-2</v>
      </c>
      <c r="AP366" s="31">
        <f t="shared" si="253"/>
        <v>8.5518302668379495E-2</v>
      </c>
      <c r="AQ366" s="31">
        <f t="shared" si="254"/>
        <v>2.1701248415136294</v>
      </c>
      <c r="AR366" s="31">
        <f t="shared" si="255"/>
        <v>0.73129391021763079</v>
      </c>
      <c r="AS366" s="31">
        <f t="shared" si="256"/>
        <v>1.45070937586563</v>
      </c>
      <c r="AT366" s="31">
        <f t="shared" si="257"/>
        <v>0.54920172657344069</v>
      </c>
      <c r="AU366" s="31">
        <f t="shared" si="258"/>
        <v>0.64886732761257515</v>
      </c>
      <c r="AV366" s="31">
        <f t="shared" si="259"/>
        <v>0.59903452709300797</v>
      </c>
      <c r="AW366" s="31">
        <f t="shared" si="260"/>
        <v>0.85167484877262201</v>
      </c>
      <c r="AX366" s="31">
        <f t="shared" si="261"/>
        <v>8.9089000000000009</v>
      </c>
      <c r="AY366" s="31">
        <f t="shared" si="262"/>
        <v>1.0329804442244102</v>
      </c>
      <c r="AZ366" s="31">
        <f t="shared" si="263"/>
        <v>-0.40462669670956708</v>
      </c>
      <c r="BA366" s="31">
        <f t="shared" si="245"/>
        <v>1.2843689822446238</v>
      </c>
      <c r="BB366" s="31">
        <f t="shared" si="246"/>
        <v>-0.21678733141419448</v>
      </c>
      <c r="BC366" s="31">
        <f t="shared" si="247"/>
        <v>0.76731563140547854</v>
      </c>
      <c r="BD366" s="31">
        <f t="shared" si="264"/>
        <v>17.767378810554167</v>
      </c>
      <c r="BE366" s="31">
        <f t="shared" si="248"/>
        <v>13.433559771083795</v>
      </c>
      <c r="BF366" s="25">
        <f t="shared" si="265"/>
        <v>0.86127580456409092</v>
      </c>
      <c r="BG366" s="32">
        <f t="shared" si="266"/>
        <v>7265966980.3796539</v>
      </c>
      <c r="BH366" s="32">
        <f t="shared" si="267"/>
        <v>5774242344.9353495</v>
      </c>
      <c r="BI366" s="31">
        <f t="shared" si="268"/>
        <v>31.96807316100973</v>
      </c>
      <c r="BJ366" s="25">
        <f t="shared" si="269"/>
        <v>0.23164375084461925</v>
      </c>
      <c r="BK366" s="25">
        <f t="shared" si="270"/>
        <v>0.8127223361615229</v>
      </c>
      <c r="BL366" s="31">
        <f t="shared" si="271"/>
        <v>6.0183749988277144</v>
      </c>
      <c r="BM366" s="31">
        <f t="shared" si="272"/>
        <v>2.8905250011722865</v>
      </c>
      <c r="BN366" s="31">
        <f t="shared" si="273"/>
        <v>0.24982930001489079</v>
      </c>
      <c r="BO366" s="31">
        <f t="shared" si="274"/>
        <v>0.100854659103674</v>
      </c>
      <c r="BP366" s="31">
        <f t="shared" si="275"/>
        <v>0.42013814651818704</v>
      </c>
      <c r="BQ366" s="31">
        <f t="shared" si="276"/>
        <v>0.20337303987280267</v>
      </c>
      <c r="BS366" s="13"/>
      <c r="BT366" s="19"/>
      <c r="BU366" s="20"/>
      <c r="BV366" s="19"/>
      <c r="BW366" s="33"/>
      <c r="BX366" s="34"/>
      <c r="BZ366" s="19"/>
      <c r="CA366" s="20"/>
      <c r="CB366" s="19"/>
      <c r="CC366" s="6"/>
      <c r="CD366" s="35"/>
      <c r="CF366" s="21"/>
      <c r="CG366" s="21"/>
      <c r="CH366" s="21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36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31">
        <f t="shared" si="249"/>
        <v>1.6700721543156483</v>
      </c>
      <c r="AL367" s="23">
        <f t="shared" si="250"/>
        <v>9.0499999999999989</v>
      </c>
      <c r="AM367" s="31">
        <f t="shared" si="251"/>
        <v>1.1973</v>
      </c>
      <c r="AN367" s="23">
        <f t="shared" si="244"/>
        <v>97.624353765736288</v>
      </c>
      <c r="AO367" s="25">
        <f t="shared" si="252"/>
        <v>6.4950080260469445E-2</v>
      </c>
      <c r="AP367" s="31">
        <f t="shared" si="253"/>
        <v>7.7814688391124195E-2</v>
      </c>
      <c r="AQ367" s="31">
        <f t="shared" si="254"/>
        <v>2.0253762197498539</v>
      </c>
      <c r="AR367" s="31">
        <f t="shared" si="255"/>
        <v>0.62881142847361471</v>
      </c>
      <c r="AS367" s="31">
        <f t="shared" si="256"/>
        <v>1.3270938241117343</v>
      </c>
      <c r="AT367" s="31">
        <f t="shared" si="257"/>
        <v>0.58165057133809361</v>
      </c>
      <c r="AU367" s="31">
        <f t="shared" si="258"/>
        <v>0.57115609396945877</v>
      </c>
      <c r="AV367" s="31">
        <f t="shared" si="259"/>
        <v>0.57640333265377619</v>
      </c>
      <c r="AW367" s="31">
        <f t="shared" si="260"/>
        <v>0.75069049145795808</v>
      </c>
      <c r="AX367" s="31">
        <f t="shared" si="261"/>
        <v>9.9176000000000002</v>
      </c>
      <c r="AY367" s="31">
        <f t="shared" si="262"/>
        <v>1.0329951106939008</v>
      </c>
      <c r="AZ367" s="31">
        <f t="shared" si="263"/>
        <v>-0.40353995378239521</v>
      </c>
      <c r="BA367" s="31">
        <f t="shared" si="245"/>
        <v>1.2852529172939575</v>
      </c>
      <c r="BB367" s="31">
        <f t="shared" si="246"/>
        <v>-0.21623708588646939</v>
      </c>
      <c r="BC367" s="31">
        <f t="shared" si="247"/>
        <v>0.76767229153776162</v>
      </c>
      <c r="BD367" s="31">
        <f t="shared" si="264"/>
        <v>17.808365010046597</v>
      </c>
      <c r="BE367" s="31">
        <f t="shared" si="248"/>
        <v>13.46454861679603</v>
      </c>
      <c r="BF367" s="25">
        <f t="shared" si="265"/>
        <v>0.9565860963161551</v>
      </c>
      <c r="BG367" s="32">
        <f t="shared" si="266"/>
        <v>7157082100.5319691</v>
      </c>
      <c r="BH367" s="32">
        <f t="shared" si="267"/>
        <v>5600288240.7174177</v>
      </c>
      <c r="BI367" s="31">
        <f t="shared" si="268"/>
        <v>31.274693391572871</v>
      </c>
      <c r="BJ367" s="25">
        <f t="shared" si="269"/>
        <v>0.23371027650796145</v>
      </c>
      <c r="BK367" s="25">
        <f t="shared" si="270"/>
        <v>0.94139123002680958</v>
      </c>
      <c r="BL367" s="31">
        <f t="shared" si="271"/>
        <v>6.8808330083285423</v>
      </c>
      <c r="BM367" s="31">
        <f t="shared" si="272"/>
        <v>3.0367669916714579</v>
      </c>
      <c r="BN367" s="31">
        <f t="shared" si="273"/>
        <v>0.23577383475710076</v>
      </c>
      <c r="BO367" s="31">
        <f t="shared" si="274"/>
        <v>9.6412471486733375E-2</v>
      </c>
      <c r="BP367" s="31">
        <f t="shared" si="275"/>
        <v>0.18617171533256238</v>
      </c>
      <c r="BQ367" s="31">
        <f t="shared" si="276"/>
        <v>0.16920477722418606</v>
      </c>
      <c r="BS367" s="13"/>
      <c r="BT367" s="19"/>
      <c r="BU367" s="20"/>
      <c r="BV367" s="19"/>
      <c r="BW367" s="33"/>
      <c r="BX367" s="34"/>
      <c r="BZ367" s="19"/>
      <c r="CA367" s="20"/>
      <c r="CB367" s="19"/>
      <c r="CC367" s="6"/>
      <c r="CD367" s="35"/>
      <c r="CF367" s="21"/>
      <c r="CG367" s="21"/>
      <c r="CH367" s="21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36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31">
        <f t="shared" si="249"/>
        <v>2.0329419814164029</v>
      </c>
      <c r="AL368" s="23">
        <f t="shared" si="250"/>
        <v>8.6</v>
      </c>
      <c r="AM368" s="31">
        <f t="shared" si="251"/>
        <v>1.6578000000000002</v>
      </c>
      <c r="AN368" s="23">
        <f t="shared" si="244"/>
        <v>97.618571037427387</v>
      </c>
      <c r="AO368" s="25">
        <f t="shared" si="252"/>
        <v>6.4946232975921073E-2</v>
      </c>
      <c r="AP368" s="31">
        <f t="shared" si="253"/>
        <v>7.5757966414490258E-2</v>
      </c>
      <c r="AQ368" s="31">
        <f t="shared" si="254"/>
        <v>1.9999869748999506</v>
      </c>
      <c r="AR368" s="31">
        <f t="shared" si="255"/>
        <v>0.5975923388363501</v>
      </c>
      <c r="AS368" s="31">
        <f t="shared" si="256"/>
        <v>1.2987896568681503</v>
      </c>
      <c r="AT368" s="31">
        <f t="shared" si="257"/>
        <v>0.50377034163904311</v>
      </c>
      <c r="AU368" s="31">
        <f t="shared" si="258"/>
        <v>0.52199660044888718</v>
      </c>
      <c r="AV368" s="31">
        <f t="shared" si="259"/>
        <v>0.51288347104396514</v>
      </c>
      <c r="AW368" s="31">
        <f t="shared" si="260"/>
        <v>0.78590618582418514</v>
      </c>
      <c r="AX368" s="31">
        <f t="shared" si="261"/>
        <v>9.6480999999999995</v>
      </c>
      <c r="AY368" s="31">
        <f t="shared" si="262"/>
        <v>1.0329999999999999</v>
      </c>
      <c r="AZ368" s="31">
        <f t="shared" si="263"/>
        <v>-0.40233363325781202</v>
      </c>
      <c r="BA368" s="31">
        <f t="shared" si="245"/>
        <v>1.2862328861833878</v>
      </c>
      <c r="BB368" s="31">
        <f t="shared" si="246"/>
        <v>-0.21562599613979364</v>
      </c>
      <c r="BC368" s="31">
        <f t="shared" si="247"/>
        <v>0.76806713428482165</v>
      </c>
      <c r="BD368" s="31">
        <f t="shared" si="264"/>
        <v>17.853667029262507</v>
      </c>
      <c r="BE368" s="31">
        <f t="shared" si="248"/>
        <v>13.498800567484796</v>
      </c>
      <c r="BF368" s="25">
        <f t="shared" si="265"/>
        <v>0.92823061851744126</v>
      </c>
      <c r="BG368" s="32">
        <f t="shared" si="266"/>
        <v>7137417097.4451094</v>
      </c>
      <c r="BH368" s="32">
        <f t="shared" si="267"/>
        <v>5543186609.0943375</v>
      </c>
      <c r="BI368" s="31">
        <f t="shared" si="268"/>
        <v>31.086499986581458</v>
      </c>
      <c r="BJ368" s="25">
        <f t="shared" si="269"/>
        <v>0.23973776367713656</v>
      </c>
      <c r="BK368" s="25">
        <f t="shared" si="270"/>
        <v>0.9031113349985459</v>
      </c>
      <c r="BL368" s="31">
        <f t="shared" si="271"/>
        <v>6.7305347486605669</v>
      </c>
      <c r="BM368" s="31">
        <f t="shared" si="272"/>
        <v>2.9175652513394326</v>
      </c>
      <c r="BN368" s="31">
        <f t="shared" si="273"/>
        <v>0.23284638877409677</v>
      </c>
      <c r="BO368" s="31">
        <f t="shared" si="274"/>
        <v>9.0179754611807064E-2</v>
      </c>
      <c r="BP368" s="31">
        <f t="shared" si="275"/>
        <v>0.270283777064251</v>
      </c>
      <c r="BQ368" s="31">
        <f t="shared" si="276"/>
        <v>0.1773112734997552</v>
      </c>
      <c r="BS368" s="13"/>
      <c r="BT368" s="19"/>
      <c r="BU368" s="20"/>
      <c r="BV368" s="19"/>
      <c r="BW368" s="33"/>
      <c r="BX368" s="34"/>
      <c r="BZ368" s="19"/>
      <c r="CA368" s="20"/>
      <c r="CB368" s="19"/>
      <c r="CC368" s="6"/>
      <c r="CD368" s="35"/>
      <c r="CF368" s="21"/>
      <c r="CG368" s="21"/>
      <c r="CH368" s="21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0</v>
      </c>
      <c r="AJ369" s="13"/>
      <c r="AK369" s="31"/>
      <c r="AL369" s="23"/>
      <c r="AM369" s="31"/>
      <c r="AN369" s="23"/>
      <c r="AO369" s="25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25"/>
      <c r="BG369" s="32"/>
      <c r="BH369" s="32"/>
      <c r="BI369" s="31"/>
      <c r="BJ369" s="25"/>
      <c r="BK369" s="25"/>
      <c r="BL369" s="31"/>
      <c r="BM369" s="31"/>
      <c r="BN369" s="31"/>
      <c r="BO369" s="31"/>
      <c r="BP369" s="31"/>
      <c r="BQ369" s="31"/>
      <c r="BS369" s="13"/>
      <c r="BT369" s="19"/>
      <c r="BU369" s="20"/>
      <c r="BV369" s="19"/>
      <c r="BW369" s="33"/>
      <c r="BX369" s="34"/>
      <c r="BZ369" s="19"/>
      <c r="CA369" s="20"/>
      <c r="CB369" s="19"/>
      <c r="CC369" s="6"/>
      <c r="CD369" s="35"/>
      <c r="CF369" s="21"/>
      <c r="CG369" s="21"/>
      <c r="CH369" s="21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13"/>
      <c r="BT370" s="19"/>
      <c r="BU370" s="20"/>
      <c r="BV370" s="19"/>
      <c r="BW370" s="33"/>
      <c r="BX370" s="20"/>
      <c r="BZ370" s="19"/>
      <c r="CA370" s="20"/>
      <c r="CB370" s="19"/>
      <c r="CC370" s="6"/>
      <c r="CD370" s="19"/>
      <c r="CF370" s="21"/>
      <c r="CG370" s="21"/>
      <c r="CH370" s="21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74</v>
      </c>
      <c r="G1" t="s">
        <v>310</v>
      </c>
      <c r="H1" t="s">
        <v>311</v>
      </c>
      <c r="I1" t="s">
        <v>312</v>
      </c>
      <c r="J1" t="s">
        <v>313</v>
      </c>
      <c r="K1" t="s">
        <v>314</v>
      </c>
      <c r="L1" t="s">
        <v>315</v>
      </c>
      <c r="M1" t="s">
        <v>316</v>
      </c>
      <c r="N1" t="s">
        <v>317</v>
      </c>
      <c r="O1" t="s">
        <v>318</v>
      </c>
      <c r="P1" t="s">
        <v>269</v>
      </c>
      <c r="Q1" t="s">
        <v>319</v>
      </c>
      <c r="R1" t="s">
        <v>320</v>
      </c>
      <c r="S1" t="s">
        <v>321</v>
      </c>
      <c r="T1" t="s">
        <v>322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241</v>
      </c>
      <c r="FA1" t="s">
        <v>242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</row>
    <row r="2" spans="2:253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190</v>
      </c>
      <c r="AF2" t="s">
        <v>191</v>
      </c>
      <c r="AG2" t="s">
        <v>192</v>
      </c>
      <c r="AH2" t="s">
        <v>193</v>
      </c>
      <c r="AI2" t="s">
        <v>194</v>
      </c>
      <c r="AJ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190</v>
      </c>
      <c r="AT2" t="s">
        <v>191</v>
      </c>
      <c r="AU2" t="s">
        <v>192</v>
      </c>
      <c r="AV2" t="s">
        <v>193</v>
      </c>
      <c r="AW2" t="s">
        <v>194</v>
      </c>
      <c r="AX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190</v>
      </c>
      <c r="BH2" t="s">
        <v>191</v>
      </c>
      <c r="BI2" t="s">
        <v>192</v>
      </c>
      <c r="BJ2" t="s">
        <v>193</v>
      </c>
      <c r="BK2" t="s">
        <v>194</v>
      </c>
      <c r="BL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190</v>
      </c>
      <c r="BV2" t="s">
        <v>191</v>
      </c>
      <c r="BW2" t="s">
        <v>192</v>
      </c>
      <c r="BX2" t="s">
        <v>193</v>
      </c>
      <c r="BY2" t="s">
        <v>194</v>
      </c>
      <c r="BZ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190</v>
      </c>
      <c r="CJ2" t="s">
        <v>191</v>
      </c>
      <c r="CK2" t="s">
        <v>192</v>
      </c>
      <c r="CL2" t="s">
        <v>193</v>
      </c>
      <c r="CM2" t="s">
        <v>194</v>
      </c>
      <c r="CN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190</v>
      </c>
      <c r="DH2" t="s">
        <v>191</v>
      </c>
      <c r="DI2" t="s">
        <v>192</v>
      </c>
      <c r="DJ2" t="s">
        <v>193</v>
      </c>
      <c r="DK2" t="s">
        <v>194</v>
      </c>
      <c r="DL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190</v>
      </c>
      <c r="DV2" t="s">
        <v>191</v>
      </c>
      <c r="DW2" t="s">
        <v>192</v>
      </c>
      <c r="DX2" t="s">
        <v>193</v>
      </c>
      <c r="DY2" t="s">
        <v>194</v>
      </c>
      <c r="DZ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H2" t="s">
        <v>191</v>
      </c>
      <c r="FI2" t="s">
        <v>192</v>
      </c>
      <c r="FJ2" t="s">
        <v>193</v>
      </c>
      <c r="FK2" t="s">
        <v>194</v>
      </c>
      <c r="FL2" t="s">
        <v>232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J2" t="s">
        <v>191</v>
      </c>
      <c r="GK2" t="s">
        <v>192</v>
      </c>
      <c r="GL2" t="s">
        <v>193</v>
      </c>
      <c r="GM2" t="s">
        <v>194</v>
      </c>
      <c r="GN2" t="s">
        <v>232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GX2" t="s">
        <v>191</v>
      </c>
      <c r="GY2" t="s">
        <v>192</v>
      </c>
      <c r="GZ2" t="s">
        <v>193</v>
      </c>
      <c r="HA2" t="s">
        <v>194</v>
      </c>
      <c r="HB2" t="s">
        <v>232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  <c r="HL2" t="s">
        <v>191</v>
      </c>
      <c r="HM2" t="s">
        <v>192</v>
      </c>
      <c r="HN2" t="s">
        <v>193</v>
      </c>
      <c r="HO2" t="s">
        <v>194</v>
      </c>
      <c r="HP2" t="s">
        <v>232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8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418</v>
      </c>
      <c r="D1" s="22" t="s">
        <v>419</v>
      </c>
      <c r="E1" s="22" t="s">
        <v>420</v>
      </c>
      <c r="F1" s="22" t="s">
        <v>421</v>
      </c>
      <c r="G1" s="22" t="s">
        <v>423</v>
      </c>
      <c r="H1" s="22" t="s">
        <v>424</v>
      </c>
      <c r="I1" s="22" t="s">
        <v>425</v>
      </c>
      <c r="J1" s="22" t="s">
        <v>426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418</v>
      </c>
      <c r="D1" s="22" t="s">
        <v>419</v>
      </c>
      <c r="E1" s="22" t="s">
        <v>420</v>
      </c>
      <c r="F1" s="22" t="s">
        <v>421</v>
      </c>
      <c r="G1" s="22" t="s">
        <v>423</v>
      </c>
      <c r="H1" s="22" t="s">
        <v>424</v>
      </c>
      <c r="I1" s="22" t="s">
        <v>425</v>
      </c>
      <c r="J1" s="22" t="s">
        <v>426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418</v>
      </c>
      <c r="D1" s="22" t="s">
        <v>419</v>
      </c>
      <c r="E1" s="22" t="s">
        <v>420</v>
      </c>
      <c r="F1" s="22" t="s">
        <v>421</v>
      </c>
      <c r="G1" s="22" t="s">
        <v>423</v>
      </c>
      <c r="H1" s="22" t="s">
        <v>424</v>
      </c>
      <c r="I1" s="22" t="s">
        <v>425</v>
      </c>
      <c r="J1" s="22" t="s">
        <v>426</v>
      </c>
    </row>
    <row r="2" spans="1:10">
      <c r="A2">
        <v>136</v>
      </c>
      <c r="B2" s="181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81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74</v>
      </c>
      <c r="B1" t="s">
        <v>334</v>
      </c>
      <c r="C1" s="22" t="s">
        <v>413</v>
      </c>
      <c r="D1" s="22" t="s">
        <v>414</v>
      </c>
      <c r="E1" s="22" t="s">
        <v>415</v>
      </c>
      <c r="F1" s="22" t="s">
        <v>416</v>
      </c>
      <c r="G1" s="22" t="s">
        <v>417</v>
      </c>
      <c r="H1" s="22" t="s">
        <v>422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2">
    <tabColor rgb="FFFFFF00"/>
  </sheetPr>
  <dimension ref="A1:D800"/>
  <sheetViews>
    <sheetView topLeftCell="A684" workbookViewId="0">
      <selection activeCell="G716" sqref="G716"/>
    </sheetView>
  </sheetViews>
  <sheetFormatPr defaultColWidth="8.6640625" defaultRowHeight="13.2"/>
  <cols>
    <col min="4" max="4" width="12.44140625" customWidth="1"/>
  </cols>
  <sheetData>
    <row r="1" spans="1:4">
      <c r="A1" t="s">
        <v>74</v>
      </c>
      <c r="B1" t="s">
        <v>334</v>
      </c>
      <c r="C1" s="22" t="s">
        <v>427</v>
      </c>
    </row>
    <row r="2" spans="1:4">
      <c r="A2">
        <v>1</v>
      </c>
      <c r="D2" s="150"/>
    </row>
    <row r="3" spans="1:4">
      <c r="A3">
        <v>2</v>
      </c>
      <c r="D3" s="150"/>
    </row>
    <row r="4" spans="1:4">
      <c r="A4">
        <v>3</v>
      </c>
      <c r="D4" s="150"/>
    </row>
    <row r="5" spans="1:4">
      <c r="A5">
        <v>4</v>
      </c>
      <c r="D5" s="150"/>
    </row>
    <row r="6" spans="1:4">
      <c r="A6">
        <v>5</v>
      </c>
      <c r="D6" s="150"/>
    </row>
    <row r="7" spans="1:4">
      <c r="A7">
        <v>6</v>
      </c>
      <c r="D7" s="150"/>
    </row>
    <row r="8" spans="1:4">
      <c r="A8">
        <v>7</v>
      </c>
      <c r="D8" s="150"/>
    </row>
    <row r="9" spans="1:4">
      <c r="A9">
        <v>8</v>
      </c>
      <c r="D9" s="150"/>
    </row>
    <row r="10" spans="1:4">
      <c r="A10">
        <v>9</v>
      </c>
      <c r="D10" s="150"/>
    </row>
    <row r="11" spans="1:4">
      <c r="A11">
        <v>10</v>
      </c>
      <c r="D11" s="150"/>
    </row>
    <row r="12" spans="1:4">
      <c r="A12">
        <v>11</v>
      </c>
      <c r="D12" s="150"/>
    </row>
    <row r="13" spans="1:4">
      <c r="A13">
        <v>12</v>
      </c>
      <c r="D13" s="150"/>
    </row>
    <row r="14" spans="1:4">
      <c r="A14">
        <v>13</v>
      </c>
      <c r="D14" s="150"/>
    </row>
    <row r="15" spans="1:4">
      <c r="A15">
        <v>14</v>
      </c>
      <c r="D15" s="150"/>
    </row>
    <row r="16" spans="1:4">
      <c r="A16">
        <v>15</v>
      </c>
      <c r="D16" s="150"/>
    </row>
    <row r="17" spans="1:4">
      <c r="A17">
        <v>16</v>
      </c>
      <c r="D17" s="150"/>
    </row>
    <row r="18" spans="1:4">
      <c r="A18">
        <v>17</v>
      </c>
      <c r="D18" s="150"/>
    </row>
    <row r="19" spans="1:4">
      <c r="A19">
        <v>18</v>
      </c>
      <c r="D19" s="150"/>
    </row>
    <row r="20" spans="1:4">
      <c r="A20">
        <v>19</v>
      </c>
      <c r="D20" s="150"/>
    </row>
    <row r="21" spans="1:4">
      <c r="A21">
        <v>20</v>
      </c>
      <c r="D21" s="150"/>
    </row>
    <row r="22" spans="1:4">
      <c r="A22">
        <v>21</v>
      </c>
      <c r="D22" s="150"/>
    </row>
    <row r="23" spans="1:4">
      <c r="A23">
        <v>22</v>
      </c>
      <c r="D23" s="150"/>
    </row>
    <row r="24" spans="1:4">
      <c r="A24">
        <v>23</v>
      </c>
      <c r="D24" s="150"/>
    </row>
    <row r="25" spans="1:4">
      <c r="A25">
        <v>24</v>
      </c>
      <c r="D25" s="150"/>
    </row>
    <row r="26" spans="1:4">
      <c r="A26">
        <v>25</v>
      </c>
      <c r="D26" s="150"/>
    </row>
    <row r="27" spans="1:4">
      <c r="A27">
        <v>26</v>
      </c>
      <c r="D27" s="150"/>
    </row>
    <row r="28" spans="1:4">
      <c r="A28">
        <v>27</v>
      </c>
      <c r="D28" s="150"/>
    </row>
    <row r="29" spans="1:4">
      <c r="A29">
        <v>28</v>
      </c>
      <c r="D29" s="150"/>
    </row>
    <row r="30" spans="1:4">
      <c r="A30">
        <v>29</v>
      </c>
      <c r="D30" s="150"/>
    </row>
    <row r="31" spans="1:4">
      <c r="A31">
        <v>30</v>
      </c>
      <c r="D31" s="150"/>
    </row>
    <row r="32" spans="1:4">
      <c r="A32">
        <v>31</v>
      </c>
      <c r="D32" s="150"/>
    </row>
    <row r="33" spans="1:4">
      <c r="A33">
        <v>32</v>
      </c>
      <c r="D33" s="150"/>
    </row>
    <row r="34" spans="1:4">
      <c r="A34">
        <v>33</v>
      </c>
      <c r="D34" s="150"/>
    </row>
    <row r="35" spans="1:4">
      <c r="A35">
        <v>34</v>
      </c>
      <c r="D35" s="150"/>
    </row>
    <row r="36" spans="1:4">
      <c r="A36">
        <v>35</v>
      </c>
      <c r="D36" s="150"/>
    </row>
    <row r="37" spans="1:4">
      <c r="A37">
        <v>36</v>
      </c>
      <c r="D37" s="150"/>
    </row>
    <row r="38" spans="1:4">
      <c r="A38">
        <v>37</v>
      </c>
      <c r="D38" s="150"/>
    </row>
    <row r="39" spans="1:4">
      <c r="A39">
        <v>38</v>
      </c>
      <c r="D39" s="150"/>
    </row>
    <row r="40" spans="1:4">
      <c r="A40">
        <v>39</v>
      </c>
      <c r="D40" s="150"/>
    </row>
    <row r="41" spans="1:4">
      <c r="A41">
        <v>40</v>
      </c>
      <c r="D41" s="150"/>
    </row>
    <row r="42" spans="1:4">
      <c r="A42">
        <v>41</v>
      </c>
      <c r="D42" s="150"/>
    </row>
    <row r="43" spans="1:4">
      <c r="A43">
        <v>42</v>
      </c>
      <c r="D43" s="150"/>
    </row>
    <row r="44" spans="1:4">
      <c r="A44">
        <v>43</v>
      </c>
      <c r="D44" s="150"/>
    </row>
    <row r="45" spans="1:4">
      <c r="A45">
        <v>44</v>
      </c>
      <c r="D45" s="150"/>
    </row>
    <row r="46" spans="1:4">
      <c r="A46">
        <v>45</v>
      </c>
      <c r="D46" s="150"/>
    </row>
    <row r="47" spans="1:4">
      <c r="A47">
        <v>46</v>
      </c>
      <c r="D47" s="150"/>
    </row>
    <row r="48" spans="1:4">
      <c r="A48">
        <v>47</v>
      </c>
      <c r="D48" s="150"/>
    </row>
    <row r="49" spans="1:4">
      <c r="A49">
        <v>48</v>
      </c>
      <c r="D49" s="150"/>
    </row>
    <row r="50" spans="1:4">
      <c r="A50">
        <v>49</v>
      </c>
      <c r="D50" s="150"/>
    </row>
    <row r="51" spans="1:4">
      <c r="A51">
        <v>50</v>
      </c>
      <c r="D51" s="150"/>
    </row>
    <row r="52" spans="1:4">
      <c r="A52">
        <v>51</v>
      </c>
      <c r="D52" s="150"/>
    </row>
    <row r="53" spans="1:4">
      <c r="A53">
        <v>52</v>
      </c>
      <c r="D53" s="150"/>
    </row>
    <row r="54" spans="1:4">
      <c r="A54">
        <v>53</v>
      </c>
      <c r="D54" s="150"/>
    </row>
    <row r="55" spans="1:4">
      <c r="A55">
        <v>54</v>
      </c>
      <c r="D55" s="150"/>
    </row>
    <row r="56" spans="1:4">
      <c r="A56">
        <v>55</v>
      </c>
      <c r="D56" s="150"/>
    </row>
    <row r="57" spans="1:4">
      <c r="A57">
        <v>56</v>
      </c>
      <c r="D57" s="150"/>
    </row>
    <row r="58" spans="1:4">
      <c r="A58">
        <v>57</v>
      </c>
      <c r="D58" s="150"/>
    </row>
    <row r="59" spans="1:4">
      <c r="A59">
        <v>58</v>
      </c>
      <c r="D59" s="150"/>
    </row>
    <row r="60" spans="1:4">
      <c r="A60">
        <v>59</v>
      </c>
      <c r="D60" s="150"/>
    </row>
    <row r="61" spans="1:4">
      <c r="A61">
        <v>60</v>
      </c>
      <c r="D61" s="150"/>
    </row>
    <row r="62" spans="1:4">
      <c r="A62">
        <v>61</v>
      </c>
      <c r="D62" s="150"/>
    </row>
    <row r="63" spans="1:4">
      <c r="A63">
        <v>62</v>
      </c>
      <c r="D63" s="150"/>
    </row>
    <row r="64" spans="1:4">
      <c r="A64">
        <v>63</v>
      </c>
      <c r="D64" s="150"/>
    </row>
    <row r="65" spans="1:4">
      <c r="A65">
        <v>64</v>
      </c>
      <c r="D65" s="150"/>
    </row>
    <row r="66" spans="1:4">
      <c r="A66">
        <v>65</v>
      </c>
      <c r="D66" s="150"/>
    </row>
    <row r="67" spans="1:4">
      <c r="A67">
        <v>66</v>
      </c>
      <c r="D67" s="150"/>
    </row>
    <row r="68" spans="1:4">
      <c r="A68">
        <v>67</v>
      </c>
      <c r="D68" s="150"/>
    </row>
    <row r="69" spans="1:4">
      <c r="A69">
        <v>68</v>
      </c>
      <c r="D69" s="150"/>
    </row>
    <row r="70" spans="1:4">
      <c r="A70">
        <v>69</v>
      </c>
      <c r="D70" s="150"/>
    </row>
    <row r="71" spans="1:4">
      <c r="A71">
        <v>70</v>
      </c>
      <c r="D71" s="150"/>
    </row>
    <row r="72" spans="1:4">
      <c r="A72">
        <v>71</v>
      </c>
      <c r="D72" s="150"/>
    </row>
    <row r="73" spans="1:4">
      <c r="A73">
        <v>72</v>
      </c>
      <c r="D73" s="150"/>
    </row>
    <row r="74" spans="1:4">
      <c r="A74">
        <v>73</v>
      </c>
      <c r="D74" s="150"/>
    </row>
    <row r="75" spans="1:4">
      <c r="A75">
        <v>74</v>
      </c>
      <c r="D75" s="150"/>
    </row>
    <row r="76" spans="1:4">
      <c r="A76">
        <v>75</v>
      </c>
      <c r="D76" s="150"/>
    </row>
    <row r="77" spans="1:4">
      <c r="A77">
        <v>76</v>
      </c>
      <c r="D77" s="150"/>
    </row>
    <row r="78" spans="1:4">
      <c r="A78">
        <v>77</v>
      </c>
      <c r="D78" s="150"/>
    </row>
    <row r="79" spans="1:4">
      <c r="A79">
        <v>78</v>
      </c>
      <c r="D79" s="150"/>
    </row>
    <row r="80" spans="1:4">
      <c r="A80">
        <v>79</v>
      </c>
      <c r="D80" s="150"/>
    </row>
    <row r="81" spans="1:4">
      <c r="A81">
        <v>80</v>
      </c>
      <c r="D81" s="150"/>
    </row>
    <row r="82" spans="1:4">
      <c r="A82">
        <v>81</v>
      </c>
      <c r="D82" s="150"/>
    </row>
    <row r="83" spans="1:4">
      <c r="A83">
        <v>82</v>
      </c>
      <c r="D83" s="150"/>
    </row>
    <row r="84" spans="1:4">
      <c r="A84">
        <v>83</v>
      </c>
      <c r="D84" s="150"/>
    </row>
    <row r="85" spans="1:4">
      <c r="A85">
        <v>84</v>
      </c>
      <c r="D85" s="150"/>
    </row>
    <row r="86" spans="1:4">
      <c r="A86">
        <v>85</v>
      </c>
      <c r="D86" s="150"/>
    </row>
    <row r="87" spans="1:4">
      <c r="A87">
        <v>86</v>
      </c>
      <c r="D87" s="150"/>
    </row>
    <row r="88" spans="1:4">
      <c r="A88">
        <v>87</v>
      </c>
      <c r="D88" s="150"/>
    </row>
    <row r="89" spans="1:4">
      <c r="A89">
        <v>88</v>
      </c>
      <c r="D89" s="150"/>
    </row>
    <row r="90" spans="1:4">
      <c r="A90">
        <v>89</v>
      </c>
      <c r="D90" s="150"/>
    </row>
    <row r="91" spans="1:4">
      <c r="A91">
        <v>90</v>
      </c>
      <c r="D91" s="150"/>
    </row>
    <row r="92" spans="1:4">
      <c r="A92">
        <v>91</v>
      </c>
      <c r="D92" s="150"/>
    </row>
    <row r="93" spans="1:4">
      <c r="A93">
        <v>92</v>
      </c>
      <c r="D93" s="150"/>
    </row>
    <row r="94" spans="1:4">
      <c r="A94">
        <v>93</v>
      </c>
      <c r="D94" s="150"/>
    </row>
    <row r="95" spans="1:4">
      <c r="A95">
        <v>94</v>
      </c>
      <c r="D95" s="150"/>
    </row>
    <row r="96" spans="1:4">
      <c r="A96">
        <v>95</v>
      </c>
      <c r="D96" s="150"/>
    </row>
    <row r="97" spans="1:4">
      <c r="A97">
        <v>96</v>
      </c>
      <c r="D97" s="150"/>
    </row>
    <row r="98" spans="1:4">
      <c r="A98">
        <v>97</v>
      </c>
      <c r="D98" s="150"/>
    </row>
    <row r="99" spans="1:4">
      <c r="A99">
        <v>98</v>
      </c>
      <c r="D99" s="150"/>
    </row>
    <row r="100" spans="1:4">
      <c r="A100">
        <v>99</v>
      </c>
      <c r="D100" s="150"/>
    </row>
    <row r="101" spans="1:4">
      <c r="A101">
        <v>100</v>
      </c>
      <c r="D101" s="150"/>
    </row>
    <row r="102" spans="1:4">
      <c r="A102">
        <v>101</v>
      </c>
      <c r="D102" s="150"/>
    </row>
    <row r="103" spans="1:4">
      <c r="A103">
        <v>102</v>
      </c>
      <c r="D103" s="150"/>
    </row>
    <row r="104" spans="1:4">
      <c r="A104">
        <v>103</v>
      </c>
      <c r="D104" s="150"/>
    </row>
    <row r="105" spans="1:4">
      <c r="A105">
        <v>104</v>
      </c>
      <c r="D105" s="150"/>
    </row>
    <row r="106" spans="1:4">
      <c r="A106">
        <v>105</v>
      </c>
      <c r="D106" s="150"/>
    </row>
    <row r="107" spans="1:4">
      <c r="A107">
        <v>106</v>
      </c>
      <c r="D107" s="150"/>
    </row>
    <row r="108" spans="1:4">
      <c r="A108">
        <v>107</v>
      </c>
      <c r="D108" s="150"/>
    </row>
    <row r="109" spans="1:4">
      <c r="A109">
        <v>108</v>
      </c>
      <c r="D109" s="150"/>
    </row>
    <row r="110" spans="1:4">
      <c r="A110">
        <v>109</v>
      </c>
      <c r="D110" s="150"/>
    </row>
    <row r="111" spans="1:4">
      <c r="A111">
        <v>110</v>
      </c>
      <c r="B111">
        <v>44</v>
      </c>
      <c r="C111">
        <v>1</v>
      </c>
      <c r="D111" s="150"/>
    </row>
    <row r="112" spans="1:4">
      <c r="A112">
        <v>111</v>
      </c>
      <c r="B112">
        <v>42</v>
      </c>
      <c r="C112">
        <v>1</v>
      </c>
      <c r="D112" s="150"/>
    </row>
    <row r="113" spans="1:4">
      <c r="A113">
        <v>112</v>
      </c>
      <c r="B113">
        <v>21</v>
      </c>
      <c r="C113">
        <v>1</v>
      </c>
      <c r="D113" s="150"/>
    </row>
    <row r="114" spans="1:4">
      <c r="A114">
        <v>113</v>
      </c>
      <c r="B114">
        <v>20</v>
      </c>
      <c r="C114">
        <v>1</v>
      </c>
      <c r="D114" s="150"/>
    </row>
    <row r="115" spans="1:4">
      <c r="A115">
        <v>114</v>
      </c>
      <c r="B115">
        <v>12</v>
      </c>
      <c r="C115">
        <v>1</v>
      </c>
      <c r="D115" s="150"/>
    </row>
    <row r="116" spans="1:4">
      <c r="A116">
        <v>115</v>
      </c>
      <c r="B116">
        <v>15</v>
      </c>
      <c r="C116">
        <v>1</v>
      </c>
      <c r="D116" s="150"/>
    </row>
    <row r="117" spans="1:4">
      <c r="A117">
        <v>116</v>
      </c>
      <c r="B117">
        <v>39</v>
      </c>
      <c r="C117">
        <v>1</v>
      </c>
      <c r="D117" s="150"/>
    </row>
    <row r="118" spans="1:4">
      <c r="A118">
        <v>117</v>
      </c>
      <c r="B118">
        <v>60</v>
      </c>
      <c r="C118">
        <v>1</v>
      </c>
      <c r="D118" s="150"/>
    </row>
    <row r="119" spans="1:4">
      <c r="A119">
        <v>118</v>
      </c>
      <c r="B119">
        <v>11</v>
      </c>
      <c r="C119">
        <v>1</v>
      </c>
      <c r="D119" s="150"/>
    </row>
    <row r="120" spans="1:4">
      <c r="A120">
        <v>119</v>
      </c>
      <c r="B120">
        <v>6</v>
      </c>
      <c r="C120">
        <v>1</v>
      </c>
      <c r="D120" s="150"/>
    </row>
    <row r="121" spans="1:4">
      <c r="A121">
        <v>120</v>
      </c>
      <c r="B121">
        <v>6</v>
      </c>
      <c r="C121">
        <v>1</v>
      </c>
      <c r="D121" s="150"/>
    </row>
    <row r="122" spans="1:4">
      <c r="A122">
        <v>121</v>
      </c>
      <c r="B122">
        <v>8</v>
      </c>
      <c r="C122">
        <v>1</v>
      </c>
      <c r="D122" s="150"/>
    </row>
    <row r="123" spans="1:4">
      <c r="A123">
        <v>122</v>
      </c>
      <c r="C123">
        <v>1</v>
      </c>
      <c r="D123" s="150"/>
    </row>
    <row r="124" spans="1:4">
      <c r="A124">
        <v>123</v>
      </c>
      <c r="B124">
        <v>12.2</v>
      </c>
      <c r="C124">
        <v>1</v>
      </c>
      <c r="D124" s="150"/>
    </row>
    <row r="125" spans="1:4">
      <c r="A125">
        <v>124</v>
      </c>
      <c r="C125">
        <v>1</v>
      </c>
      <c r="D125" s="150"/>
    </row>
    <row r="126" spans="1:4">
      <c r="A126">
        <v>125</v>
      </c>
      <c r="B126">
        <v>14.8</v>
      </c>
      <c r="C126">
        <v>1</v>
      </c>
      <c r="D126" s="150"/>
    </row>
    <row r="127" spans="1:4">
      <c r="A127">
        <v>126</v>
      </c>
      <c r="C127">
        <v>1</v>
      </c>
      <c r="D127" s="150"/>
    </row>
    <row r="128" spans="1:4">
      <c r="A128">
        <v>127</v>
      </c>
      <c r="B128">
        <v>14.8</v>
      </c>
      <c r="C128">
        <v>1</v>
      </c>
      <c r="D128" s="150"/>
    </row>
    <row r="129" spans="1:4">
      <c r="A129">
        <v>128</v>
      </c>
      <c r="C129">
        <v>1</v>
      </c>
      <c r="D129" s="150"/>
    </row>
    <row r="130" spans="1:4">
      <c r="A130">
        <v>129</v>
      </c>
      <c r="B130">
        <v>14.8</v>
      </c>
      <c r="C130">
        <v>1</v>
      </c>
      <c r="D130" s="150"/>
    </row>
    <row r="131" spans="1:4">
      <c r="A131">
        <v>130</v>
      </c>
      <c r="C131">
        <v>1</v>
      </c>
      <c r="D131" s="150"/>
    </row>
    <row r="132" spans="1:4">
      <c r="A132">
        <v>131</v>
      </c>
      <c r="B132">
        <v>14.8</v>
      </c>
      <c r="C132">
        <v>1</v>
      </c>
      <c r="D132" s="150"/>
    </row>
    <row r="133" spans="1:4">
      <c r="A133">
        <v>132</v>
      </c>
      <c r="C133">
        <v>1</v>
      </c>
      <c r="D133" s="150"/>
    </row>
    <row r="134" spans="1:4">
      <c r="A134">
        <v>133</v>
      </c>
      <c r="B134">
        <v>14.8</v>
      </c>
      <c r="C134">
        <v>1</v>
      </c>
      <c r="D134" s="150"/>
    </row>
    <row r="135" spans="1:4">
      <c r="A135">
        <v>134</v>
      </c>
      <c r="C135">
        <v>1</v>
      </c>
      <c r="D135" s="150"/>
    </row>
    <row r="136" spans="1:4">
      <c r="A136">
        <v>135</v>
      </c>
      <c r="C136">
        <v>1</v>
      </c>
      <c r="D136" s="150"/>
    </row>
    <row r="137" spans="1:4">
      <c r="A137">
        <v>136</v>
      </c>
      <c r="B137">
        <v>11.9</v>
      </c>
      <c r="C137">
        <v>1</v>
      </c>
      <c r="D137" s="150"/>
    </row>
    <row r="138" spans="1:4">
      <c r="A138">
        <v>137</v>
      </c>
      <c r="B138">
        <v>14.8</v>
      </c>
      <c r="C138">
        <v>1</v>
      </c>
      <c r="D138" s="150"/>
    </row>
    <row r="139" spans="1:4">
      <c r="A139">
        <v>138</v>
      </c>
      <c r="C139">
        <v>1</v>
      </c>
      <c r="D139" s="150"/>
    </row>
    <row r="140" spans="1:4">
      <c r="A140">
        <v>139</v>
      </c>
      <c r="B140">
        <v>14.8</v>
      </c>
      <c r="C140">
        <v>1</v>
      </c>
      <c r="D140" s="150"/>
    </row>
    <row r="141" spans="1:4">
      <c r="A141">
        <v>140</v>
      </c>
      <c r="C141">
        <v>1</v>
      </c>
      <c r="D141" s="150"/>
    </row>
    <row r="142" spans="1:4">
      <c r="A142">
        <v>141</v>
      </c>
      <c r="B142">
        <v>15</v>
      </c>
      <c r="C142">
        <v>1</v>
      </c>
      <c r="D142" s="150"/>
    </row>
    <row r="143" spans="1:4">
      <c r="A143">
        <v>142</v>
      </c>
      <c r="B143">
        <v>17</v>
      </c>
      <c r="C143">
        <v>1</v>
      </c>
      <c r="D143" s="150"/>
    </row>
    <row r="144" spans="1:4">
      <c r="A144">
        <v>143</v>
      </c>
      <c r="C144">
        <v>1</v>
      </c>
      <c r="D144" s="150"/>
    </row>
    <row r="145" spans="1:4">
      <c r="A145">
        <v>144</v>
      </c>
      <c r="C145">
        <v>1</v>
      </c>
      <c r="D145" s="150"/>
    </row>
    <row r="146" spans="1:4">
      <c r="A146">
        <v>145</v>
      </c>
      <c r="C146">
        <v>1</v>
      </c>
      <c r="D146" s="150"/>
    </row>
    <row r="147" spans="1:4">
      <c r="A147">
        <v>146</v>
      </c>
      <c r="B147">
        <v>15</v>
      </c>
      <c r="C147">
        <v>1</v>
      </c>
      <c r="D147" s="150"/>
    </row>
    <row r="148" spans="1:4">
      <c r="A148">
        <v>147</v>
      </c>
      <c r="C148">
        <v>1</v>
      </c>
      <c r="D148" s="150"/>
    </row>
    <row r="149" spans="1:4">
      <c r="A149">
        <v>148</v>
      </c>
      <c r="B149">
        <v>15</v>
      </c>
      <c r="C149">
        <v>1</v>
      </c>
      <c r="D149" s="150"/>
    </row>
    <row r="150" spans="1:4">
      <c r="A150">
        <v>149</v>
      </c>
      <c r="B150">
        <v>10</v>
      </c>
      <c r="C150">
        <v>1</v>
      </c>
      <c r="D150" s="150"/>
    </row>
    <row r="151" spans="1:4">
      <c r="A151">
        <v>150</v>
      </c>
      <c r="B151">
        <v>10</v>
      </c>
      <c r="C151">
        <v>1</v>
      </c>
      <c r="D151" s="150"/>
    </row>
    <row r="152" spans="1:4">
      <c r="A152">
        <v>151</v>
      </c>
      <c r="B152">
        <v>99.7</v>
      </c>
      <c r="C152">
        <v>1</v>
      </c>
      <c r="D152" s="150"/>
    </row>
    <row r="153" spans="1:4">
      <c r="A153">
        <v>152</v>
      </c>
      <c r="C153">
        <v>1</v>
      </c>
      <c r="D153" s="150"/>
    </row>
    <row r="154" spans="1:4">
      <c r="A154">
        <v>153</v>
      </c>
      <c r="C154">
        <v>1</v>
      </c>
      <c r="D154" s="150"/>
    </row>
    <row r="155" spans="1:4">
      <c r="A155">
        <v>154</v>
      </c>
      <c r="C155">
        <v>1</v>
      </c>
      <c r="D155" s="150"/>
    </row>
    <row r="156" spans="1:4">
      <c r="A156">
        <v>155</v>
      </c>
      <c r="C156">
        <v>1</v>
      </c>
      <c r="D156" s="150"/>
    </row>
    <row r="157" spans="1:4">
      <c r="A157">
        <v>156</v>
      </c>
      <c r="C157">
        <v>1</v>
      </c>
      <c r="D157" s="150"/>
    </row>
    <row r="158" spans="1:4">
      <c r="A158">
        <v>157</v>
      </c>
      <c r="C158">
        <v>1</v>
      </c>
      <c r="D158" s="150"/>
    </row>
    <row r="159" spans="1:4">
      <c r="A159">
        <v>158</v>
      </c>
      <c r="C159">
        <v>1</v>
      </c>
      <c r="D159" s="150"/>
    </row>
    <row r="160" spans="1:4">
      <c r="A160">
        <v>159</v>
      </c>
      <c r="B160">
        <v>61.5</v>
      </c>
      <c r="C160">
        <v>1</v>
      </c>
      <c r="D160" s="150"/>
    </row>
    <row r="161" spans="1:4">
      <c r="A161">
        <v>160</v>
      </c>
      <c r="C161">
        <v>1</v>
      </c>
      <c r="D161" s="150"/>
    </row>
    <row r="162" spans="1:4">
      <c r="A162">
        <v>161</v>
      </c>
      <c r="C162">
        <v>1</v>
      </c>
      <c r="D162" s="150"/>
    </row>
    <row r="163" spans="1:4">
      <c r="A163">
        <v>162</v>
      </c>
      <c r="C163">
        <v>1</v>
      </c>
      <c r="D163" s="150"/>
    </row>
    <row r="164" spans="1:4">
      <c r="A164">
        <v>163</v>
      </c>
      <c r="C164">
        <v>1</v>
      </c>
      <c r="D164" s="150"/>
    </row>
    <row r="165" spans="1:4">
      <c r="A165">
        <v>164</v>
      </c>
      <c r="C165">
        <v>1</v>
      </c>
      <c r="D165" s="150"/>
    </row>
    <row r="166" spans="1:4">
      <c r="A166">
        <v>165</v>
      </c>
      <c r="C166">
        <v>1</v>
      </c>
      <c r="D166" s="150"/>
    </row>
    <row r="167" spans="1:4">
      <c r="A167">
        <v>166</v>
      </c>
      <c r="B167">
        <v>41</v>
      </c>
      <c r="C167">
        <v>1</v>
      </c>
      <c r="D167" s="150"/>
    </row>
    <row r="168" spans="1:4">
      <c r="A168">
        <v>167</v>
      </c>
      <c r="C168">
        <v>1</v>
      </c>
      <c r="D168" s="150"/>
    </row>
    <row r="169" spans="1:4">
      <c r="A169">
        <v>168</v>
      </c>
      <c r="C169">
        <v>1</v>
      </c>
      <c r="D169" s="150"/>
    </row>
    <row r="170" spans="1:4">
      <c r="A170">
        <v>169</v>
      </c>
      <c r="C170">
        <v>1</v>
      </c>
      <c r="D170" s="150"/>
    </row>
    <row r="171" spans="1:4">
      <c r="A171">
        <v>170</v>
      </c>
      <c r="C171">
        <v>1</v>
      </c>
      <c r="D171" s="150"/>
    </row>
    <row r="172" spans="1:4">
      <c r="A172">
        <v>171</v>
      </c>
      <c r="C172">
        <v>1</v>
      </c>
      <c r="D172" s="150"/>
    </row>
    <row r="173" spans="1:4">
      <c r="A173">
        <v>172</v>
      </c>
      <c r="C173">
        <v>1</v>
      </c>
      <c r="D173" s="150"/>
    </row>
    <row r="174" spans="1:4">
      <c r="A174">
        <v>173</v>
      </c>
      <c r="B174">
        <v>30</v>
      </c>
      <c r="C174">
        <v>1</v>
      </c>
      <c r="D174" s="150"/>
    </row>
    <row r="175" spans="1:4">
      <c r="A175">
        <v>174</v>
      </c>
      <c r="C175">
        <v>1</v>
      </c>
      <c r="D175" s="150"/>
    </row>
    <row r="176" spans="1:4">
      <c r="A176">
        <v>175</v>
      </c>
      <c r="C176">
        <v>1</v>
      </c>
      <c r="D176" s="150"/>
    </row>
    <row r="177" spans="1:4">
      <c r="A177">
        <v>176</v>
      </c>
      <c r="C177">
        <v>1</v>
      </c>
      <c r="D177" s="150"/>
    </row>
    <row r="178" spans="1:4">
      <c r="A178">
        <v>177</v>
      </c>
      <c r="C178">
        <v>1</v>
      </c>
      <c r="D178" s="150"/>
    </row>
    <row r="179" spans="1:4">
      <c r="A179">
        <v>178</v>
      </c>
      <c r="C179">
        <v>1</v>
      </c>
      <c r="D179" s="150"/>
    </row>
    <row r="180" spans="1:4">
      <c r="A180">
        <v>179</v>
      </c>
      <c r="C180">
        <v>1</v>
      </c>
      <c r="D180" s="150"/>
    </row>
    <row r="181" spans="1:4">
      <c r="A181">
        <v>180</v>
      </c>
      <c r="C181">
        <v>1</v>
      </c>
      <c r="D181" s="150"/>
    </row>
    <row r="182" spans="1:4">
      <c r="A182">
        <v>181</v>
      </c>
      <c r="C182">
        <v>1</v>
      </c>
      <c r="D182" s="150"/>
    </row>
    <row r="183" spans="1:4">
      <c r="A183">
        <v>182</v>
      </c>
      <c r="C183">
        <v>1</v>
      </c>
      <c r="D183" s="150"/>
    </row>
    <row r="184" spans="1:4">
      <c r="A184">
        <v>183</v>
      </c>
      <c r="C184">
        <v>1</v>
      </c>
      <c r="D184" s="150"/>
    </row>
    <row r="185" spans="1:4">
      <c r="A185">
        <v>184</v>
      </c>
      <c r="B185">
        <v>44.4</v>
      </c>
      <c r="C185">
        <v>1</v>
      </c>
      <c r="D185" s="150"/>
    </row>
    <row r="186" spans="1:4">
      <c r="A186">
        <v>185</v>
      </c>
      <c r="C186">
        <v>1</v>
      </c>
      <c r="D186" s="150"/>
    </row>
    <row r="187" spans="1:4">
      <c r="A187">
        <v>186</v>
      </c>
      <c r="C187">
        <v>1</v>
      </c>
      <c r="D187" s="150"/>
    </row>
    <row r="188" spans="1:4">
      <c r="A188">
        <v>187</v>
      </c>
      <c r="C188">
        <v>1</v>
      </c>
      <c r="D188" s="150"/>
    </row>
    <row r="189" spans="1:4">
      <c r="A189">
        <v>188</v>
      </c>
      <c r="B189">
        <v>65</v>
      </c>
      <c r="C189">
        <v>1</v>
      </c>
      <c r="D189" s="150"/>
    </row>
    <row r="190" spans="1:4">
      <c r="A190">
        <v>189</v>
      </c>
      <c r="C190">
        <v>1</v>
      </c>
      <c r="D190" s="150"/>
    </row>
    <row r="191" spans="1:4">
      <c r="A191">
        <v>190</v>
      </c>
      <c r="C191">
        <v>1</v>
      </c>
      <c r="D191" s="150"/>
    </row>
    <row r="192" spans="1:4">
      <c r="A192">
        <v>191</v>
      </c>
      <c r="C192">
        <v>1</v>
      </c>
      <c r="D192" s="150"/>
    </row>
    <row r="193" spans="1:4">
      <c r="A193">
        <v>192</v>
      </c>
      <c r="C193">
        <v>1</v>
      </c>
      <c r="D193" s="150"/>
    </row>
    <row r="194" spans="1:4">
      <c r="A194">
        <v>193</v>
      </c>
      <c r="B194">
        <v>44.4</v>
      </c>
      <c r="C194">
        <v>1</v>
      </c>
      <c r="D194" s="150"/>
    </row>
    <row r="195" spans="1:4">
      <c r="A195">
        <v>194</v>
      </c>
      <c r="C195">
        <v>1</v>
      </c>
      <c r="D195" s="150"/>
    </row>
    <row r="196" spans="1:4">
      <c r="A196">
        <v>195</v>
      </c>
      <c r="C196">
        <v>1</v>
      </c>
      <c r="D196" s="150"/>
    </row>
    <row r="197" spans="1:4">
      <c r="A197">
        <v>196</v>
      </c>
      <c r="C197">
        <v>1</v>
      </c>
      <c r="D197" s="150"/>
    </row>
    <row r="198" spans="1:4">
      <c r="A198">
        <v>197</v>
      </c>
      <c r="C198">
        <v>1</v>
      </c>
      <c r="D198" s="150"/>
    </row>
    <row r="199" spans="1:4">
      <c r="A199">
        <v>198</v>
      </c>
      <c r="C199">
        <v>1</v>
      </c>
      <c r="D199" s="150"/>
    </row>
    <row r="200" spans="1:4">
      <c r="A200">
        <v>199</v>
      </c>
      <c r="C200">
        <v>1</v>
      </c>
      <c r="D200" s="150"/>
    </row>
    <row r="201" spans="1:4">
      <c r="A201">
        <v>200</v>
      </c>
      <c r="C201">
        <v>1</v>
      </c>
      <c r="D201" s="150"/>
    </row>
    <row r="202" spans="1:4">
      <c r="A202">
        <v>201</v>
      </c>
      <c r="C202">
        <v>1</v>
      </c>
      <c r="D202" s="150"/>
    </row>
    <row r="203" spans="1:4">
      <c r="A203">
        <v>202</v>
      </c>
      <c r="C203">
        <v>1</v>
      </c>
      <c r="D203" s="150"/>
    </row>
    <row r="204" spans="1:4">
      <c r="A204">
        <v>203</v>
      </c>
      <c r="C204">
        <v>1</v>
      </c>
      <c r="D204" s="150"/>
    </row>
    <row r="205" spans="1:4">
      <c r="A205">
        <v>204</v>
      </c>
      <c r="C205">
        <v>1</v>
      </c>
      <c r="D205" s="150"/>
    </row>
    <row r="206" spans="1:4">
      <c r="A206">
        <v>205</v>
      </c>
      <c r="C206">
        <v>1</v>
      </c>
      <c r="D206" s="150"/>
    </row>
    <row r="207" spans="1:4">
      <c r="A207">
        <v>206</v>
      </c>
      <c r="B207">
        <v>58.1</v>
      </c>
      <c r="C207">
        <v>1</v>
      </c>
      <c r="D207" s="150"/>
    </row>
    <row r="208" spans="1:4">
      <c r="A208">
        <v>207</v>
      </c>
      <c r="C208">
        <v>1</v>
      </c>
      <c r="D208" s="150"/>
    </row>
    <row r="209" spans="1:4">
      <c r="A209">
        <v>208</v>
      </c>
      <c r="C209">
        <v>1</v>
      </c>
      <c r="D209" s="150"/>
    </row>
    <row r="210" spans="1:4">
      <c r="A210">
        <v>209</v>
      </c>
      <c r="C210">
        <v>1</v>
      </c>
      <c r="D210" s="150"/>
    </row>
    <row r="211" spans="1:4">
      <c r="A211">
        <v>210</v>
      </c>
      <c r="C211">
        <v>1</v>
      </c>
      <c r="D211" s="150"/>
    </row>
    <row r="212" spans="1:4">
      <c r="A212">
        <v>211</v>
      </c>
      <c r="C212">
        <v>1</v>
      </c>
      <c r="D212" s="150"/>
    </row>
    <row r="213" spans="1:4">
      <c r="A213">
        <v>212</v>
      </c>
      <c r="B213">
        <v>75.8</v>
      </c>
      <c r="C213">
        <v>1</v>
      </c>
      <c r="D213" s="150"/>
    </row>
    <row r="214" spans="1:4">
      <c r="A214">
        <v>213</v>
      </c>
      <c r="C214">
        <v>1</v>
      </c>
      <c r="D214" s="150"/>
    </row>
    <row r="215" spans="1:4">
      <c r="A215">
        <v>214</v>
      </c>
      <c r="C215">
        <v>1</v>
      </c>
      <c r="D215" s="150"/>
    </row>
    <row r="216" spans="1:4">
      <c r="A216">
        <v>215</v>
      </c>
      <c r="C216">
        <v>1</v>
      </c>
      <c r="D216" s="150"/>
    </row>
    <row r="217" spans="1:4">
      <c r="A217">
        <v>216</v>
      </c>
      <c r="C217">
        <v>1</v>
      </c>
      <c r="D217" s="150"/>
    </row>
    <row r="218" spans="1:4">
      <c r="A218">
        <v>217</v>
      </c>
      <c r="C218">
        <v>1</v>
      </c>
      <c r="D218" s="150"/>
    </row>
    <row r="219" spans="1:4">
      <c r="A219">
        <v>218</v>
      </c>
      <c r="C219">
        <v>1</v>
      </c>
      <c r="D219" s="150"/>
    </row>
    <row r="220" spans="1:4">
      <c r="A220">
        <v>219</v>
      </c>
      <c r="B220">
        <v>56.7</v>
      </c>
      <c r="C220">
        <v>1</v>
      </c>
      <c r="D220" s="150"/>
    </row>
    <row r="221" spans="1:4">
      <c r="A221">
        <v>220</v>
      </c>
      <c r="C221">
        <v>1</v>
      </c>
      <c r="D221" s="150"/>
    </row>
    <row r="222" spans="1:4">
      <c r="A222">
        <v>221</v>
      </c>
      <c r="C222">
        <v>1</v>
      </c>
      <c r="D222" s="150"/>
    </row>
    <row r="223" spans="1:4">
      <c r="A223">
        <v>222</v>
      </c>
      <c r="C223">
        <v>1</v>
      </c>
      <c r="D223" s="150"/>
    </row>
    <row r="224" spans="1:4">
      <c r="A224">
        <v>223</v>
      </c>
      <c r="C224">
        <v>1</v>
      </c>
      <c r="D224" s="150"/>
    </row>
    <row r="225" spans="1:4">
      <c r="A225">
        <v>224</v>
      </c>
      <c r="C225">
        <v>1</v>
      </c>
      <c r="D225" s="150"/>
    </row>
    <row r="226" spans="1:4">
      <c r="A226">
        <v>225</v>
      </c>
      <c r="C226">
        <v>1</v>
      </c>
      <c r="D226" s="150"/>
    </row>
    <row r="227" spans="1:4">
      <c r="A227">
        <v>226</v>
      </c>
      <c r="C227">
        <v>1</v>
      </c>
      <c r="D227" s="150"/>
    </row>
    <row r="228" spans="1:4">
      <c r="A228">
        <v>227</v>
      </c>
      <c r="C228">
        <v>1</v>
      </c>
      <c r="D228" s="150"/>
    </row>
    <row r="229" spans="1:4">
      <c r="A229">
        <v>228</v>
      </c>
      <c r="C229">
        <v>1</v>
      </c>
      <c r="D229" s="150"/>
    </row>
    <row r="230" spans="1:4">
      <c r="A230">
        <v>229</v>
      </c>
      <c r="C230">
        <v>1</v>
      </c>
      <c r="D230" s="150"/>
    </row>
    <row r="231" spans="1:4">
      <c r="A231">
        <v>230</v>
      </c>
      <c r="B231">
        <v>45.1</v>
      </c>
      <c r="C231">
        <v>1</v>
      </c>
      <c r="D231" s="150"/>
    </row>
    <row r="232" spans="1:4">
      <c r="A232">
        <v>231</v>
      </c>
      <c r="C232">
        <v>1</v>
      </c>
      <c r="D232" s="150"/>
    </row>
    <row r="233" spans="1:4">
      <c r="A233">
        <v>232</v>
      </c>
      <c r="C233">
        <v>1</v>
      </c>
      <c r="D233" s="150"/>
    </row>
    <row r="234" spans="1:4">
      <c r="A234">
        <v>233</v>
      </c>
      <c r="C234">
        <v>1</v>
      </c>
      <c r="D234" s="150"/>
    </row>
    <row r="235" spans="1:4">
      <c r="A235">
        <v>234</v>
      </c>
      <c r="C235">
        <v>1</v>
      </c>
      <c r="D235" s="150"/>
    </row>
    <row r="236" spans="1:4">
      <c r="A236">
        <v>235</v>
      </c>
      <c r="C236">
        <v>1</v>
      </c>
      <c r="D236" s="150"/>
    </row>
    <row r="237" spans="1:4">
      <c r="A237">
        <v>236</v>
      </c>
      <c r="C237">
        <v>1</v>
      </c>
      <c r="D237" s="150"/>
    </row>
    <row r="238" spans="1:4">
      <c r="A238">
        <v>237</v>
      </c>
      <c r="C238">
        <v>1</v>
      </c>
      <c r="D238" s="150"/>
    </row>
    <row r="239" spans="1:4">
      <c r="A239">
        <v>238</v>
      </c>
      <c r="B239">
        <v>30.1</v>
      </c>
      <c r="C239">
        <v>1</v>
      </c>
      <c r="D239" s="150"/>
    </row>
    <row r="240" spans="1:4">
      <c r="A240">
        <v>239</v>
      </c>
      <c r="C240">
        <v>1</v>
      </c>
      <c r="D240" s="150"/>
    </row>
    <row r="241" spans="1:4">
      <c r="A241">
        <v>240</v>
      </c>
      <c r="C241">
        <v>1</v>
      </c>
      <c r="D241" s="150"/>
    </row>
    <row r="242" spans="1:4">
      <c r="A242">
        <v>241</v>
      </c>
      <c r="B242">
        <v>54.7</v>
      </c>
      <c r="C242">
        <v>1</v>
      </c>
      <c r="D242" s="150"/>
    </row>
    <row r="243" spans="1:4">
      <c r="A243">
        <v>242</v>
      </c>
      <c r="C243">
        <v>1</v>
      </c>
      <c r="D243" s="150"/>
    </row>
    <row r="244" spans="1:4">
      <c r="A244">
        <v>243</v>
      </c>
      <c r="C244">
        <v>1</v>
      </c>
      <c r="D244" s="150"/>
    </row>
    <row r="245" spans="1:4">
      <c r="A245">
        <v>244</v>
      </c>
      <c r="C245">
        <v>1</v>
      </c>
      <c r="D245" s="150"/>
    </row>
    <row r="246" spans="1:4">
      <c r="A246">
        <v>245</v>
      </c>
      <c r="C246">
        <v>1</v>
      </c>
      <c r="D246" s="150"/>
    </row>
    <row r="247" spans="1:4">
      <c r="A247">
        <v>246</v>
      </c>
      <c r="C247">
        <v>1</v>
      </c>
      <c r="D247" s="150"/>
    </row>
    <row r="248" spans="1:4">
      <c r="A248">
        <v>247</v>
      </c>
      <c r="C248">
        <v>1</v>
      </c>
      <c r="D248" s="150"/>
    </row>
    <row r="249" spans="1:4">
      <c r="A249">
        <v>248</v>
      </c>
      <c r="C249">
        <v>1</v>
      </c>
      <c r="D249" s="150"/>
    </row>
    <row r="250" spans="1:4">
      <c r="A250">
        <v>249</v>
      </c>
      <c r="B250">
        <v>82</v>
      </c>
      <c r="C250">
        <v>1</v>
      </c>
      <c r="D250" s="150"/>
    </row>
    <row r="251" spans="1:4">
      <c r="A251">
        <v>250</v>
      </c>
      <c r="C251">
        <v>1</v>
      </c>
      <c r="D251" s="150"/>
    </row>
    <row r="252" spans="1:4">
      <c r="A252">
        <v>251</v>
      </c>
      <c r="C252">
        <v>1</v>
      </c>
      <c r="D252" s="150"/>
    </row>
    <row r="253" spans="1:4">
      <c r="A253">
        <v>252</v>
      </c>
      <c r="C253">
        <v>1</v>
      </c>
      <c r="D253" s="150"/>
    </row>
    <row r="254" spans="1:4">
      <c r="A254">
        <v>253</v>
      </c>
      <c r="C254">
        <v>1</v>
      </c>
      <c r="D254" s="150"/>
    </row>
    <row r="255" spans="1:4">
      <c r="A255">
        <v>254</v>
      </c>
      <c r="C255">
        <v>1</v>
      </c>
      <c r="D255" s="150"/>
    </row>
    <row r="256" spans="1:4">
      <c r="A256">
        <v>255</v>
      </c>
      <c r="B256">
        <v>60</v>
      </c>
      <c r="C256">
        <v>1</v>
      </c>
      <c r="D256" s="150"/>
    </row>
    <row r="257" spans="1:4">
      <c r="A257">
        <v>256</v>
      </c>
      <c r="C257">
        <v>1</v>
      </c>
      <c r="D257" s="150"/>
    </row>
    <row r="258" spans="1:4">
      <c r="A258">
        <v>257</v>
      </c>
      <c r="C258">
        <v>1</v>
      </c>
      <c r="D258" s="150"/>
    </row>
    <row r="259" spans="1:4">
      <c r="A259">
        <v>258</v>
      </c>
      <c r="C259">
        <v>1</v>
      </c>
      <c r="D259" s="150"/>
    </row>
    <row r="260" spans="1:4">
      <c r="A260">
        <v>259</v>
      </c>
      <c r="C260">
        <v>1</v>
      </c>
      <c r="D260" s="150"/>
    </row>
    <row r="261" spans="1:4">
      <c r="A261">
        <v>260</v>
      </c>
      <c r="C261">
        <v>1</v>
      </c>
      <c r="D261" s="150"/>
    </row>
    <row r="262" spans="1:4">
      <c r="A262">
        <v>261</v>
      </c>
      <c r="C262">
        <v>1</v>
      </c>
      <c r="D262" s="150"/>
    </row>
    <row r="263" spans="1:4">
      <c r="A263">
        <v>262</v>
      </c>
      <c r="C263">
        <v>1</v>
      </c>
      <c r="D263" s="150"/>
    </row>
    <row r="264" spans="1:4">
      <c r="A264">
        <v>263</v>
      </c>
      <c r="C264">
        <v>1</v>
      </c>
      <c r="D264" s="150"/>
    </row>
    <row r="265" spans="1:4">
      <c r="A265">
        <v>264</v>
      </c>
      <c r="C265">
        <v>1</v>
      </c>
      <c r="D265" s="150"/>
    </row>
    <row r="266" spans="1:4">
      <c r="A266">
        <v>265</v>
      </c>
      <c r="C266">
        <v>1</v>
      </c>
      <c r="D266" s="150"/>
    </row>
    <row r="267" spans="1:4">
      <c r="A267">
        <v>266</v>
      </c>
      <c r="C267">
        <v>1</v>
      </c>
      <c r="D267" s="150"/>
    </row>
    <row r="268" spans="1:4">
      <c r="A268">
        <v>267</v>
      </c>
      <c r="C268">
        <v>1</v>
      </c>
      <c r="D268" s="150"/>
    </row>
    <row r="269" spans="1:4">
      <c r="A269">
        <v>268</v>
      </c>
      <c r="C269">
        <v>1</v>
      </c>
      <c r="D269" s="150"/>
    </row>
    <row r="270" spans="1:4">
      <c r="A270">
        <v>269</v>
      </c>
      <c r="B270">
        <v>82</v>
      </c>
      <c r="C270">
        <v>1</v>
      </c>
      <c r="D270" s="150"/>
    </row>
    <row r="271" spans="1:4">
      <c r="A271">
        <v>270</v>
      </c>
      <c r="C271">
        <v>1</v>
      </c>
      <c r="D271" s="150"/>
    </row>
    <row r="272" spans="1:4">
      <c r="A272">
        <v>271</v>
      </c>
      <c r="B272">
        <v>34.200000000000003</v>
      </c>
      <c r="C272">
        <v>1</v>
      </c>
      <c r="D272" s="150"/>
    </row>
    <row r="273" spans="1:4">
      <c r="A273">
        <v>272</v>
      </c>
      <c r="C273">
        <v>1</v>
      </c>
      <c r="D273" s="150"/>
    </row>
    <row r="274" spans="1:4">
      <c r="A274">
        <v>273</v>
      </c>
      <c r="C274">
        <v>1</v>
      </c>
      <c r="D274" s="150"/>
    </row>
    <row r="275" spans="1:4">
      <c r="A275">
        <v>274</v>
      </c>
      <c r="C275">
        <v>1</v>
      </c>
      <c r="D275" s="150"/>
    </row>
    <row r="276" spans="1:4">
      <c r="A276">
        <v>275</v>
      </c>
      <c r="C276">
        <v>1</v>
      </c>
      <c r="D276" s="150"/>
    </row>
    <row r="277" spans="1:4">
      <c r="A277">
        <v>276</v>
      </c>
      <c r="C277">
        <v>1</v>
      </c>
      <c r="D277" s="150"/>
    </row>
    <row r="278" spans="1:4">
      <c r="A278">
        <v>277</v>
      </c>
      <c r="C278">
        <v>1</v>
      </c>
      <c r="D278" s="150"/>
    </row>
    <row r="279" spans="1:4">
      <c r="A279">
        <v>278</v>
      </c>
      <c r="C279">
        <v>1</v>
      </c>
      <c r="D279" s="150"/>
    </row>
    <row r="280" spans="1:4">
      <c r="A280">
        <v>279</v>
      </c>
      <c r="C280">
        <v>1</v>
      </c>
      <c r="D280" s="150"/>
    </row>
    <row r="281" spans="1:4">
      <c r="A281">
        <v>280</v>
      </c>
      <c r="C281">
        <v>1</v>
      </c>
      <c r="D281" s="150"/>
    </row>
    <row r="282" spans="1:4">
      <c r="A282">
        <v>281</v>
      </c>
      <c r="C282">
        <v>1</v>
      </c>
      <c r="D282" s="150"/>
    </row>
    <row r="283" spans="1:4">
      <c r="A283">
        <v>282</v>
      </c>
      <c r="C283">
        <v>1</v>
      </c>
      <c r="D283" s="150"/>
    </row>
    <row r="284" spans="1:4">
      <c r="A284">
        <v>283</v>
      </c>
      <c r="C284">
        <v>1</v>
      </c>
      <c r="D284" s="150"/>
    </row>
    <row r="285" spans="1:4">
      <c r="A285">
        <v>284</v>
      </c>
      <c r="C285">
        <v>1</v>
      </c>
      <c r="D285" s="150"/>
    </row>
    <row r="286" spans="1:4">
      <c r="A286">
        <v>285</v>
      </c>
      <c r="C286">
        <v>1</v>
      </c>
      <c r="D286" s="150"/>
    </row>
    <row r="287" spans="1:4">
      <c r="A287">
        <v>286</v>
      </c>
      <c r="C287">
        <v>1</v>
      </c>
      <c r="D287" s="150"/>
    </row>
    <row r="288" spans="1:4">
      <c r="A288">
        <v>287</v>
      </c>
      <c r="C288">
        <v>1</v>
      </c>
      <c r="D288" s="150"/>
    </row>
    <row r="289" spans="1:4">
      <c r="A289">
        <v>288</v>
      </c>
      <c r="C289">
        <v>1</v>
      </c>
      <c r="D289" s="150"/>
    </row>
    <row r="290" spans="1:4">
      <c r="A290">
        <v>289</v>
      </c>
      <c r="C290">
        <v>1</v>
      </c>
      <c r="D290" s="150"/>
    </row>
    <row r="291" spans="1:4">
      <c r="A291">
        <v>290</v>
      </c>
      <c r="C291">
        <v>1</v>
      </c>
      <c r="D291" s="150"/>
    </row>
    <row r="292" spans="1:4">
      <c r="A292">
        <v>291</v>
      </c>
      <c r="C292">
        <v>1</v>
      </c>
      <c r="D292" s="150"/>
    </row>
    <row r="293" spans="1:4">
      <c r="A293">
        <v>292</v>
      </c>
      <c r="C293">
        <v>1</v>
      </c>
      <c r="D293" s="150"/>
    </row>
    <row r="294" spans="1:4">
      <c r="A294">
        <v>293</v>
      </c>
      <c r="C294">
        <v>1</v>
      </c>
      <c r="D294" s="150"/>
    </row>
    <row r="295" spans="1:4">
      <c r="A295">
        <v>294</v>
      </c>
      <c r="C295">
        <v>1</v>
      </c>
      <c r="D295" s="150"/>
    </row>
    <row r="296" spans="1:4">
      <c r="A296">
        <v>295</v>
      </c>
      <c r="C296">
        <v>1</v>
      </c>
      <c r="D296" s="150"/>
    </row>
    <row r="297" spans="1:4">
      <c r="A297">
        <v>296</v>
      </c>
      <c r="C297">
        <v>1</v>
      </c>
      <c r="D297" s="150"/>
    </row>
    <row r="298" spans="1:4">
      <c r="A298">
        <v>297</v>
      </c>
      <c r="C298">
        <v>1</v>
      </c>
      <c r="D298" s="150"/>
    </row>
    <row r="299" spans="1:4">
      <c r="A299">
        <v>298</v>
      </c>
      <c r="C299">
        <v>1</v>
      </c>
      <c r="D299" s="150"/>
    </row>
    <row r="300" spans="1:4">
      <c r="A300">
        <v>299</v>
      </c>
      <c r="C300">
        <v>1</v>
      </c>
      <c r="D300" s="150"/>
    </row>
    <row r="301" spans="1:4">
      <c r="A301">
        <v>300</v>
      </c>
      <c r="C301">
        <v>1</v>
      </c>
      <c r="D301" s="150"/>
    </row>
    <row r="302" spans="1:4">
      <c r="A302">
        <v>301</v>
      </c>
      <c r="C302">
        <v>1</v>
      </c>
      <c r="D302" s="150"/>
    </row>
    <row r="303" spans="1:4">
      <c r="A303">
        <v>302</v>
      </c>
      <c r="C303">
        <v>1</v>
      </c>
      <c r="D303" s="150"/>
    </row>
    <row r="304" spans="1:4">
      <c r="A304">
        <v>303</v>
      </c>
      <c r="C304">
        <v>1</v>
      </c>
      <c r="D304" s="150"/>
    </row>
    <row r="305" spans="1:4">
      <c r="A305">
        <v>304</v>
      </c>
      <c r="C305">
        <v>1</v>
      </c>
      <c r="D305" s="150"/>
    </row>
    <row r="306" spans="1:4">
      <c r="A306">
        <v>305</v>
      </c>
      <c r="B306">
        <v>62.9</v>
      </c>
      <c r="C306">
        <v>1</v>
      </c>
      <c r="D306" s="150"/>
    </row>
    <row r="307" spans="1:4">
      <c r="A307">
        <v>306</v>
      </c>
      <c r="C307">
        <v>1</v>
      </c>
      <c r="D307" s="150"/>
    </row>
    <row r="308" spans="1:4">
      <c r="A308">
        <v>307</v>
      </c>
      <c r="C308">
        <v>1</v>
      </c>
      <c r="D308" s="150"/>
    </row>
    <row r="309" spans="1:4">
      <c r="A309">
        <v>308</v>
      </c>
      <c r="C309">
        <v>1</v>
      </c>
      <c r="D309" s="150"/>
    </row>
    <row r="310" spans="1:4">
      <c r="A310">
        <v>309</v>
      </c>
      <c r="C310">
        <v>1</v>
      </c>
      <c r="D310" s="150"/>
    </row>
    <row r="311" spans="1:4">
      <c r="A311">
        <v>310</v>
      </c>
      <c r="C311">
        <v>1</v>
      </c>
      <c r="D311" s="150"/>
    </row>
    <row r="312" spans="1:4">
      <c r="A312">
        <v>311</v>
      </c>
      <c r="C312">
        <v>1</v>
      </c>
      <c r="D312" s="150"/>
    </row>
    <row r="313" spans="1:4">
      <c r="A313">
        <v>312</v>
      </c>
      <c r="C313">
        <v>1</v>
      </c>
      <c r="D313" s="150"/>
    </row>
    <row r="314" spans="1:4">
      <c r="A314">
        <v>313</v>
      </c>
      <c r="C314">
        <v>1</v>
      </c>
      <c r="D314" s="150"/>
    </row>
    <row r="315" spans="1:4">
      <c r="A315">
        <v>314</v>
      </c>
      <c r="C315">
        <v>1</v>
      </c>
      <c r="D315" s="150"/>
    </row>
    <row r="316" spans="1:4">
      <c r="A316">
        <v>315</v>
      </c>
      <c r="C316">
        <v>1</v>
      </c>
      <c r="D316" s="150"/>
    </row>
    <row r="317" spans="1:4">
      <c r="A317">
        <v>316</v>
      </c>
      <c r="C317">
        <v>1</v>
      </c>
      <c r="D317" s="150"/>
    </row>
    <row r="318" spans="1:4">
      <c r="A318">
        <v>317</v>
      </c>
      <c r="C318">
        <v>1</v>
      </c>
      <c r="D318" s="150"/>
    </row>
    <row r="319" spans="1:4">
      <c r="A319">
        <v>318</v>
      </c>
      <c r="C319">
        <v>1</v>
      </c>
      <c r="D319" s="150"/>
    </row>
    <row r="320" spans="1:4">
      <c r="A320">
        <v>319</v>
      </c>
      <c r="B320">
        <v>35.5</v>
      </c>
      <c r="C320">
        <v>1</v>
      </c>
      <c r="D320" s="150"/>
    </row>
    <row r="321" spans="1:4">
      <c r="A321">
        <v>320</v>
      </c>
      <c r="C321">
        <v>1</v>
      </c>
      <c r="D321" s="150"/>
    </row>
    <row r="322" spans="1:4">
      <c r="A322">
        <v>321</v>
      </c>
      <c r="C322">
        <v>1</v>
      </c>
      <c r="D322" s="150"/>
    </row>
    <row r="323" spans="1:4">
      <c r="A323">
        <v>322</v>
      </c>
      <c r="C323">
        <v>1</v>
      </c>
      <c r="D323" s="150"/>
    </row>
    <row r="324" spans="1:4">
      <c r="A324">
        <v>323</v>
      </c>
      <c r="C324">
        <v>1</v>
      </c>
      <c r="D324" s="150"/>
    </row>
    <row r="325" spans="1:4">
      <c r="A325">
        <v>324</v>
      </c>
      <c r="C325">
        <v>1</v>
      </c>
      <c r="D325" s="150"/>
    </row>
    <row r="326" spans="1:4">
      <c r="A326">
        <v>325</v>
      </c>
      <c r="C326">
        <v>1</v>
      </c>
      <c r="D326" s="150"/>
    </row>
    <row r="327" spans="1:4">
      <c r="A327">
        <v>326</v>
      </c>
      <c r="C327">
        <v>1</v>
      </c>
      <c r="D327" s="150"/>
    </row>
    <row r="328" spans="1:4">
      <c r="A328">
        <v>327</v>
      </c>
      <c r="C328">
        <v>1</v>
      </c>
      <c r="D328" s="150"/>
    </row>
    <row r="329" spans="1:4">
      <c r="A329">
        <v>328</v>
      </c>
      <c r="C329">
        <v>1</v>
      </c>
      <c r="D329" s="150"/>
    </row>
    <row r="330" spans="1:4">
      <c r="A330">
        <v>329</v>
      </c>
      <c r="C330">
        <v>1</v>
      </c>
      <c r="D330" s="150"/>
    </row>
    <row r="331" spans="1:4">
      <c r="A331">
        <v>330</v>
      </c>
      <c r="C331">
        <v>1</v>
      </c>
      <c r="D331" s="150"/>
    </row>
    <row r="332" spans="1:4">
      <c r="A332">
        <v>331</v>
      </c>
      <c r="C332">
        <v>1</v>
      </c>
      <c r="D332" s="150"/>
    </row>
    <row r="333" spans="1:4">
      <c r="A333">
        <v>332</v>
      </c>
      <c r="C333">
        <v>1</v>
      </c>
      <c r="D333" s="150"/>
    </row>
    <row r="334" spans="1:4">
      <c r="A334">
        <v>333</v>
      </c>
      <c r="C334">
        <v>1</v>
      </c>
      <c r="D334" s="150"/>
    </row>
    <row r="335" spans="1:4">
      <c r="A335">
        <v>334</v>
      </c>
      <c r="C335">
        <v>1</v>
      </c>
      <c r="D335" s="150"/>
    </row>
    <row r="336" spans="1:4">
      <c r="A336">
        <v>335</v>
      </c>
      <c r="C336">
        <v>1</v>
      </c>
      <c r="D336" s="150"/>
    </row>
    <row r="337" spans="1:4">
      <c r="A337">
        <v>336</v>
      </c>
      <c r="C337">
        <v>1</v>
      </c>
      <c r="D337" s="150"/>
    </row>
    <row r="338" spans="1:4">
      <c r="A338">
        <v>337</v>
      </c>
      <c r="C338">
        <v>1</v>
      </c>
      <c r="D338" s="150"/>
    </row>
    <row r="339" spans="1:4">
      <c r="A339">
        <v>338</v>
      </c>
      <c r="C339">
        <v>1</v>
      </c>
      <c r="D339" s="150"/>
    </row>
    <row r="340" spans="1:4">
      <c r="A340">
        <v>339</v>
      </c>
      <c r="C340">
        <v>1</v>
      </c>
      <c r="D340" s="150"/>
    </row>
    <row r="341" spans="1:4">
      <c r="A341">
        <v>340</v>
      </c>
      <c r="C341">
        <v>1</v>
      </c>
      <c r="D341" s="150"/>
    </row>
    <row r="342" spans="1:4">
      <c r="A342">
        <v>341</v>
      </c>
      <c r="C342">
        <v>1</v>
      </c>
      <c r="D342" s="150"/>
    </row>
    <row r="343" spans="1:4">
      <c r="A343">
        <v>342</v>
      </c>
      <c r="C343">
        <v>1</v>
      </c>
      <c r="D343" s="150"/>
    </row>
    <row r="344" spans="1:4">
      <c r="A344">
        <v>343</v>
      </c>
      <c r="C344">
        <v>1</v>
      </c>
      <c r="D344" s="150"/>
    </row>
    <row r="345" spans="1:4">
      <c r="A345">
        <v>344</v>
      </c>
      <c r="C345">
        <v>1</v>
      </c>
      <c r="D345" s="150"/>
    </row>
    <row r="346" spans="1:4">
      <c r="A346">
        <v>345</v>
      </c>
      <c r="C346">
        <v>1</v>
      </c>
      <c r="D346" s="150"/>
    </row>
    <row r="347" spans="1:4">
      <c r="A347">
        <v>346</v>
      </c>
      <c r="C347">
        <v>1</v>
      </c>
      <c r="D347" s="150"/>
    </row>
    <row r="348" spans="1:4">
      <c r="A348">
        <v>347</v>
      </c>
      <c r="C348">
        <v>1</v>
      </c>
      <c r="D348" s="150"/>
    </row>
    <row r="349" spans="1:4">
      <c r="A349">
        <v>348</v>
      </c>
      <c r="C349">
        <v>1</v>
      </c>
      <c r="D349" s="150"/>
    </row>
    <row r="350" spans="1:4">
      <c r="A350">
        <v>349</v>
      </c>
      <c r="C350">
        <v>1</v>
      </c>
      <c r="D350" s="150"/>
    </row>
    <row r="351" spans="1:4">
      <c r="A351">
        <v>350</v>
      </c>
      <c r="C351">
        <v>1</v>
      </c>
      <c r="D351" s="150"/>
    </row>
    <row r="352" spans="1:4">
      <c r="A352">
        <v>351</v>
      </c>
      <c r="C352">
        <v>1</v>
      </c>
      <c r="D352" s="150"/>
    </row>
    <row r="353" spans="1:4">
      <c r="A353">
        <v>352</v>
      </c>
      <c r="C353">
        <v>1</v>
      </c>
      <c r="D353" s="150"/>
    </row>
    <row r="354" spans="1:4">
      <c r="A354">
        <v>353</v>
      </c>
      <c r="C354">
        <v>1</v>
      </c>
      <c r="D354" s="150"/>
    </row>
    <row r="355" spans="1:4">
      <c r="A355">
        <v>354</v>
      </c>
      <c r="C355">
        <v>1</v>
      </c>
      <c r="D355" s="150"/>
    </row>
    <row r="356" spans="1:4">
      <c r="A356">
        <v>355</v>
      </c>
      <c r="C356">
        <v>1</v>
      </c>
      <c r="D356" s="150"/>
    </row>
    <row r="357" spans="1:4">
      <c r="A357">
        <v>356</v>
      </c>
      <c r="C357">
        <v>1</v>
      </c>
      <c r="D357" s="150"/>
    </row>
    <row r="358" spans="1:4">
      <c r="A358">
        <v>357</v>
      </c>
      <c r="C358">
        <v>1</v>
      </c>
      <c r="D358" s="150"/>
    </row>
    <row r="359" spans="1:4">
      <c r="A359">
        <v>358</v>
      </c>
      <c r="C359">
        <v>1</v>
      </c>
      <c r="D359" s="150"/>
    </row>
    <row r="360" spans="1:4">
      <c r="A360">
        <v>359</v>
      </c>
      <c r="C360">
        <v>1</v>
      </c>
      <c r="D360" s="150"/>
    </row>
    <row r="361" spans="1:4">
      <c r="A361">
        <v>360</v>
      </c>
      <c r="C361">
        <v>1</v>
      </c>
      <c r="D361" s="150"/>
    </row>
    <row r="362" spans="1:4">
      <c r="A362">
        <v>361</v>
      </c>
      <c r="C362">
        <v>1</v>
      </c>
      <c r="D362" s="150"/>
    </row>
    <row r="363" spans="1:4">
      <c r="A363">
        <v>362</v>
      </c>
      <c r="C363">
        <v>1</v>
      </c>
      <c r="D363" s="150"/>
    </row>
    <row r="364" spans="1:4">
      <c r="A364">
        <v>363</v>
      </c>
      <c r="C364">
        <v>1</v>
      </c>
      <c r="D364" s="150"/>
    </row>
    <row r="365" spans="1:4">
      <c r="A365">
        <v>364</v>
      </c>
      <c r="C365">
        <v>1</v>
      </c>
      <c r="D365" s="150"/>
    </row>
    <row r="366" spans="1:4">
      <c r="A366">
        <v>365</v>
      </c>
      <c r="C366">
        <v>1</v>
      </c>
      <c r="D366" s="150"/>
    </row>
    <row r="367" spans="1:4">
      <c r="A367">
        <v>366</v>
      </c>
      <c r="C367">
        <v>1</v>
      </c>
      <c r="D367" s="150"/>
    </row>
    <row r="368" spans="1:4">
      <c r="A368">
        <v>367</v>
      </c>
      <c r="C368">
        <v>1</v>
      </c>
      <c r="D368" s="150"/>
    </row>
    <row r="369" spans="1:4">
      <c r="A369">
        <v>368</v>
      </c>
      <c r="C369">
        <v>1</v>
      </c>
      <c r="D369" s="150"/>
    </row>
    <row r="370" spans="1:4">
      <c r="A370">
        <v>369</v>
      </c>
      <c r="C370">
        <v>1</v>
      </c>
      <c r="D370" s="150"/>
    </row>
    <row r="371" spans="1:4">
      <c r="A371">
        <v>370</v>
      </c>
      <c r="C371">
        <v>1</v>
      </c>
      <c r="D371" s="150"/>
    </row>
    <row r="372" spans="1:4">
      <c r="A372">
        <v>371</v>
      </c>
      <c r="C372">
        <v>1</v>
      </c>
      <c r="D372" s="150"/>
    </row>
    <row r="373" spans="1:4">
      <c r="A373">
        <v>372</v>
      </c>
      <c r="C373">
        <v>1</v>
      </c>
      <c r="D373" s="150"/>
    </row>
    <row r="374" spans="1:4">
      <c r="A374">
        <v>373</v>
      </c>
      <c r="C374">
        <v>1</v>
      </c>
      <c r="D374" s="150"/>
    </row>
    <row r="375" spans="1:4">
      <c r="A375">
        <v>374</v>
      </c>
      <c r="C375">
        <v>1</v>
      </c>
      <c r="D375" s="150"/>
    </row>
    <row r="376" spans="1:4">
      <c r="A376">
        <v>375</v>
      </c>
      <c r="C376">
        <v>1</v>
      </c>
      <c r="D376" s="150"/>
    </row>
    <row r="377" spans="1:4">
      <c r="A377">
        <v>376</v>
      </c>
      <c r="C377">
        <v>1</v>
      </c>
      <c r="D377" s="150"/>
    </row>
    <row r="378" spans="1:4">
      <c r="A378">
        <v>377</v>
      </c>
      <c r="C378">
        <v>1</v>
      </c>
      <c r="D378" s="150"/>
    </row>
    <row r="379" spans="1:4">
      <c r="A379">
        <v>378</v>
      </c>
      <c r="C379">
        <v>1</v>
      </c>
      <c r="D379" s="150"/>
    </row>
    <row r="380" spans="1:4">
      <c r="A380">
        <v>379</v>
      </c>
      <c r="C380">
        <v>1</v>
      </c>
      <c r="D380" s="150"/>
    </row>
    <row r="381" spans="1:4">
      <c r="A381">
        <v>380</v>
      </c>
      <c r="C381">
        <v>1</v>
      </c>
      <c r="D381" s="150"/>
    </row>
    <row r="382" spans="1:4">
      <c r="A382">
        <v>381</v>
      </c>
      <c r="C382">
        <v>1</v>
      </c>
      <c r="D382" s="150"/>
    </row>
    <row r="383" spans="1:4">
      <c r="A383">
        <v>382</v>
      </c>
      <c r="C383">
        <v>1</v>
      </c>
      <c r="D383" s="150"/>
    </row>
    <row r="384" spans="1:4">
      <c r="A384">
        <v>383</v>
      </c>
      <c r="C384">
        <v>1</v>
      </c>
      <c r="D384" s="150"/>
    </row>
    <row r="385" spans="1:4">
      <c r="A385">
        <v>384</v>
      </c>
      <c r="C385">
        <v>1</v>
      </c>
      <c r="D385" s="150"/>
    </row>
    <row r="386" spans="1:4">
      <c r="A386">
        <v>385</v>
      </c>
      <c r="C386">
        <v>1</v>
      </c>
      <c r="D386" s="150"/>
    </row>
    <row r="387" spans="1:4">
      <c r="A387">
        <v>386</v>
      </c>
      <c r="C387">
        <v>1</v>
      </c>
      <c r="D387" s="150"/>
    </row>
    <row r="388" spans="1:4">
      <c r="A388">
        <v>387</v>
      </c>
      <c r="C388">
        <v>1</v>
      </c>
      <c r="D388" s="150"/>
    </row>
    <row r="389" spans="1:4">
      <c r="A389">
        <v>388</v>
      </c>
      <c r="C389">
        <v>1</v>
      </c>
      <c r="D389" s="150"/>
    </row>
    <row r="390" spans="1:4">
      <c r="A390">
        <v>389</v>
      </c>
      <c r="C390">
        <v>1</v>
      </c>
      <c r="D390" s="150"/>
    </row>
    <row r="391" spans="1:4">
      <c r="A391">
        <v>390</v>
      </c>
      <c r="C391">
        <v>1</v>
      </c>
      <c r="D391" s="150"/>
    </row>
    <row r="392" spans="1:4">
      <c r="A392">
        <v>391</v>
      </c>
      <c r="C392">
        <v>1</v>
      </c>
      <c r="D392" s="150"/>
    </row>
    <row r="393" spans="1:4">
      <c r="A393">
        <v>392</v>
      </c>
      <c r="C393">
        <v>1</v>
      </c>
      <c r="D393" s="150"/>
    </row>
    <row r="394" spans="1:4">
      <c r="A394">
        <v>393</v>
      </c>
      <c r="C394">
        <v>1</v>
      </c>
      <c r="D394" s="150"/>
    </row>
    <row r="395" spans="1:4">
      <c r="A395">
        <v>394</v>
      </c>
      <c r="C395">
        <v>1</v>
      </c>
      <c r="D395" s="150"/>
    </row>
    <row r="396" spans="1:4">
      <c r="A396">
        <v>395</v>
      </c>
      <c r="C396">
        <v>1</v>
      </c>
      <c r="D396" s="150"/>
    </row>
    <row r="397" spans="1:4">
      <c r="A397">
        <v>396</v>
      </c>
      <c r="C397">
        <v>1</v>
      </c>
      <c r="D397" s="150"/>
    </row>
    <row r="398" spans="1:4">
      <c r="A398">
        <v>397</v>
      </c>
      <c r="C398">
        <v>1</v>
      </c>
      <c r="D398" s="150"/>
    </row>
    <row r="399" spans="1:4">
      <c r="A399">
        <v>398</v>
      </c>
      <c r="C399">
        <v>1</v>
      </c>
      <c r="D399" s="150"/>
    </row>
    <row r="400" spans="1:4">
      <c r="A400">
        <v>399</v>
      </c>
      <c r="C400">
        <v>1</v>
      </c>
      <c r="D400" s="150"/>
    </row>
    <row r="401" spans="1:4">
      <c r="A401">
        <v>400</v>
      </c>
      <c r="C401">
        <v>1</v>
      </c>
      <c r="D401" s="150"/>
    </row>
    <row r="402" spans="1:4">
      <c r="A402">
        <v>401</v>
      </c>
      <c r="C402">
        <v>1</v>
      </c>
      <c r="D402" s="150"/>
    </row>
    <row r="403" spans="1:4">
      <c r="A403">
        <v>402</v>
      </c>
      <c r="C403">
        <v>1</v>
      </c>
      <c r="D403" s="150"/>
    </row>
    <row r="404" spans="1:4">
      <c r="A404">
        <v>403</v>
      </c>
      <c r="C404">
        <v>1</v>
      </c>
      <c r="D404" s="150"/>
    </row>
    <row r="405" spans="1:4">
      <c r="A405">
        <v>404</v>
      </c>
      <c r="C405">
        <v>1</v>
      </c>
      <c r="D405" s="150"/>
    </row>
    <row r="406" spans="1:4">
      <c r="A406">
        <v>405</v>
      </c>
      <c r="C406">
        <v>1</v>
      </c>
      <c r="D406" s="150"/>
    </row>
    <row r="407" spans="1:4">
      <c r="A407">
        <v>406</v>
      </c>
      <c r="C407">
        <v>1</v>
      </c>
      <c r="D407" s="150"/>
    </row>
    <row r="408" spans="1:4">
      <c r="A408">
        <v>407</v>
      </c>
      <c r="C408">
        <v>1</v>
      </c>
      <c r="D408" s="150"/>
    </row>
    <row r="409" spans="1:4">
      <c r="A409">
        <v>408</v>
      </c>
      <c r="C409">
        <v>1</v>
      </c>
      <c r="D409" s="150"/>
    </row>
    <row r="410" spans="1:4">
      <c r="A410">
        <v>409</v>
      </c>
      <c r="B410">
        <v>50.6</v>
      </c>
      <c r="C410">
        <v>1</v>
      </c>
      <c r="D410" s="150"/>
    </row>
    <row r="411" spans="1:4">
      <c r="A411">
        <v>410</v>
      </c>
      <c r="C411">
        <v>1</v>
      </c>
      <c r="D411" s="150"/>
    </row>
    <row r="412" spans="1:4">
      <c r="A412">
        <v>411</v>
      </c>
      <c r="C412">
        <v>1</v>
      </c>
      <c r="D412" s="150"/>
    </row>
    <row r="413" spans="1:4">
      <c r="A413">
        <v>412</v>
      </c>
      <c r="C413">
        <v>1</v>
      </c>
      <c r="D413" s="150"/>
    </row>
    <row r="414" spans="1:4">
      <c r="A414">
        <v>413</v>
      </c>
      <c r="C414">
        <v>1</v>
      </c>
      <c r="D414" s="150"/>
    </row>
    <row r="415" spans="1:4">
      <c r="A415">
        <v>414</v>
      </c>
      <c r="C415">
        <v>1</v>
      </c>
      <c r="D415" s="150"/>
    </row>
    <row r="416" spans="1:4">
      <c r="A416">
        <v>415</v>
      </c>
      <c r="C416">
        <v>1</v>
      </c>
      <c r="D416" s="150"/>
    </row>
    <row r="417" spans="1:4">
      <c r="A417">
        <v>416</v>
      </c>
      <c r="C417">
        <v>1</v>
      </c>
      <c r="D417" s="150"/>
    </row>
    <row r="418" spans="1:4">
      <c r="A418">
        <v>417</v>
      </c>
      <c r="C418">
        <v>1</v>
      </c>
      <c r="D418" s="150"/>
    </row>
    <row r="419" spans="1:4">
      <c r="A419">
        <v>418</v>
      </c>
      <c r="C419">
        <v>1</v>
      </c>
      <c r="D419" s="150"/>
    </row>
    <row r="420" spans="1:4">
      <c r="A420">
        <v>419</v>
      </c>
      <c r="C420">
        <v>1</v>
      </c>
      <c r="D420" s="150"/>
    </row>
    <row r="421" spans="1:4">
      <c r="A421">
        <v>420</v>
      </c>
      <c r="C421">
        <v>1</v>
      </c>
      <c r="D421" s="150"/>
    </row>
    <row r="422" spans="1:4">
      <c r="A422">
        <v>421</v>
      </c>
      <c r="C422">
        <v>1</v>
      </c>
      <c r="D422" s="150"/>
    </row>
    <row r="423" spans="1:4">
      <c r="A423">
        <v>422</v>
      </c>
      <c r="C423">
        <v>1</v>
      </c>
      <c r="D423" s="150"/>
    </row>
    <row r="424" spans="1:4">
      <c r="A424">
        <v>423</v>
      </c>
      <c r="C424">
        <v>1</v>
      </c>
      <c r="D424" s="150"/>
    </row>
    <row r="425" spans="1:4">
      <c r="A425">
        <v>424</v>
      </c>
      <c r="C425">
        <v>1</v>
      </c>
      <c r="D425" s="150"/>
    </row>
    <row r="426" spans="1:4">
      <c r="A426">
        <v>425</v>
      </c>
      <c r="C426">
        <v>1</v>
      </c>
      <c r="D426" s="150"/>
    </row>
    <row r="427" spans="1:4">
      <c r="A427">
        <v>426</v>
      </c>
      <c r="C427">
        <v>1</v>
      </c>
      <c r="D427" s="150"/>
    </row>
    <row r="428" spans="1:4">
      <c r="A428">
        <v>427</v>
      </c>
      <c r="C428">
        <v>1</v>
      </c>
      <c r="D428" s="150"/>
    </row>
    <row r="429" spans="1:4">
      <c r="A429">
        <v>428</v>
      </c>
      <c r="C429">
        <v>1</v>
      </c>
      <c r="D429" s="150"/>
    </row>
    <row r="430" spans="1:4">
      <c r="A430">
        <v>429</v>
      </c>
      <c r="C430">
        <v>1</v>
      </c>
      <c r="D430" s="150"/>
    </row>
    <row r="431" spans="1:4">
      <c r="A431">
        <v>430</v>
      </c>
      <c r="C431">
        <v>1</v>
      </c>
      <c r="D431" s="150"/>
    </row>
    <row r="432" spans="1:4">
      <c r="A432">
        <v>431</v>
      </c>
      <c r="C432">
        <v>1</v>
      </c>
      <c r="D432" s="150"/>
    </row>
    <row r="433" spans="1:4">
      <c r="A433">
        <v>432</v>
      </c>
      <c r="C433">
        <v>1</v>
      </c>
      <c r="D433" s="150"/>
    </row>
    <row r="434" spans="1:4">
      <c r="A434">
        <v>433</v>
      </c>
      <c r="C434">
        <v>1</v>
      </c>
      <c r="D434" s="150"/>
    </row>
    <row r="435" spans="1:4">
      <c r="A435">
        <v>434</v>
      </c>
      <c r="C435">
        <v>1</v>
      </c>
      <c r="D435" s="150"/>
    </row>
    <row r="436" spans="1:4">
      <c r="A436">
        <v>435</v>
      </c>
      <c r="C436">
        <v>1</v>
      </c>
      <c r="D436" s="150"/>
    </row>
    <row r="437" spans="1:4">
      <c r="A437">
        <v>436</v>
      </c>
      <c r="C437">
        <v>1</v>
      </c>
      <c r="D437" s="150"/>
    </row>
    <row r="438" spans="1:4">
      <c r="A438">
        <v>437</v>
      </c>
      <c r="C438">
        <v>1</v>
      </c>
      <c r="D438" s="150"/>
    </row>
    <row r="439" spans="1:4">
      <c r="A439">
        <v>438</v>
      </c>
      <c r="C439">
        <v>1</v>
      </c>
      <c r="D439" s="150"/>
    </row>
    <row r="440" spans="1:4">
      <c r="A440">
        <v>439</v>
      </c>
      <c r="C440">
        <v>1</v>
      </c>
      <c r="D440" s="150"/>
    </row>
    <row r="441" spans="1:4">
      <c r="A441">
        <v>440</v>
      </c>
      <c r="C441">
        <v>1</v>
      </c>
      <c r="D441" s="150"/>
    </row>
    <row r="442" spans="1:4">
      <c r="A442">
        <v>441</v>
      </c>
      <c r="C442">
        <v>1</v>
      </c>
      <c r="D442" s="150"/>
    </row>
    <row r="443" spans="1:4">
      <c r="A443">
        <v>442</v>
      </c>
      <c r="C443">
        <v>1</v>
      </c>
      <c r="D443" s="150"/>
    </row>
    <row r="444" spans="1:4">
      <c r="A444">
        <v>443</v>
      </c>
      <c r="C444">
        <v>1</v>
      </c>
      <c r="D444" s="150"/>
    </row>
    <row r="445" spans="1:4">
      <c r="A445">
        <v>444</v>
      </c>
      <c r="C445">
        <v>1</v>
      </c>
      <c r="D445" s="150"/>
    </row>
    <row r="446" spans="1:4">
      <c r="A446">
        <v>445</v>
      </c>
      <c r="B446">
        <v>47.8</v>
      </c>
      <c r="C446">
        <v>1</v>
      </c>
      <c r="D446" s="150"/>
    </row>
    <row r="447" spans="1:4">
      <c r="A447">
        <v>446</v>
      </c>
      <c r="C447">
        <v>1</v>
      </c>
      <c r="D447" s="150"/>
    </row>
    <row r="448" spans="1:4">
      <c r="A448">
        <v>447</v>
      </c>
      <c r="C448">
        <v>1</v>
      </c>
      <c r="D448" s="150"/>
    </row>
    <row r="449" spans="1:4">
      <c r="A449">
        <v>448</v>
      </c>
      <c r="C449">
        <v>1</v>
      </c>
      <c r="D449" s="150"/>
    </row>
    <row r="450" spans="1:4">
      <c r="A450">
        <v>449</v>
      </c>
      <c r="C450">
        <v>1</v>
      </c>
      <c r="D450" s="150"/>
    </row>
    <row r="451" spans="1:4">
      <c r="A451">
        <v>450</v>
      </c>
      <c r="C451">
        <v>1</v>
      </c>
      <c r="D451" s="150"/>
    </row>
    <row r="452" spans="1:4">
      <c r="A452">
        <v>451</v>
      </c>
      <c r="C452">
        <v>1</v>
      </c>
      <c r="D452" s="150"/>
    </row>
    <row r="453" spans="1:4">
      <c r="A453">
        <v>452</v>
      </c>
      <c r="C453">
        <v>1</v>
      </c>
      <c r="D453" s="150"/>
    </row>
    <row r="454" spans="1:4">
      <c r="A454">
        <v>453</v>
      </c>
      <c r="C454">
        <v>1</v>
      </c>
      <c r="D454" s="150"/>
    </row>
    <row r="455" spans="1:4">
      <c r="A455">
        <v>454</v>
      </c>
      <c r="C455">
        <v>1</v>
      </c>
      <c r="D455" s="150"/>
    </row>
    <row r="456" spans="1:4">
      <c r="A456">
        <v>455</v>
      </c>
      <c r="C456">
        <v>1</v>
      </c>
      <c r="D456" s="150"/>
    </row>
    <row r="457" spans="1:4">
      <c r="A457">
        <v>456</v>
      </c>
      <c r="C457">
        <v>1</v>
      </c>
      <c r="D457" s="150"/>
    </row>
    <row r="458" spans="1:4">
      <c r="A458">
        <v>457</v>
      </c>
      <c r="C458">
        <v>1</v>
      </c>
      <c r="D458" s="150"/>
    </row>
    <row r="459" spans="1:4">
      <c r="A459">
        <v>458</v>
      </c>
      <c r="C459">
        <v>1</v>
      </c>
      <c r="D459" s="150"/>
    </row>
    <row r="460" spans="1:4">
      <c r="A460">
        <v>459</v>
      </c>
      <c r="C460">
        <v>1</v>
      </c>
      <c r="D460" s="150"/>
    </row>
    <row r="461" spans="1:4">
      <c r="A461">
        <v>460</v>
      </c>
      <c r="C461">
        <v>1</v>
      </c>
      <c r="D461" s="150"/>
    </row>
    <row r="462" spans="1:4">
      <c r="A462">
        <v>461</v>
      </c>
      <c r="C462">
        <v>1</v>
      </c>
      <c r="D462" s="150"/>
    </row>
    <row r="463" spans="1:4">
      <c r="A463">
        <v>462</v>
      </c>
      <c r="C463">
        <v>1</v>
      </c>
      <c r="D463" s="150"/>
    </row>
    <row r="464" spans="1:4">
      <c r="A464">
        <v>463</v>
      </c>
      <c r="B464">
        <v>61.5</v>
      </c>
      <c r="C464">
        <v>1</v>
      </c>
      <c r="D464" s="150"/>
    </row>
    <row r="465" spans="1:4">
      <c r="A465">
        <v>464</v>
      </c>
      <c r="C465">
        <v>1</v>
      </c>
      <c r="D465" s="150"/>
    </row>
    <row r="466" spans="1:4">
      <c r="A466">
        <v>465</v>
      </c>
      <c r="C466">
        <v>1</v>
      </c>
      <c r="D466" s="150"/>
    </row>
    <row r="467" spans="1:4">
      <c r="A467">
        <v>466</v>
      </c>
      <c r="C467">
        <v>1</v>
      </c>
      <c r="D467" s="150"/>
    </row>
    <row r="468" spans="1:4">
      <c r="A468">
        <v>467</v>
      </c>
      <c r="C468">
        <v>1</v>
      </c>
      <c r="D468" s="150"/>
    </row>
    <row r="469" spans="1:4">
      <c r="A469">
        <v>468</v>
      </c>
      <c r="C469">
        <v>1</v>
      </c>
      <c r="D469" s="150"/>
    </row>
    <row r="470" spans="1:4">
      <c r="A470">
        <v>469</v>
      </c>
      <c r="C470">
        <v>1</v>
      </c>
      <c r="D470" s="150"/>
    </row>
    <row r="471" spans="1:4">
      <c r="A471">
        <v>470</v>
      </c>
      <c r="C471">
        <v>1</v>
      </c>
      <c r="D471" s="150"/>
    </row>
    <row r="472" spans="1:4">
      <c r="A472">
        <v>471</v>
      </c>
      <c r="C472">
        <v>1</v>
      </c>
      <c r="D472" s="150"/>
    </row>
    <row r="473" spans="1:4">
      <c r="A473">
        <v>472</v>
      </c>
      <c r="C473">
        <v>1</v>
      </c>
      <c r="D473" s="150"/>
    </row>
    <row r="474" spans="1:4">
      <c r="A474">
        <v>473</v>
      </c>
      <c r="C474">
        <v>1</v>
      </c>
      <c r="D474" s="150"/>
    </row>
    <row r="475" spans="1:4">
      <c r="A475">
        <v>474</v>
      </c>
      <c r="C475">
        <v>1</v>
      </c>
      <c r="D475" s="150"/>
    </row>
    <row r="476" spans="1:4">
      <c r="A476">
        <v>475</v>
      </c>
      <c r="C476">
        <v>1</v>
      </c>
      <c r="D476" s="150"/>
    </row>
    <row r="477" spans="1:4">
      <c r="A477">
        <v>476</v>
      </c>
      <c r="C477">
        <v>1</v>
      </c>
      <c r="D477" s="150"/>
    </row>
    <row r="478" spans="1:4">
      <c r="A478">
        <v>477</v>
      </c>
      <c r="C478">
        <v>1</v>
      </c>
      <c r="D478" s="150"/>
    </row>
    <row r="479" spans="1:4">
      <c r="A479">
        <v>478</v>
      </c>
      <c r="C479">
        <v>1</v>
      </c>
      <c r="D479" s="150"/>
    </row>
    <row r="480" spans="1:4">
      <c r="A480">
        <v>479</v>
      </c>
      <c r="C480">
        <v>1</v>
      </c>
      <c r="D480" s="150"/>
    </row>
    <row r="481" spans="1:4">
      <c r="A481">
        <v>480</v>
      </c>
      <c r="B481">
        <v>69</v>
      </c>
      <c r="C481">
        <v>1</v>
      </c>
      <c r="D481" s="150"/>
    </row>
    <row r="482" spans="1:4">
      <c r="A482">
        <v>481</v>
      </c>
      <c r="C482">
        <v>1</v>
      </c>
      <c r="D482" s="150"/>
    </row>
    <row r="483" spans="1:4">
      <c r="A483">
        <v>482</v>
      </c>
      <c r="C483">
        <v>1</v>
      </c>
      <c r="D483" s="150"/>
    </row>
    <row r="484" spans="1:4">
      <c r="A484">
        <v>483</v>
      </c>
      <c r="C484">
        <v>1</v>
      </c>
      <c r="D484" s="150"/>
    </row>
    <row r="485" spans="1:4">
      <c r="A485">
        <v>484</v>
      </c>
      <c r="C485">
        <v>1</v>
      </c>
      <c r="D485" s="150"/>
    </row>
    <row r="486" spans="1:4">
      <c r="A486">
        <v>485</v>
      </c>
      <c r="C486">
        <v>1</v>
      </c>
      <c r="D486" s="150"/>
    </row>
    <row r="487" spans="1:4">
      <c r="A487">
        <v>486</v>
      </c>
      <c r="C487">
        <v>1</v>
      </c>
      <c r="D487" s="150"/>
    </row>
    <row r="488" spans="1:4">
      <c r="A488">
        <v>487</v>
      </c>
      <c r="C488">
        <v>1</v>
      </c>
      <c r="D488" s="150"/>
    </row>
    <row r="489" spans="1:4">
      <c r="A489">
        <v>488</v>
      </c>
      <c r="C489">
        <v>1</v>
      </c>
      <c r="D489" s="150"/>
    </row>
    <row r="490" spans="1:4">
      <c r="A490">
        <v>489</v>
      </c>
      <c r="C490">
        <v>1</v>
      </c>
      <c r="D490" s="150"/>
    </row>
    <row r="491" spans="1:4">
      <c r="A491">
        <v>490</v>
      </c>
      <c r="C491">
        <v>1</v>
      </c>
      <c r="D491" s="150"/>
    </row>
    <row r="492" spans="1:4">
      <c r="A492">
        <v>491</v>
      </c>
      <c r="C492">
        <v>1</v>
      </c>
      <c r="D492" s="150"/>
    </row>
    <row r="493" spans="1:4">
      <c r="A493">
        <v>492</v>
      </c>
      <c r="C493">
        <v>1</v>
      </c>
      <c r="D493" s="150"/>
    </row>
    <row r="494" spans="1:4">
      <c r="A494">
        <v>493</v>
      </c>
      <c r="B494">
        <v>75.2</v>
      </c>
      <c r="C494">
        <v>1</v>
      </c>
      <c r="D494" s="150"/>
    </row>
    <row r="495" spans="1:4">
      <c r="A495">
        <v>494</v>
      </c>
      <c r="C495">
        <v>1</v>
      </c>
      <c r="D495" s="150"/>
    </row>
    <row r="496" spans="1:4">
      <c r="A496">
        <v>495</v>
      </c>
      <c r="C496">
        <v>1</v>
      </c>
      <c r="D496" s="150"/>
    </row>
    <row r="497" spans="1:4">
      <c r="A497">
        <v>496</v>
      </c>
      <c r="C497">
        <v>1</v>
      </c>
      <c r="D497" s="150"/>
    </row>
    <row r="498" spans="1:4">
      <c r="A498">
        <v>497</v>
      </c>
      <c r="C498">
        <v>1</v>
      </c>
      <c r="D498" s="150"/>
    </row>
    <row r="499" spans="1:4">
      <c r="A499">
        <v>498</v>
      </c>
      <c r="C499">
        <v>1</v>
      </c>
      <c r="D499" s="150"/>
    </row>
    <row r="500" spans="1:4">
      <c r="A500">
        <v>499</v>
      </c>
      <c r="C500">
        <v>1</v>
      </c>
      <c r="D500" s="150"/>
    </row>
    <row r="501" spans="1:4">
      <c r="A501">
        <v>500</v>
      </c>
      <c r="C501">
        <v>1</v>
      </c>
      <c r="D501" s="150"/>
    </row>
    <row r="502" spans="1:4">
      <c r="A502">
        <v>501</v>
      </c>
      <c r="B502">
        <v>71.7</v>
      </c>
      <c r="C502">
        <v>1</v>
      </c>
      <c r="D502" s="150"/>
    </row>
    <row r="503" spans="1:4">
      <c r="A503">
        <v>502</v>
      </c>
      <c r="C503">
        <v>1</v>
      </c>
      <c r="D503" s="150"/>
    </row>
    <row r="504" spans="1:4">
      <c r="A504">
        <v>503</v>
      </c>
      <c r="C504">
        <v>1</v>
      </c>
      <c r="D504" s="150"/>
    </row>
    <row r="505" spans="1:4">
      <c r="A505">
        <v>504</v>
      </c>
      <c r="C505">
        <v>1</v>
      </c>
      <c r="D505" s="150"/>
    </row>
    <row r="506" spans="1:4">
      <c r="A506">
        <v>505</v>
      </c>
      <c r="C506">
        <v>1</v>
      </c>
      <c r="D506" s="150"/>
    </row>
    <row r="507" spans="1:4">
      <c r="A507">
        <v>506</v>
      </c>
      <c r="C507">
        <v>1</v>
      </c>
      <c r="D507" s="150"/>
    </row>
    <row r="508" spans="1:4">
      <c r="A508">
        <v>507</v>
      </c>
      <c r="C508">
        <v>1</v>
      </c>
      <c r="D508" s="150"/>
    </row>
    <row r="509" spans="1:4">
      <c r="A509">
        <v>508</v>
      </c>
      <c r="C509">
        <v>1</v>
      </c>
      <c r="D509" s="150"/>
    </row>
    <row r="510" spans="1:4">
      <c r="A510">
        <v>509</v>
      </c>
      <c r="B510">
        <v>47.8</v>
      </c>
      <c r="C510">
        <v>1</v>
      </c>
      <c r="D510" s="150"/>
    </row>
    <row r="511" spans="1:4">
      <c r="A511">
        <v>510</v>
      </c>
      <c r="C511">
        <v>1</v>
      </c>
      <c r="D511" s="150"/>
    </row>
    <row r="512" spans="1:4">
      <c r="A512">
        <v>511</v>
      </c>
      <c r="C512">
        <v>1</v>
      </c>
      <c r="D512" s="150"/>
    </row>
    <row r="513" spans="1:4">
      <c r="A513">
        <v>512</v>
      </c>
      <c r="C513">
        <v>1</v>
      </c>
      <c r="D513" s="150"/>
    </row>
    <row r="514" spans="1:4">
      <c r="A514">
        <v>513</v>
      </c>
      <c r="C514">
        <v>1</v>
      </c>
      <c r="D514" s="150"/>
    </row>
    <row r="515" spans="1:4">
      <c r="A515">
        <v>514</v>
      </c>
      <c r="C515">
        <v>1</v>
      </c>
      <c r="D515" s="150"/>
    </row>
    <row r="516" spans="1:4">
      <c r="A516">
        <v>515</v>
      </c>
      <c r="C516">
        <v>1</v>
      </c>
      <c r="D516" s="150"/>
    </row>
    <row r="517" spans="1:4">
      <c r="A517">
        <v>516</v>
      </c>
      <c r="B517">
        <v>69</v>
      </c>
      <c r="C517">
        <v>1</v>
      </c>
      <c r="D517" s="150"/>
    </row>
    <row r="518" spans="1:4">
      <c r="A518">
        <v>517</v>
      </c>
      <c r="C518">
        <v>1</v>
      </c>
      <c r="D518" s="150"/>
    </row>
    <row r="519" spans="1:4">
      <c r="A519">
        <v>518</v>
      </c>
      <c r="C519">
        <v>1</v>
      </c>
      <c r="D519" s="150"/>
    </row>
    <row r="520" spans="1:4">
      <c r="A520">
        <v>519</v>
      </c>
      <c r="C520">
        <v>1</v>
      </c>
      <c r="D520" s="150"/>
    </row>
    <row r="521" spans="1:4">
      <c r="A521">
        <v>520</v>
      </c>
      <c r="C521">
        <v>1</v>
      </c>
      <c r="D521" s="150"/>
    </row>
    <row r="522" spans="1:4">
      <c r="A522">
        <v>521</v>
      </c>
      <c r="C522">
        <v>1</v>
      </c>
      <c r="D522" s="150"/>
    </row>
    <row r="523" spans="1:4">
      <c r="A523">
        <v>522</v>
      </c>
      <c r="C523">
        <v>1</v>
      </c>
      <c r="D523" s="150"/>
    </row>
    <row r="524" spans="1:4">
      <c r="A524">
        <v>523</v>
      </c>
      <c r="B524">
        <v>69</v>
      </c>
      <c r="C524">
        <v>1</v>
      </c>
      <c r="D524" s="150"/>
    </row>
    <row r="525" spans="1:4">
      <c r="A525">
        <v>524</v>
      </c>
      <c r="C525">
        <v>1</v>
      </c>
      <c r="D525" s="150"/>
    </row>
    <row r="526" spans="1:4">
      <c r="A526">
        <v>525</v>
      </c>
      <c r="C526">
        <v>1</v>
      </c>
      <c r="D526" s="150"/>
    </row>
    <row r="527" spans="1:4">
      <c r="A527">
        <v>526</v>
      </c>
      <c r="C527">
        <v>1</v>
      </c>
      <c r="D527" s="150"/>
    </row>
    <row r="528" spans="1:4">
      <c r="A528">
        <v>527</v>
      </c>
      <c r="C528">
        <v>1</v>
      </c>
      <c r="D528" s="150"/>
    </row>
    <row r="529" spans="1:4">
      <c r="A529">
        <v>528</v>
      </c>
      <c r="C529">
        <v>1</v>
      </c>
      <c r="D529" s="150"/>
    </row>
    <row r="530" spans="1:4">
      <c r="A530">
        <v>529</v>
      </c>
      <c r="C530">
        <v>1</v>
      </c>
      <c r="D530" s="150"/>
    </row>
    <row r="531" spans="1:4">
      <c r="A531">
        <v>530</v>
      </c>
      <c r="C531">
        <v>1</v>
      </c>
      <c r="D531" s="150"/>
    </row>
    <row r="532" spans="1:4">
      <c r="A532">
        <v>531</v>
      </c>
      <c r="C532">
        <v>1</v>
      </c>
      <c r="D532" s="150"/>
    </row>
    <row r="533" spans="1:4">
      <c r="A533">
        <v>532</v>
      </c>
      <c r="C533">
        <v>1</v>
      </c>
      <c r="D533" s="150"/>
    </row>
    <row r="534" spans="1:4">
      <c r="A534">
        <v>533</v>
      </c>
      <c r="B534">
        <v>102.5</v>
      </c>
      <c r="C534">
        <v>1</v>
      </c>
      <c r="D534" s="150"/>
    </row>
    <row r="535" spans="1:4">
      <c r="A535">
        <v>534</v>
      </c>
      <c r="C535">
        <v>1</v>
      </c>
      <c r="D535" s="150"/>
    </row>
    <row r="536" spans="1:4">
      <c r="A536">
        <v>535</v>
      </c>
      <c r="C536">
        <v>1</v>
      </c>
      <c r="D536" s="150"/>
    </row>
    <row r="537" spans="1:4">
      <c r="A537">
        <v>536</v>
      </c>
      <c r="C537">
        <v>1</v>
      </c>
      <c r="D537" s="150"/>
    </row>
    <row r="538" spans="1:4">
      <c r="A538">
        <v>537</v>
      </c>
      <c r="C538">
        <v>1</v>
      </c>
      <c r="D538" s="150"/>
    </row>
    <row r="539" spans="1:4">
      <c r="A539">
        <v>538</v>
      </c>
      <c r="C539">
        <v>1</v>
      </c>
      <c r="D539" s="150"/>
    </row>
    <row r="540" spans="1:4">
      <c r="A540">
        <v>539</v>
      </c>
      <c r="C540">
        <v>1</v>
      </c>
      <c r="D540" s="150"/>
    </row>
    <row r="541" spans="1:4">
      <c r="A541">
        <v>540</v>
      </c>
      <c r="B541">
        <v>86.1</v>
      </c>
      <c r="C541">
        <v>1</v>
      </c>
      <c r="D541" s="150"/>
    </row>
    <row r="542" spans="1:4">
      <c r="A542">
        <v>541</v>
      </c>
      <c r="C542">
        <v>1</v>
      </c>
      <c r="D542" s="150"/>
    </row>
    <row r="543" spans="1:4">
      <c r="A543">
        <v>542</v>
      </c>
      <c r="C543">
        <v>1</v>
      </c>
      <c r="D543" s="150"/>
    </row>
    <row r="544" spans="1:4">
      <c r="A544">
        <v>543</v>
      </c>
      <c r="C544">
        <v>1</v>
      </c>
      <c r="D544" s="150"/>
    </row>
    <row r="545" spans="1:4">
      <c r="A545">
        <v>544</v>
      </c>
      <c r="C545">
        <v>1</v>
      </c>
      <c r="D545" s="150"/>
    </row>
    <row r="546" spans="1:4">
      <c r="A546">
        <v>545</v>
      </c>
      <c r="C546">
        <v>1</v>
      </c>
      <c r="D546" s="150"/>
    </row>
    <row r="547" spans="1:4">
      <c r="A547">
        <v>546</v>
      </c>
      <c r="C547">
        <v>1</v>
      </c>
      <c r="D547" s="150"/>
    </row>
    <row r="548" spans="1:4">
      <c r="A548">
        <v>547</v>
      </c>
      <c r="C548">
        <v>1</v>
      </c>
      <c r="D548" s="150"/>
    </row>
    <row r="549" spans="1:4">
      <c r="A549">
        <v>548</v>
      </c>
      <c r="B549">
        <v>116.1</v>
      </c>
      <c r="C549">
        <v>1</v>
      </c>
      <c r="D549" s="150"/>
    </row>
    <row r="550" spans="1:4">
      <c r="A550">
        <v>549</v>
      </c>
      <c r="C550">
        <v>1</v>
      </c>
      <c r="D550" s="150"/>
    </row>
    <row r="551" spans="1:4">
      <c r="A551">
        <v>550</v>
      </c>
      <c r="C551">
        <v>1</v>
      </c>
      <c r="D551" s="150"/>
    </row>
    <row r="552" spans="1:4">
      <c r="A552">
        <v>551</v>
      </c>
      <c r="C552">
        <v>1</v>
      </c>
      <c r="D552" s="150"/>
    </row>
    <row r="553" spans="1:4">
      <c r="A553">
        <v>552</v>
      </c>
      <c r="C553">
        <v>1</v>
      </c>
      <c r="D553" s="150"/>
    </row>
    <row r="554" spans="1:4">
      <c r="A554">
        <v>553</v>
      </c>
      <c r="C554">
        <v>1</v>
      </c>
      <c r="D554" s="150"/>
    </row>
    <row r="555" spans="1:4">
      <c r="A555">
        <v>554</v>
      </c>
      <c r="C555">
        <v>1</v>
      </c>
      <c r="D555" s="150"/>
    </row>
    <row r="556" spans="1:4">
      <c r="A556">
        <v>555</v>
      </c>
      <c r="C556">
        <v>1</v>
      </c>
      <c r="D556" s="150"/>
    </row>
    <row r="557" spans="1:4">
      <c r="A557">
        <v>556</v>
      </c>
      <c r="C557">
        <v>1</v>
      </c>
      <c r="D557" s="150"/>
    </row>
    <row r="558" spans="1:4">
      <c r="A558">
        <v>557</v>
      </c>
      <c r="C558">
        <v>1</v>
      </c>
      <c r="D558" s="150"/>
    </row>
    <row r="559" spans="1:4">
      <c r="A559">
        <v>558</v>
      </c>
      <c r="B559">
        <v>85.4</v>
      </c>
      <c r="C559">
        <v>1</v>
      </c>
      <c r="D559" s="150"/>
    </row>
    <row r="560" spans="1:4">
      <c r="A560">
        <v>559</v>
      </c>
      <c r="C560">
        <v>1</v>
      </c>
      <c r="D560" s="150"/>
    </row>
    <row r="561" spans="1:4">
      <c r="A561">
        <v>560</v>
      </c>
      <c r="C561">
        <v>1</v>
      </c>
      <c r="D561" s="150"/>
    </row>
    <row r="562" spans="1:4">
      <c r="A562">
        <v>561</v>
      </c>
      <c r="C562">
        <v>1</v>
      </c>
      <c r="D562" s="150"/>
    </row>
    <row r="563" spans="1:4">
      <c r="A563">
        <v>562</v>
      </c>
      <c r="C563">
        <v>1</v>
      </c>
      <c r="D563" s="150"/>
    </row>
    <row r="564" spans="1:4">
      <c r="A564">
        <v>563</v>
      </c>
      <c r="C564">
        <v>1</v>
      </c>
      <c r="D564" s="150"/>
    </row>
    <row r="565" spans="1:4">
      <c r="A565">
        <v>564</v>
      </c>
      <c r="C565">
        <v>1</v>
      </c>
      <c r="D565" s="150"/>
    </row>
    <row r="566" spans="1:4">
      <c r="A566">
        <v>565</v>
      </c>
      <c r="B566">
        <v>68.3</v>
      </c>
      <c r="C566">
        <v>1</v>
      </c>
      <c r="D566" s="150"/>
    </row>
    <row r="567" spans="1:4">
      <c r="A567">
        <v>566</v>
      </c>
      <c r="C567">
        <v>1</v>
      </c>
      <c r="D567" s="150"/>
    </row>
    <row r="568" spans="1:4">
      <c r="A568">
        <v>567</v>
      </c>
      <c r="C568">
        <v>1</v>
      </c>
      <c r="D568" s="150"/>
    </row>
    <row r="569" spans="1:4">
      <c r="A569">
        <v>568</v>
      </c>
      <c r="C569">
        <v>1</v>
      </c>
      <c r="D569" s="150"/>
    </row>
    <row r="570" spans="1:4">
      <c r="A570">
        <v>569</v>
      </c>
      <c r="C570">
        <v>1</v>
      </c>
      <c r="D570" s="150"/>
    </row>
    <row r="571" spans="1:4">
      <c r="A571">
        <v>570</v>
      </c>
      <c r="C571">
        <v>1</v>
      </c>
      <c r="D571" s="150"/>
    </row>
    <row r="572" spans="1:4">
      <c r="A572">
        <v>571</v>
      </c>
      <c r="C572">
        <v>1</v>
      </c>
      <c r="D572" s="150"/>
    </row>
    <row r="573" spans="1:4">
      <c r="A573">
        <v>572</v>
      </c>
      <c r="C573">
        <v>1</v>
      </c>
      <c r="D573" s="150"/>
    </row>
    <row r="574" spans="1:4">
      <c r="A574">
        <v>573</v>
      </c>
      <c r="C574">
        <v>1</v>
      </c>
      <c r="D574" s="150"/>
    </row>
    <row r="575" spans="1:4">
      <c r="A575">
        <v>574</v>
      </c>
      <c r="C575">
        <v>1</v>
      </c>
      <c r="D575" s="150"/>
    </row>
    <row r="576" spans="1:4">
      <c r="A576">
        <v>575</v>
      </c>
      <c r="C576">
        <v>1</v>
      </c>
      <c r="D576" s="150"/>
    </row>
    <row r="577" spans="1:4">
      <c r="A577">
        <v>576</v>
      </c>
      <c r="C577">
        <v>1</v>
      </c>
      <c r="D577" s="150"/>
    </row>
    <row r="578" spans="1:4">
      <c r="A578">
        <v>577</v>
      </c>
      <c r="B578">
        <v>100</v>
      </c>
      <c r="C578">
        <v>1</v>
      </c>
      <c r="D578" s="150"/>
    </row>
    <row r="579" spans="1:4">
      <c r="A579">
        <v>578</v>
      </c>
      <c r="C579">
        <v>1</v>
      </c>
      <c r="D579" s="150"/>
    </row>
    <row r="580" spans="1:4">
      <c r="A580">
        <v>579</v>
      </c>
      <c r="C580">
        <v>1</v>
      </c>
      <c r="D580" s="150"/>
    </row>
    <row r="581" spans="1:4">
      <c r="A581">
        <v>580</v>
      </c>
      <c r="C581">
        <v>1</v>
      </c>
      <c r="D581" s="150"/>
    </row>
    <row r="582" spans="1:4">
      <c r="A582">
        <v>581</v>
      </c>
      <c r="C582">
        <v>1</v>
      </c>
      <c r="D582" s="150"/>
    </row>
    <row r="583" spans="1:4">
      <c r="A583">
        <v>582</v>
      </c>
      <c r="C583">
        <v>1</v>
      </c>
      <c r="D583" s="150"/>
    </row>
    <row r="584" spans="1:4">
      <c r="A584">
        <v>583</v>
      </c>
      <c r="C584">
        <v>1</v>
      </c>
      <c r="D584" s="150"/>
    </row>
    <row r="585" spans="1:4">
      <c r="A585">
        <v>584</v>
      </c>
      <c r="C585">
        <v>1</v>
      </c>
      <c r="D585" s="150"/>
    </row>
    <row r="586" spans="1:4">
      <c r="A586">
        <v>585</v>
      </c>
      <c r="C586">
        <v>1</v>
      </c>
      <c r="D586" s="150"/>
    </row>
    <row r="587" spans="1:4">
      <c r="A587">
        <v>586</v>
      </c>
      <c r="C587">
        <v>1</v>
      </c>
      <c r="D587" s="150"/>
    </row>
    <row r="588" spans="1:4">
      <c r="A588">
        <v>587</v>
      </c>
      <c r="C588">
        <v>1</v>
      </c>
      <c r="D588" s="150"/>
    </row>
    <row r="589" spans="1:4">
      <c r="A589">
        <v>588</v>
      </c>
      <c r="C589">
        <v>1</v>
      </c>
      <c r="D589" s="150"/>
    </row>
    <row r="590" spans="1:4">
      <c r="A590">
        <v>589</v>
      </c>
      <c r="C590">
        <v>1</v>
      </c>
      <c r="D590" s="150"/>
    </row>
    <row r="591" spans="1:4">
      <c r="A591">
        <v>590</v>
      </c>
      <c r="C591">
        <v>1</v>
      </c>
      <c r="D591" s="150"/>
    </row>
    <row r="592" spans="1:4">
      <c r="A592">
        <v>591</v>
      </c>
      <c r="C592">
        <v>1</v>
      </c>
      <c r="D592" s="150"/>
    </row>
    <row r="593" spans="1:4">
      <c r="A593">
        <v>592</v>
      </c>
      <c r="C593">
        <v>1</v>
      </c>
      <c r="D593" s="150"/>
    </row>
    <row r="594" spans="1:4">
      <c r="A594">
        <v>593</v>
      </c>
      <c r="C594">
        <v>1</v>
      </c>
      <c r="D594" s="150"/>
    </row>
    <row r="595" spans="1:4">
      <c r="A595">
        <v>594</v>
      </c>
      <c r="C595">
        <v>1</v>
      </c>
      <c r="D595" s="150"/>
    </row>
    <row r="596" spans="1:4">
      <c r="A596">
        <v>595</v>
      </c>
      <c r="C596">
        <v>1</v>
      </c>
      <c r="D596" s="150"/>
    </row>
    <row r="597" spans="1:4">
      <c r="A597">
        <v>596</v>
      </c>
      <c r="C597">
        <v>1</v>
      </c>
      <c r="D597" s="150"/>
    </row>
    <row r="598" spans="1:4">
      <c r="A598">
        <v>597</v>
      </c>
      <c r="C598">
        <v>1</v>
      </c>
      <c r="D598" s="150"/>
    </row>
    <row r="599" spans="1:4">
      <c r="A599">
        <v>598</v>
      </c>
      <c r="C599">
        <v>1</v>
      </c>
      <c r="D599" s="150"/>
    </row>
    <row r="600" spans="1:4">
      <c r="A600">
        <v>599</v>
      </c>
      <c r="C600">
        <v>1</v>
      </c>
      <c r="D600" s="150"/>
    </row>
    <row r="601" spans="1:4">
      <c r="A601">
        <v>600</v>
      </c>
      <c r="B601" s="151">
        <v>90.2</v>
      </c>
      <c r="C601">
        <v>1</v>
      </c>
      <c r="D601" s="150"/>
    </row>
    <row r="602" spans="1:4">
      <c r="A602">
        <v>601</v>
      </c>
      <c r="B602" s="151"/>
      <c r="C602">
        <v>1</v>
      </c>
      <c r="D602" s="150"/>
    </row>
    <row r="603" spans="1:4">
      <c r="A603">
        <v>602</v>
      </c>
      <c r="B603" s="151"/>
      <c r="C603">
        <v>1</v>
      </c>
      <c r="D603" s="150"/>
    </row>
    <row r="604" spans="1:4">
      <c r="A604">
        <v>603</v>
      </c>
      <c r="B604" s="151"/>
      <c r="C604">
        <v>1</v>
      </c>
      <c r="D604" s="150"/>
    </row>
    <row r="605" spans="1:4">
      <c r="A605">
        <v>604</v>
      </c>
      <c r="B605" s="151"/>
      <c r="C605">
        <v>1</v>
      </c>
      <c r="D605" s="150"/>
    </row>
    <row r="606" spans="1:4">
      <c r="A606">
        <v>605</v>
      </c>
      <c r="B606" s="151"/>
      <c r="C606">
        <v>1</v>
      </c>
      <c r="D606" s="150"/>
    </row>
    <row r="607" spans="1:4">
      <c r="A607">
        <v>606</v>
      </c>
      <c r="B607" s="151"/>
      <c r="C607">
        <v>1</v>
      </c>
      <c r="D607" s="150"/>
    </row>
    <row r="608" spans="1:4">
      <c r="A608">
        <v>607</v>
      </c>
      <c r="B608" s="151"/>
      <c r="C608">
        <v>1</v>
      </c>
      <c r="D608" s="150"/>
    </row>
    <row r="609" spans="1:4">
      <c r="A609">
        <v>608</v>
      </c>
      <c r="B609" s="151"/>
      <c r="C609">
        <v>1</v>
      </c>
      <c r="D609" s="150"/>
    </row>
    <row r="610" spans="1:4">
      <c r="A610">
        <v>609</v>
      </c>
      <c r="B610" s="151"/>
      <c r="C610">
        <v>1</v>
      </c>
      <c r="D610" s="150"/>
    </row>
    <row r="611" spans="1:4">
      <c r="A611">
        <v>610</v>
      </c>
      <c r="B611" s="151"/>
      <c r="C611">
        <v>1</v>
      </c>
      <c r="D611" s="150"/>
    </row>
    <row r="612" spans="1:4">
      <c r="A612">
        <v>611</v>
      </c>
      <c r="B612" s="151"/>
      <c r="C612">
        <v>1</v>
      </c>
      <c r="D612" s="150"/>
    </row>
    <row r="613" spans="1:4">
      <c r="A613">
        <v>612</v>
      </c>
      <c r="B613" s="151"/>
      <c r="C613">
        <v>1</v>
      </c>
      <c r="D613" s="150"/>
    </row>
    <row r="614" spans="1:4">
      <c r="A614">
        <v>613</v>
      </c>
      <c r="B614" s="151">
        <v>99.1</v>
      </c>
      <c r="C614">
        <v>1</v>
      </c>
      <c r="D614" s="150"/>
    </row>
    <row r="615" spans="1:4">
      <c r="A615">
        <v>614</v>
      </c>
      <c r="B615" s="151"/>
      <c r="C615">
        <v>1</v>
      </c>
      <c r="D615" s="150"/>
    </row>
    <row r="616" spans="1:4">
      <c r="A616">
        <v>615</v>
      </c>
      <c r="B616" s="151"/>
      <c r="C616">
        <v>1</v>
      </c>
      <c r="D616" s="150"/>
    </row>
    <row r="617" spans="1:4">
      <c r="A617">
        <v>616</v>
      </c>
      <c r="B617" s="151"/>
      <c r="C617">
        <v>1</v>
      </c>
      <c r="D617" s="150"/>
    </row>
    <row r="618" spans="1:4">
      <c r="A618">
        <v>617</v>
      </c>
      <c r="B618" s="151"/>
      <c r="C618">
        <v>1</v>
      </c>
      <c r="D618" s="150"/>
    </row>
    <row r="619" spans="1:4">
      <c r="A619">
        <v>618</v>
      </c>
      <c r="B619" s="151">
        <v>75.2</v>
      </c>
      <c r="C619">
        <v>1</v>
      </c>
      <c r="D619" s="150"/>
    </row>
    <row r="620" spans="1:4">
      <c r="A620">
        <v>619</v>
      </c>
      <c r="B620" s="151"/>
      <c r="C620">
        <v>1</v>
      </c>
      <c r="D620" s="150"/>
    </row>
    <row r="621" spans="1:4">
      <c r="A621">
        <v>620</v>
      </c>
      <c r="B621" s="151"/>
      <c r="C621">
        <v>1</v>
      </c>
      <c r="D621" s="150"/>
    </row>
    <row r="622" spans="1:4">
      <c r="A622">
        <v>621</v>
      </c>
      <c r="B622" s="151"/>
      <c r="C622">
        <v>1</v>
      </c>
      <c r="D622" s="150"/>
    </row>
    <row r="623" spans="1:4">
      <c r="A623">
        <v>622</v>
      </c>
      <c r="B623" s="151"/>
      <c r="C623">
        <v>1</v>
      </c>
      <c r="D623" s="150"/>
    </row>
    <row r="624" spans="1:4">
      <c r="A624">
        <v>623</v>
      </c>
      <c r="B624" s="151"/>
      <c r="C624">
        <v>1</v>
      </c>
      <c r="D624" s="150"/>
    </row>
    <row r="625" spans="1:4">
      <c r="A625">
        <v>624</v>
      </c>
      <c r="B625" s="151"/>
      <c r="C625">
        <v>1</v>
      </c>
      <c r="D625" s="150"/>
    </row>
    <row r="626" spans="1:4">
      <c r="A626">
        <v>625</v>
      </c>
      <c r="B626" s="151"/>
      <c r="C626">
        <v>1</v>
      </c>
      <c r="D626" s="150"/>
    </row>
    <row r="627" spans="1:4">
      <c r="A627">
        <v>626</v>
      </c>
      <c r="B627" s="151"/>
      <c r="C627">
        <v>1</v>
      </c>
      <c r="D627" s="150"/>
    </row>
    <row r="628" spans="1:4">
      <c r="A628">
        <v>627</v>
      </c>
      <c r="B628" s="151"/>
      <c r="C628">
        <v>1</v>
      </c>
      <c r="D628" s="150"/>
    </row>
    <row r="629" spans="1:4">
      <c r="A629">
        <v>628</v>
      </c>
      <c r="B629" s="151"/>
      <c r="C629">
        <v>1</v>
      </c>
      <c r="D629" s="150"/>
    </row>
    <row r="630" spans="1:4">
      <c r="A630">
        <v>629</v>
      </c>
      <c r="B630" s="151"/>
      <c r="C630">
        <v>1</v>
      </c>
      <c r="D630" s="150"/>
    </row>
    <row r="631" spans="1:4">
      <c r="A631">
        <v>630</v>
      </c>
      <c r="B631" s="151"/>
      <c r="C631">
        <v>1</v>
      </c>
      <c r="D631" s="150"/>
    </row>
    <row r="632" spans="1:4">
      <c r="A632">
        <v>631</v>
      </c>
      <c r="B632" s="151"/>
      <c r="C632">
        <v>1</v>
      </c>
      <c r="D632" s="150"/>
    </row>
    <row r="633" spans="1:4">
      <c r="A633">
        <v>632</v>
      </c>
      <c r="B633" s="151"/>
      <c r="C633">
        <v>1</v>
      </c>
      <c r="D633" s="150"/>
    </row>
    <row r="634" spans="1:4">
      <c r="A634">
        <v>633</v>
      </c>
      <c r="B634" s="151"/>
      <c r="C634">
        <v>1</v>
      </c>
      <c r="D634" s="150"/>
    </row>
    <row r="635" spans="1:4">
      <c r="A635">
        <v>634</v>
      </c>
      <c r="B635" s="151"/>
      <c r="C635">
        <v>1</v>
      </c>
      <c r="D635" s="150"/>
    </row>
    <row r="636" spans="1:4">
      <c r="A636">
        <v>635</v>
      </c>
      <c r="B636" s="151">
        <v>80.599999999999994</v>
      </c>
      <c r="C636">
        <v>1</v>
      </c>
      <c r="D636" s="150"/>
    </row>
    <row r="637" spans="1:4">
      <c r="A637">
        <v>636</v>
      </c>
      <c r="B637" s="151"/>
      <c r="C637">
        <v>1</v>
      </c>
      <c r="D637" s="150"/>
    </row>
    <row r="638" spans="1:4">
      <c r="A638">
        <v>637</v>
      </c>
      <c r="B638" s="151"/>
      <c r="C638">
        <v>1</v>
      </c>
      <c r="D638" s="150"/>
    </row>
    <row r="639" spans="1:4">
      <c r="A639">
        <v>638</v>
      </c>
      <c r="B639" s="151"/>
      <c r="C639">
        <v>1</v>
      </c>
      <c r="D639" s="150"/>
    </row>
    <row r="640" spans="1:4">
      <c r="A640">
        <v>639</v>
      </c>
      <c r="B640" s="151"/>
      <c r="C640">
        <v>1</v>
      </c>
      <c r="D640" s="150"/>
    </row>
    <row r="641" spans="1:4">
      <c r="A641">
        <v>640</v>
      </c>
      <c r="B641" s="151"/>
      <c r="C641">
        <v>1</v>
      </c>
      <c r="D641" s="150"/>
    </row>
    <row r="642" spans="1:4">
      <c r="A642">
        <v>641</v>
      </c>
      <c r="B642" s="151"/>
      <c r="C642">
        <v>1</v>
      </c>
      <c r="D642" s="150"/>
    </row>
    <row r="643" spans="1:4">
      <c r="A643">
        <v>642</v>
      </c>
      <c r="B643" s="151"/>
      <c r="C643">
        <v>1</v>
      </c>
      <c r="D643" s="150"/>
    </row>
    <row r="644" spans="1:4">
      <c r="A644">
        <v>643</v>
      </c>
      <c r="B644" s="151"/>
      <c r="C644">
        <v>1</v>
      </c>
      <c r="D644" s="150"/>
    </row>
    <row r="645" spans="1:4">
      <c r="A645">
        <v>644</v>
      </c>
      <c r="B645" s="151"/>
      <c r="C645">
        <v>1</v>
      </c>
      <c r="D645" s="150"/>
    </row>
    <row r="646" spans="1:4">
      <c r="A646">
        <v>645</v>
      </c>
      <c r="B646" s="151"/>
      <c r="C646">
        <v>1</v>
      </c>
      <c r="D646" s="150"/>
    </row>
    <row r="647" spans="1:4">
      <c r="A647">
        <v>646</v>
      </c>
      <c r="B647" s="151"/>
      <c r="C647">
        <v>1</v>
      </c>
      <c r="D647" s="150"/>
    </row>
    <row r="648" spans="1:4">
      <c r="A648">
        <v>647</v>
      </c>
      <c r="B648" s="151"/>
      <c r="C648">
        <v>1</v>
      </c>
      <c r="D648" s="150"/>
    </row>
    <row r="649" spans="1:4">
      <c r="A649">
        <v>648</v>
      </c>
      <c r="B649" s="151">
        <v>66.3</v>
      </c>
      <c r="C649">
        <v>1</v>
      </c>
      <c r="D649" s="150"/>
    </row>
    <row r="650" spans="1:4">
      <c r="A650">
        <v>649</v>
      </c>
      <c r="B650" s="151"/>
      <c r="C650">
        <v>1</v>
      </c>
      <c r="D650" s="150"/>
    </row>
    <row r="651" spans="1:4">
      <c r="A651">
        <v>650</v>
      </c>
      <c r="B651" s="151"/>
      <c r="C651">
        <v>1</v>
      </c>
      <c r="D651" s="150"/>
    </row>
    <row r="652" spans="1:4">
      <c r="A652">
        <v>651</v>
      </c>
      <c r="B652" s="151"/>
      <c r="C652">
        <v>1</v>
      </c>
      <c r="D652" s="150"/>
    </row>
    <row r="653" spans="1:4">
      <c r="A653">
        <v>652</v>
      </c>
      <c r="B653" s="151"/>
      <c r="C653">
        <v>1</v>
      </c>
      <c r="D653" s="150"/>
    </row>
    <row r="654" spans="1:4">
      <c r="A654">
        <v>653</v>
      </c>
      <c r="B654" s="151"/>
      <c r="C654">
        <v>1</v>
      </c>
      <c r="D654" s="150"/>
    </row>
    <row r="655" spans="1:4">
      <c r="A655">
        <v>654</v>
      </c>
      <c r="B655" s="151"/>
      <c r="C655">
        <v>1</v>
      </c>
      <c r="D655" s="150"/>
    </row>
    <row r="656" spans="1:4">
      <c r="A656">
        <v>655</v>
      </c>
      <c r="B656" s="151"/>
      <c r="C656">
        <v>1</v>
      </c>
      <c r="D656" s="150"/>
    </row>
    <row r="657" spans="1:4">
      <c r="A657">
        <v>656</v>
      </c>
      <c r="B657" s="151"/>
      <c r="C657">
        <v>1</v>
      </c>
      <c r="D657" s="150"/>
    </row>
    <row r="658" spans="1:4">
      <c r="A658">
        <v>657</v>
      </c>
      <c r="B658" s="151"/>
      <c r="C658">
        <v>1</v>
      </c>
      <c r="D658" s="150"/>
    </row>
    <row r="659" spans="1:4">
      <c r="A659">
        <v>658</v>
      </c>
      <c r="B659" s="151"/>
      <c r="C659">
        <v>1</v>
      </c>
      <c r="D659" s="150"/>
    </row>
    <row r="660" spans="1:4">
      <c r="A660">
        <v>659</v>
      </c>
      <c r="B660" s="151"/>
      <c r="C660">
        <v>1</v>
      </c>
      <c r="D660" s="150"/>
    </row>
    <row r="661" spans="1:4">
      <c r="A661">
        <v>660</v>
      </c>
      <c r="B661" s="151"/>
      <c r="C661">
        <v>1</v>
      </c>
      <c r="D661" s="150"/>
    </row>
    <row r="662" spans="1:4">
      <c r="A662">
        <v>661</v>
      </c>
      <c r="B662" s="151"/>
      <c r="C662">
        <v>1</v>
      </c>
      <c r="D662" s="150"/>
    </row>
    <row r="663" spans="1:4">
      <c r="A663">
        <v>662</v>
      </c>
      <c r="B663" s="151">
        <v>85.4</v>
      </c>
      <c r="C663">
        <v>1</v>
      </c>
      <c r="D663" s="150"/>
    </row>
    <row r="664" spans="1:4">
      <c r="A664">
        <v>663</v>
      </c>
      <c r="B664" s="151"/>
      <c r="C664">
        <v>1</v>
      </c>
      <c r="D664" s="150"/>
    </row>
    <row r="665" spans="1:4">
      <c r="A665">
        <v>664</v>
      </c>
      <c r="B665" s="151"/>
      <c r="C665">
        <v>1</v>
      </c>
      <c r="D665" s="150"/>
    </row>
    <row r="666" spans="1:4">
      <c r="A666">
        <v>665</v>
      </c>
      <c r="B666" s="151"/>
      <c r="C666">
        <v>1</v>
      </c>
      <c r="D666" s="150"/>
    </row>
    <row r="667" spans="1:4">
      <c r="A667">
        <v>666</v>
      </c>
      <c r="B667" s="151"/>
      <c r="C667">
        <v>1</v>
      </c>
      <c r="D667" s="150"/>
    </row>
    <row r="668" spans="1:4">
      <c r="A668">
        <v>667</v>
      </c>
      <c r="B668" s="151"/>
      <c r="C668">
        <v>1</v>
      </c>
      <c r="D668" s="150"/>
    </row>
    <row r="669" spans="1:4">
      <c r="A669">
        <v>668</v>
      </c>
      <c r="B669" s="151"/>
      <c r="C669">
        <v>1</v>
      </c>
      <c r="D669" s="150"/>
    </row>
    <row r="670" spans="1:4">
      <c r="A670">
        <v>669</v>
      </c>
      <c r="B670" s="151"/>
      <c r="C670">
        <v>1</v>
      </c>
      <c r="D670" s="150"/>
    </row>
    <row r="671" spans="1:4">
      <c r="A671">
        <v>670</v>
      </c>
      <c r="B671" s="151"/>
      <c r="C671">
        <v>1</v>
      </c>
      <c r="D671" s="150"/>
    </row>
    <row r="672" spans="1:4">
      <c r="A672">
        <v>671</v>
      </c>
      <c r="B672" s="151"/>
      <c r="C672">
        <v>1</v>
      </c>
      <c r="D672" s="150"/>
    </row>
    <row r="673" spans="1:4">
      <c r="A673">
        <v>672</v>
      </c>
      <c r="B673" s="151"/>
      <c r="C673">
        <v>1</v>
      </c>
      <c r="D673" s="150"/>
    </row>
    <row r="674" spans="1:4">
      <c r="A674">
        <v>673</v>
      </c>
      <c r="B674" s="151"/>
      <c r="C674">
        <v>1</v>
      </c>
      <c r="D674" s="150"/>
    </row>
    <row r="675" spans="1:4">
      <c r="A675">
        <v>674</v>
      </c>
      <c r="B675" s="151"/>
      <c r="C675">
        <v>1</v>
      </c>
      <c r="D675" s="150"/>
    </row>
    <row r="676" spans="1:4">
      <c r="A676">
        <v>675</v>
      </c>
      <c r="B676" s="151"/>
      <c r="C676">
        <v>1</v>
      </c>
      <c r="D676" s="150"/>
    </row>
    <row r="677" spans="1:4">
      <c r="A677">
        <v>676</v>
      </c>
      <c r="B677" s="151"/>
      <c r="C677">
        <v>1</v>
      </c>
      <c r="D677" s="150"/>
    </row>
    <row r="678" spans="1:4">
      <c r="A678">
        <v>677</v>
      </c>
      <c r="B678" s="151"/>
      <c r="C678">
        <v>1</v>
      </c>
      <c r="D678" s="150"/>
    </row>
    <row r="679" spans="1:4">
      <c r="A679">
        <v>678</v>
      </c>
      <c r="B679" s="151"/>
      <c r="C679">
        <v>1</v>
      </c>
      <c r="D679" s="150"/>
    </row>
    <row r="680" spans="1:4">
      <c r="A680">
        <v>679</v>
      </c>
      <c r="B680" s="151"/>
      <c r="C680">
        <v>1</v>
      </c>
      <c r="D680" s="150"/>
    </row>
    <row r="681" spans="1:4">
      <c r="A681">
        <v>680</v>
      </c>
      <c r="B681" s="151"/>
      <c r="C681">
        <v>1</v>
      </c>
      <c r="D681" s="150"/>
    </row>
    <row r="682" spans="1:4">
      <c r="A682">
        <v>681</v>
      </c>
      <c r="B682" s="151"/>
      <c r="C682">
        <v>1</v>
      </c>
      <c r="D682" s="150"/>
    </row>
    <row r="683" spans="1:4">
      <c r="A683">
        <v>682</v>
      </c>
      <c r="B683" s="151"/>
      <c r="C683">
        <v>1</v>
      </c>
      <c r="D683" s="150"/>
    </row>
    <row r="684" spans="1:4">
      <c r="A684">
        <v>683</v>
      </c>
      <c r="B684" s="151"/>
      <c r="C684">
        <v>1</v>
      </c>
      <c r="D684" s="150"/>
    </row>
    <row r="685" spans="1:4">
      <c r="A685">
        <v>684</v>
      </c>
      <c r="B685" s="151">
        <v>95.6</v>
      </c>
      <c r="C685">
        <v>1</v>
      </c>
      <c r="D685" s="150"/>
    </row>
    <row r="686" spans="1:4">
      <c r="A686">
        <v>685</v>
      </c>
      <c r="C686">
        <v>1</v>
      </c>
      <c r="D686" s="150"/>
    </row>
    <row r="687" spans="1:4">
      <c r="A687">
        <v>686</v>
      </c>
      <c r="C687">
        <v>1</v>
      </c>
      <c r="D687" s="150"/>
    </row>
    <row r="688" spans="1:4">
      <c r="A688">
        <v>687</v>
      </c>
      <c r="C688">
        <v>1</v>
      </c>
      <c r="D688" s="150"/>
    </row>
    <row r="689" spans="1:4">
      <c r="A689">
        <v>688</v>
      </c>
      <c r="C689">
        <v>1</v>
      </c>
      <c r="D689" s="150"/>
    </row>
    <row r="690" spans="1:4">
      <c r="A690">
        <v>689</v>
      </c>
      <c r="C690">
        <v>1</v>
      </c>
      <c r="D690" s="150"/>
    </row>
    <row r="691" spans="1:4">
      <c r="A691">
        <v>690</v>
      </c>
      <c r="C691">
        <v>1</v>
      </c>
      <c r="D691" s="150"/>
    </row>
    <row r="692" spans="1:4">
      <c r="A692">
        <v>691</v>
      </c>
      <c r="C692">
        <v>1</v>
      </c>
      <c r="D692" s="150"/>
    </row>
    <row r="693" spans="1:4">
      <c r="A693">
        <v>692</v>
      </c>
      <c r="C693">
        <v>1</v>
      </c>
      <c r="D693" s="150"/>
    </row>
    <row r="694" spans="1:4">
      <c r="A694">
        <v>693</v>
      </c>
      <c r="C694">
        <v>1</v>
      </c>
      <c r="D694" s="150"/>
    </row>
    <row r="695" spans="1:4">
      <c r="A695">
        <v>694</v>
      </c>
      <c r="C695">
        <v>1</v>
      </c>
      <c r="D695" s="150"/>
    </row>
    <row r="696" spans="1:4">
      <c r="A696">
        <v>695</v>
      </c>
      <c r="C696">
        <v>1</v>
      </c>
      <c r="D696" s="150"/>
    </row>
    <row r="697" spans="1:4">
      <c r="A697">
        <v>696</v>
      </c>
      <c r="C697">
        <v>1</v>
      </c>
      <c r="D697" s="150"/>
    </row>
    <row r="698" spans="1:4">
      <c r="A698">
        <v>697</v>
      </c>
      <c r="C698">
        <v>1</v>
      </c>
      <c r="D698" s="150"/>
    </row>
    <row r="699" spans="1:4">
      <c r="A699">
        <v>698</v>
      </c>
      <c r="C699">
        <v>1</v>
      </c>
      <c r="D699" s="150"/>
    </row>
    <row r="700" spans="1:4">
      <c r="A700">
        <v>699</v>
      </c>
      <c r="C700">
        <v>1</v>
      </c>
      <c r="D700" s="150"/>
    </row>
    <row r="701" spans="1:4">
      <c r="A701">
        <v>700</v>
      </c>
      <c r="C701">
        <v>1</v>
      </c>
      <c r="D701" s="150"/>
    </row>
    <row r="702" spans="1:4">
      <c r="A702">
        <v>701</v>
      </c>
      <c r="C702">
        <v>1</v>
      </c>
      <c r="D702" s="150"/>
    </row>
    <row r="703" spans="1:4">
      <c r="A703">
        <v>702</v>
      </c>
      <c r="C703">
        <v>1</v>
      </c>
      <c r="D703" s="150"/>
    </row>
    <row r="704" spans="1:4">
      <c r="A704">
        <v>703</v>
      </c>
      <c r="C704">
        <v>1</v>
      </c>
      <c r="D704" s="150"/>
    </row>
    <row r="705" spans="1:4">
      <c r="A705">
        <v>704</v>
      </c>
      <c r="C705">
        <v>1</v>
      </c>
      <c r="D705" s="150"/>
    </row>
    <row r="706" spans="1:4">
      <c r="A706">
        <v>705</v>
      </c>
      <c r="C706">
        <v>1</v>
      </c>
      <c r="D706" s="150"/>
    </row>
    <row r="707" spans="1:4">
      <c r="A707">
        <v>706</v>
      </c>
      <c r="C707">
        <v>1</v>
      </c>
      <c r="D707" s="150"/>
    </row>
    <row r="708" spans="1:4">
      <c r="A708">
        <v>707</v>
      </c>
      <c r="C708">
        <v>1</v>
      </c>
      <c r="D708" s="150"/>
    </row>
    <row r="709" spans="1:4">
      <c r="A709">
        <v>708</v>
      </c>
      <c r="C709">
        <v>1</v>
      </c>
      <c r="D709" s="150"/>
    </row>
    <row r="710" spans="1:4">
      <c r="A710">
        <v>709</v>
      </c>
      <c r="C710">
        <v>1</v>
      </c>
      <c r="D710" s="150"/>
    </row>
    <row r="711" spans="1:4">
      <c r="A711">
        <v>710</v>
      </c>
      <c r="C711">
        <v>1</v>
      </c>
      <c r="D711" s="150"/>
    </row>
    <row r="712" spans="1:4">
      <c r="A712">
        <v>711</v>
      </c>
      <c r="C712">
        <v>1</v>
      </c>
      <c r="D712" s="150"/>
    </row>
    <row r="713" spans="1:4">
      <c r="A713">
        <v>712</v>
      </c>
      <c r="C713">
        <v>1</v>
      </c>
      <c r="D713" s="150"/>
    </row>
    <row r="714" spans="1:4">
      <c r="A714">
        <v>713</v>
      </c>
      <c r="C714">
        <v>1</v>
      </c>
      <c r="D714" s="150"/>
    </row>
    <row r="715" spans="1:4">
      <c r="A715">
        <v>714</v>
      </c>
      <c r="C715">
        <v>1</v>
      </c>
      <c r="D715" s="150"/>
    </row>
    <row r="716" spans="1:4">
      <c r="A716">
        <v>715</v>
      </c>
      <c r="C716">
        <v>1</v>
      </c>
      <c r="D716" s="150"/>
    </row>
    <row r="717" spans="1:4">
      <c r="A717">
        <v>716</v>
      </c>
      <c r="C717">
        <v>1</v>
      </c>
      <c r="D717" s="150"/>
    </row>
    <row r="718" spans="1:4">
      <c r="A718">
        <v>717</v>
      </c>
      <c r="D718" s="150"/>
    </row>
    <row r="719" spans="1:4">
      <c r="A719">
        <v>718</v>
      </c>
      <c r="D719" s="150"/>
    </row>
    <row r="720" spans="1:4">
      <c r="A720">
        <v>719</v>
      </c>
      <c r="D720" s="150"/>
    </row>
    <row r="721" spans="1:4">
      <c r="A721">
        <v>720</v>
      </c>
      <c r="D721" s="150"/>
    </row>
    <row r="722" spans="1:4">
      <c r="A722">
        <v>721</v>
      </c>
      <c r="D722" s="150"/>
    </row>
    <row r="723" spans="1:4">
      <c r="A723">
        <v>722</v>
      </c>
      <c r="D723" s="150"/>
    </row>
    <row r="724" spans="1:4">
      <c r="A724">
        <v>723</v>
      </c>
      <c r="D724" s="150"/>
    </row>
    <row r="725" spans="1:4">
      <c r="A725">
        <v>724</v>
      </c>
      <c r="D725" s="150"/>
    </row>
    <row r="726" spans="1:4">
      <c r="A726">
        <v>725</v>
      </c>
      <c r="D726" s="150"/>
    </row>
    <row r="727" spans="1:4">
      <c r="A727">
        <v>726</v>
      </c>
      <c r="D727" s="150"/>
    </row>
    <row r="728" spans="1:4">
      <c r="A728">
        <v>727</v>
      </c>
      <c r="D728" s="150"/>
    </row>
    <row r="729" spans="1:4">
      <c r="A729">
        <v>728</v>
      </c>
      <c r="D729" s="150"/>
    </row>
    <row r="730" spans="1:4">
      <c r="A730">
        <v>729</v>
      </c>
      <c r="D730" s="150"/>
    </row>
    <row r="731" spans="1:4">
      <c r="A731">
        <v>730</v>
      </c>
      <c r="D731" s="150"/>
    </row>
    <row r="732" spans="1:4">
      <c r="A732">
        <v>731</v>
      </c>
      <c r="D732" s="150"/>
    </row>
    <row r="733" spans="1:4">
      <c r="A733">
        <v>732</v>
      </c>
      <c r="D733" s="150"/>
    </row>
    <row r="734" spans="1:4">
      <c r="A734">
        <v>733</v>
      </c>
      <c r="D734" s="150"/>
    </row>
    <row r="735" spans="1:4">
      <c r="A735">
        <v>734</v>
      </c>
      <c r="D735" s="150"/>
    </row>
    <row r="736" spans="1:4">
      <c r="A736">
        <v>735</v>
      </c>
      <c r="D736" s="150"/>
    </row>
    <row r="737" spans="1:4">
      <c r="A737">
        <v>736</v>
      </c>
      <c r="D737" s="150"/>
    </row>
    <row r="738" spans="1:4">
      <c r="A738">
        <v>737</v>
      </c>
      <c r="D738" s="150"/>
    </row>
    <row r="739" spans="1:4">
      <c r="A739">
        <v>738</v>
      </c>
      <c r="D739" s="150"/>
    </row>
    <row r="740" spans="1:4">
      <c r="A740">
        <v>739</v>
      </c>
      <c r="D740" s="150"/>
    </row>
    <row r="741" spans="1:4">
      <c r="A741">
        <v>740</v>
      </c>
      <c r="D741" s="150"/>
    </row>
    <row r="742" spans="1:4">
      <c r="A742">
        <v>741</v>
      </c>
      <c r="D742" s="150"/>
    </row>
    <row r="743" spans="1:4">
      <c r="A743">
        <v>742</v>
      </c>
      <c r="D743" s="150"/>
    </row>
    <row r="744" spans="1:4">
      <c r="A744">
        <v>743</v>
      </c>
      <c r="D744" s="150"/>
    </row>
    <row r="745" spans="1:4">
      <c r="A745">
        <v>744</v>
      </c>
      <c r="D745" s="150"/>
    </row>
    <row r="746" spans="1:4">
      <c r="A746">
        <v>745</v>
      </c>
      <c r="D746" s="150"/>
    </row>
    <row r="747" spans="1:4">
      <c r="A747">
        <v>746</v>
      </c>
      <c r="D747" s="150"/>
    </row>
    <row r="748" spans="1:4">
      <c r="A748">
        <v>747</v>
      </c>
      <c r="D748" s="150"/>
    </row>
    <row r="749" spans="1:4">
      <c r="A749">
        <v>748</v>
      </c>
      <c r="D749" s="150"/>
    </row>
    <row r="750" spans="1:4">
      <c r="A750">
        <v>749</v>
      </c>
      <c r="D750" s="150"/>
    </row>
    <row r="751" spans="1:4">
      <c r="A751">
        <v>750</v>
      </c>
      <c r="D751" s="150"/>
    </row>
    <row r="752" spans="1:4">
      <c r="A752">
        <v>751</v>
      </c>
      <c r="D752" s="150"/>
    </row>
    <row r="753" spans="1:4">
      <c r="A753">
        <v>752</v>
      </c>
      <c r="D753" s="150"/>
    </row>
    <row r="754" spans="1:4">
      <c r="A754">
        <v>753</v>
      </c>
      <c r="D754" s="150"/>
    </row>
    <row r="755" spans="1:4">
      <c r="A755">
        <v>754</v>
      </c>
      <c r="D755" s="150"/>
    </row>
    <row r="756" spans="1:4">
      <c r="A756">
        <v>755</v>
      </c>
      <c r="D756" s="150"/>
    </row>
    <row r="757" spans="1:4">
      <c r="A757">
        <v>756</v>
      </c>
      <c r="D757" s="150"/>
    </row>
    <row r="758" spans="1:4">
      <c r="A758">
        <v>757</v>
      </c>
      <c r="D758" s="150"/>
    </row>
    <row r="759" spans="1:4">
      <c r="A759">
        <v>758</v>
      </c>
      <c r="D759" s="150"/>
    </row>
    <row r="760" spans="1:4">
      <c r="A760">
        <v>759</v>
      </c>
      <c r="D760" s="150"/>
    </row>
    <row r="761" spans="1:4">
      <c r="A761">
        <v>760</v>
      </c>
      <c r="D761" s="150"/>
    </row>
    <row r="762" spans="1:4">
      <c r="A762">
        <v>761</v>
      </c>
      <c r="D762" s="150"/>
    </row>
    <row r="763" spans="1:4">
      <c r="A763">
        <v>762</v>
      </c>
      <c r="D763" s="150"/>
    </row>
    <row r="764" spans="1:4">
      <c r="A764">
        <v>763</v>
      </c>
      <c r="D764" s="150"/>
    </row>
    <row r="765" spans="1:4">
      <c r="A765">
        <v>764</v>
      </c>
      <c r="D765" s="150"/>
    </row>
    <row r="766" spans="1:4">
      <c r="A766">
        <v>765</v>
      </c>
      <c r="D766" s="150"/>
    </row>
    <row r="767" spans="1:4">
      <c r="A767">
        <v>766</v>
      </c>
      <c r="D767" s="150"/>
    </row>
    <row r="768" spans="1:4">
      <c r="A768">
        <v>767</v>
      </c>
      <c r="D768" s="150"/>
    </row>
    <row r="769" spans="1:4">
      <c r="A769">
        <v>768</v>
      </c>
      <c r="D769" s="150"/>
    </row>
    <row r="770" spans="1:4">
      <c r="A770">
        <v>769</v>
      </c>
      <c r="D770" s="150"/>
    </row>
    <row r="771" spans="1:4">
      <c r="A771">
        <v>770</v>
      </c>
      <c r="D771" s="150"/>
    </row>
    <row r="772" spans="1:4">
      <c r="A772">
        <v>771</v>
      </c>
      <c r="D772" s="150"/>
    </row>
    <row r="773" spans="1:4">
      <c r="A773">
        <v>772</v>
      </c>
      <c r="D773" s="150"/>
    </row>
    <row r="774" spans="1:4">
      <c r="A774">
        <v>773</v>
      </c>
      <c r="D774" s="150"/>
    </row>
    <row r="775" spans="1:4">
      <c r="A775">
        <v>774</v>
      </c>
      <c r="D775" s="150"/>
    </row>
    <row r="776" spans="1:4">
      <c r="A776">
        <v>775</v>
      </c>
      <c r="D776" s="150"/>
    </row>
    <row r="777" spans="1:4">
      <c r="A777">
        <v>776</v>
      </c>
      <c r="D777" s="150"/>
    </row>
    <row r="778" spans="1:4">
      <c r="A778">
        <v>777</v>
      </c>
      <c r="D778" s="150"/>
    </row>
    <row r="779" spans="1:4">
      <c r="A779">
        <v>778</v>
      </c>
      <c r="D779" s="150"/>
    </row>
    <row r="780" spans="1:4">
      <c r="A780">
        <v>779</v>
      </c>
      <c r="D780" s="150"/>
    </row>
    <row r="781" spans="1:4">
      <c r="A781">
        <v>780</v>
      </c>
      <c r="D781" s="150"/>
    </row>
    <row r="782" spans="1:4">
      <c r="A782">
        <v>781</v>
      </c>
      <c r="D782" s="150"/>
    </row>
    <row r="783" spans="1:4">
      <c r="A783">
        <v>782</v>
      </c>
      <c r="D783" s="150"/>
    </row>
    <row r="784" spans="1:4">
      <c r="A784">
        <v>783</v>
      </c>
      <c r="D784" s="150"/>
    </row>
    <row r="785" spans="1:4">
      <c r="A785">
        <v>784</v>
      </c>
      <c r="D785" s="150"/>
    </row>
    <row r="786" spans="1:4">
      <c r="A786">
        <v>785</v>
      </c>
      <c r="D786" s="150"/>
    </row>
    <row r="787" spans="1:4">
      <c r="A787">
        <v>786</v>
      </c>
      <c r="D787" s="150"/>
    </row>
    <row r="788" spans="1:4">
      <c r="A788">
        <v>787</v>
      </c>
      <c r="D788" s="150"/>
    </row>
    <row r="789" spans="1:4">
      <c r="A789">
        <v>788</v>
      </c>
      <c r="D789" s="150"/>
    </row>
    <row r="790" spans="1:4">
      <c r="A790">
        <v>789</v>
      </c>
      <c r="D790" s="150"/>
    </row>
    <row r="791" spans="1:4">
      <c r="A791">
        <v>790</v>
      </c>
      <c r="D791" s="150"/>
    </row>
    <row r="792" spans="1:4">
      <c r="A792">
        <v>791</v>
      </c>
      <c r="D792" s="150"/>
    </row>
    <row r="793" spans="1:4">
      <c r="A793">
        <v>792</v>
      </c>
    </row>
    <row r="794" spans="1:4">
      <c r="A794">
        <v>793</v>
      </c>
    </row>
    <row r="795" spans="1:4">
      <c r="A795">
        <v>794</v>
      </c>
    </row>
    <row r="796" spans="1:4">
      <c r="A796">
        <v>795</v>
      </c>
    </row>
    <row r="797" spans="1:4">
      <c r="A797">
        <v>796</v>
      </c>
    </row>
    <row r="798" spans="1:4">
      <c r="A798">
        <v>797</v>
      </c>
    </row>
    <row r="799" spans="1:4">
      <c r="A799">
        <v>798</v>
      </c>
    </row>
    <row r="800" spans="1:4">
      <c r="A800">
        <v>799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3">
    <tabColor rgb="FFFFFF00"/>
  </sheetPr>
  <dimension ref="A1:H800"/>
  <sheetViews>
    <sheetView topLeftCell="A437" workbookViewId="0">
      <selection activeCell="H37" sqref="H37"/>
    </sheetView>
  </sheetViews>
  <sheetFormatPr defaultColWidth="8.6640625" defaultRowHeight="13.2"/>
  <sheetData>
    <row r="1" spans="1:8">
      <c r="A1" t="s">
        <v>74</v>
      </c>
      <c r="B1" t="s">
        <v>334</v>
      </c>
      <c r="C1" s="22" t="s">
        <v>413</v>
      </c>
      <c r="D1" s="22" t="s">
        <v>414</v>
      </c>
      <c r="E1" s="22" t="s">
        <v>415</v>
      </c>
      <c r="F1" s="22" t="s">
        <v>416</v>
      </c>
      <c r="G1" s="22" t="s">
        <v>417</v>
      </c>
      <c r="H1" s="22" t="s">
        <v>422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63A0B-4D7F-44CC-A759-BB0DED36FFE9}">
  <sheetPr codeName="Sheet29"/>
  <dimension ref="A1:CX153"/>
  <sheetViews>
    <sheetView workbookViewId="0"/>
  </sheetViews>
  <sheetFormatPr defaultRowHeight="14.4"/>
  <cols>
    <col min="1" max="2" width="8.88671875" style="268"/>
    <col min="3" max="3" width="16.6640625" style="268" customWidth="1"/>
    <col min="4" max="4" width="14.88671875" style="268" customWidth="1"/>
    <col min="5" max="5" width="16.109375" style="268" customWidth="1"/>
    <col min="6" max="16384" width="8.88671875" style="268"/>
  </cols>
  <sheetData>
    <row r="1" spans="1:102">
      <c r="B1" s="269" t="s">
        <v>834</v>
      </c>
      <c r="C1" s="269" t="s">
        <v>395</v>
      </c>
      <c r="D1" s="269" t="s">
        <v>835</v>
      </c>
      <c r="E1" s="269" t="s">
        <v>836</v>
      </c>
      <c r="F1" s="269" t="s">
        <v>837</v>
      </c>
      <c r="G1" s="269" t="s">
        <v>838</v>
      </c>
      <c r="H1" s="269" t="s">
        <v>839</v>
      </c>
      <c r="I1" s="269" t="s">
        <v>394</v>
      </c>
      <c r="J1" s="269" t="s">
        <v>741</v>
      </c>
      <c r="K1" s="269" t="s">
        <v>840</v>
      </c>
      <c r="L1" s="269" t="s">
        <v>268</v>
      </c>
      <c r="M1" s="269" t="s">
        <v>841</v>
      </c>
      <c r="N1" s="269" t="s">
        <v>269</v>
      </c>
      <c r="O1" s="269" t="s">
        <v>162</v>
      </c>
      <c r="P1" s="269" t="s">
        <v>842</v>
      </c>
      <c r="Q1" s="269" t="s">
        <v>843</v>
      </c>
      <c r="R1" s="269" t="s">
        <v>844</v>
      </c>
      <c r="S1" s="269" t="s">
        <v>845</v>
      </c>
      <c r="T1" s="269" t="s">
        <v>846</v>
      </c>
      <c r="U1" s="269" t="s">
        <v>847</v>
      </c>
      <c r="V1" s="269" t="s">
        <v>848</v>
      </c>
      <c r="W1" s="269" t="s">
        <v>849</v>
      </c>
      <c r="X1" s="269" t="s">
        <v>74</v>
      </c>
      <c r="Y1" s="269" t="s">
        <v>850</v>
      </c>
      <c r="Z1" s="269" t="s">
        <v>851</v>
      </c>
      <c r="AA1" s="269" t="s">
        <v>852</v>
      </c>
      <c r="AB1" s="269" t="s">
        <v>853</v>
      </c>
      <c r="AC1" s="269" t="s">
        <v>854</v>
      </c>
      <c r="AD1" s="269" t="s">
        <v>855</v>
      </c>
      <c r="AE1" s="269" t="s">
        <v>856</v>
      </c>
      <c r="AF1" s="269" t="s">
        <v>857</v>
      </c>
      <c r="AG1" s="269" t="s">
        <v>858</v>
      </c>
      <c r="AH1" s="269" t="s">
        <v>859</v>
      </c>
      <c r="AI1" s="269" t="s">
        <v>860</v>
      </c>
      <c r="AJ1" s="269" t="s">
        <v>861</v>
      </c>
      <c r="AK1" s="269" t="s">
        <v>862</v>
      </c>
      <c r="AL1" s="269" t="s">
        <v>863</v>
      </c>
      <c r="AM1" s="269" t="s">
        <v>864</v>
      </c>
      <c r="AN1" s="269" t="s">
        <v>865</v>
      </c>
      <c r="AO1" s="269" t="s">
        <v>866</v>
      </c>
      <c r="AP1" s="269" t="s">
        <v>867</v>
      </c>
      <c r="AQ1" s="269" t="s">
        <v>868</v>
      </c>
      <c r="AR1" s="269" t="s">
        <v>869</v>
      </c>
      <c r="AS1" s="269" t="s">
        <v>870</v>
      </c>
      <c r="AT1" s="269" t="s">
        <v>871</v>
      </c>
      <c r="AU1" s="269" t="s">
        <v>872</v>
      </c>
      <c r="AV1" s="269" t="s">
        <v>873</v>
      </c>
      <c r="AW1" s="269" t="s">
        <v>874</v>
      </c>
      <c r="AX1" s="269" t="s">
        <v>875</v>
      </c>
      <c r="AY1" s="269" t="s">
        <v>876</v>
      </c>
      <c r="AZ1" s="269" t="s">
        <v>877</v>
      </c>
      <c r="BA1" s="269" t="s">
        <v>878</v>
      </c>
      <c r="BB1" s="269" t="s">
        <v>879</v>
      </c>
      <c r="BC1" s="269" t="s">
        <v>880</v>
      </c>
      <c r="BD1" s="269" t="s">
        <v>881</v>
      </c>
      <c r="BE1" s="269" t="s">
        <v>882</v>
      </c>
      <c r="BF1" s="269" t="s">
        <v>883</v>
      </c>
      <c r="BG1" s="269" t="s">
        <v>884</v>
      </c>
      <c r="BH1" s="269" t="s">
        <v>885</v>
      </c>
      <c r="BI1" s="269" t="s">
        <v>886</v>
      </c>
      <c r="BJ1" s="269" t="s">
        <v>887</v>
      </c>
      <c r="BK1" s="269" t="s">
        <v>888</v>
      </c>
      <c r="BL1" s="269" t="s">
        <v>889</v>
      </c>
      <c r="BM1" s="269" t="s">
        <v>890</v>
      </c>
      <c r="BN1" s="269" t="s">
        <v>891</v>
      </c>
      <c r="BO1" s="269" t="s">
        <v>892</v>
      </c>
      <c r="BP1" s="269" t="s">
        <v>893</v>
      </c>
      <c r="BQ1" s="269" t="s">
        <v>894</v>
      </c>
      <c r="BR1" s="269" t="s">
        <v>895</v>
      </c>
      <c r="BS1" s="269" t="s">
        <v>896</v>
      </c>
      <c r="BT1" s="269" t="s">
        <v>897</v>
      </c>
      <c r="BU1" s="269" t="s">
        <v>898</v>
      </c>
      <c r="BV1" s="269" t="s">
        <v>899</v>
      </c>
      <c r="BW1" s="269" t="s">
        <v>900</v>
      </c>
      <c r="BX1" s="269" t="s">
        <v>901</v>
      </c>
      <c r="BY1" s="269" t="s">
        <v>902</v>
      </c>
      <c r="BZ1" s="269" t="s">
        <v>903</v>
      </c>
      <c r="CA1" s="269" t="s">
        <v>904</v>
      </c>
      <c r="CB1" s="269" t="s">
        <v>905</v>
      </c>
      <c r="CC1" s="269" t="s">
        <v>906</v>
      </c>
      <c r="CD1" s="269" t="s">
        <v>907</v>
      </c>
      <c r="CE1" s="269" t="s">
        <v>908</v>
      </c>
      <c r="CF1" s="269" t="s">
        <v>909</v>
      </c>
      <c r="CG1" s="269" t="s">
        <v>910</v>
      </c>
      <c r="CH1" s="269" t="s">
        <v>911</v>
      </c>
      <c r="CI1" s="269" t="s">
        <v>912</v>
      </c>
      <c r="CJ1" s="269" t="s">
        <v>913</v>
      </c>
      <c r="CK1" s="269" t="s">
        <v>914</v>
      </c>
      <c r="CL1" s="269" t="s">
        <v>915</v>
      </c>
      <c r="CM1" s="269" t="s">
        <v>916</v>
      </c>
      <c r="CN1" s="269" t="s">
        <v>917</v>
      </c>
      <c r="CO1" s="269" t="s">
        <v>918</v>
      </c>
      <c r="CP1" s="269" t="s">
        <v>919</v>
      </c>
      <c r="CQ1" s="269" t="s">
        <v>121</v>
      </c>
      <c r="CR1" s="269" t="s">
        <v>920</v>
      </c>
      <c r="CS1" s="269" t="s">
        <v>921</v>
      </c>
      <c r="CT1" s="269" t="s">
        <v>922</v>
      </c>
      <c r="CU1" s="269" t="s">
        <v>923</v>
      </c>
      <c r="CV1" s="269" t="s">
        <v>924</v>
      </c>
      <c r="CW1" s="269" t="s">
        <v>925</v>
      </c>
      <c r="CX1" s="269" t="s">
        <v>926</v>
      </c>
    </row>
    <row r="2" spans="1:102">
      <c r="A2" s="269">
        <v>0</v>
      </c>
      <c r="B2" s="268">
        <v>-19</v>
      </c>
      <c r="C2" s="270">
        <v>43266</v>
      </c>
      <c r="D2" s="268">
        <v>1</v>
      </c>
      <c r="E2" s="268" t="s">
        <v>756</v>
      </c>
      <c r="F2" s="268" t="s">
        <v>758</v>
      </c>
      <c r="G2" s="268" t="s">
        <v>607</v>
      </c>
      <c r="H2" s="268" t="s">
        <v>606</v>
      </c>
      <c r="I2" s="268">
        <v>0</v>
      </c>
      <c r="J2" s="268">
        <v>150</v>
      </c>
      <c r="K2" s="268">
        <v>0</v>
      </c>
      <c r="L2" s="268">
        <v>0</v>
      </c>
      <c r="M2" s="268">
        <v>0</v>
      </c>
      <c r="N2" s="268">
        <v>0.5</v>
      </c>
      <c r="O2" s="268">
        <v>4.7816788969493764</v>
      </c>
      <c r="P2" s="268">
        <v>0</v>
      </c>
      <c r="Q2" s="268">
        <v>4.7816788969493764</v>
      </c>
      <c r="R2" s="268">
        <v>0</v>
      </c>
      <c r="S2" s="268">
        <v>0</v>
      </c>
      <c r="T2" s="268">
        <v>0</v>
      </c>
      <c r="U2" s="268">
        <v>9.5633577938987528</v>
      </c>
      <c r="V2" s="268">
        <v>0</v>
      </c>
      <c r="W2" s="268">
        <v>0</v>
      </c>
      <c r="X2" s="268">
        <v>167</v>
      </c>
      <c r="Y2" s="268">
        <v>0.22</v>
      </c>
      <c r="Z2" s="268">
        <v>0.22</v>
      </c>
      <c r="AA2" s="268">
        <v>0.22</v>
      </c>
      <c r="AB2" s="268">
        <v>0.22</v>
      </c>
      <c r="AC2" s="268">
        <v>0.22</v>
      </c>
      <c r="AD2" s="268">
        <v>0.22</v>
      </c>
      <c r="AE2" s="268">
        <v>0.22</v>
      </c>
      <c r="AF2" s="268">
        <v>0.22</v>
      </c>
      <c r="AG2" s="268">
        <v>0</v>
      </c>
      <c r="AH2" s="268">
        <v>0</v>
      </c>
      <c r="AI2" s="268">
        <v>0</v>
      </c>
      <c r="AJ2" s="268">
        <v>0</v>
      </c>
      <c r="AL2" s="268">
        <v>0</v>
      </c>
      <c r="AM2" s="268">
        <v>1.2E-2</v>
      </c>
      <c r="AN2" s="268">
        <v>8.0000000000000036E-3</v>
      </c>
      <c r="AO2" s="268">
        <v>6.0000000000000019E-3</v>
      </c>
      <c r="AP2" s="268">
        <v>1.399999999999999E-2</v>
      </c>
      <c r="AQ2" s="268">
        <v>2.5999999999999999E-2</v>
      </c>
      <c r="AR2" s="268">
        <v>1.4E-2</v>
      </c>
      <c r="AS2" s="268">
        <v>1.4999999999999999E-2</v>
      </c>
      <c r="AT2" s="268">
        <v>1.4999999999999999E-2</v>
      </c>
      <c r="AU2" s="268">
        <v>0</v>
      </c>
      <c r="AV2" s="268">
        <v>0</v>
      </c>
      <c r="AW2" s="268">
        <v>0</v>
      </c>
      <c r="AX2" s="268">
        <v>0</v>
      </c>
      <c r="AZ2" s="268">
        <v>0</v>
      </c>
      <c r="BA2" s="268">
        <v>0</v>
      </c>
      <c r="BB2" s="268">
        <v>0</v>
      </c>
      <c r="BC2" s="268">
        <v>0</v>
      </c>
      <c r="BD2" s="268">
        <v>0</v>
      </c>
      <c r="BE2" s="268">
        <v>0</v>
      </c>
      <c r="BF2" s="268">
        <v>0</v>
      </c>
      <c r="BG2" s="268">
        <v>0</v>
      </c>
      <c r="BH2" s="268">
        <v>0</v>
      </c>
      <c r="BI2" s="268">
        <v>0</v>
      </c>
      <c r="BJ2" s="268">
        <v>0</v>
      </c>
      <c r="BK2" s="268">
        <v>0</v>
      </c>
      <c r="BL2" s="268">
        <v>0</v>
      </c>
      <c r="BN2" s="268">
        <v>0</v>
      </c>
      <c r="BO2" s="268">
        <v>0</v>
      </c>
      <c r="BP2" s="268">
        <v>0</v>
      </c>
      <c r="BQ2" s="268">
        <v>0</v>
      </c>
      <c r="BR2" s="268">
        <v>0</v>
      </c>
      <c r="BS2" s="268">
        <v>0</v>
      </c>
      <c r="BT2" s="268">
        <v>0</v>
      </c>
      <c r="BU2" s="268">
        <v>0</v>
      </c>
      <c r="BV2" s="268">
        <v>0</v>
      </c>
      <c r="BW2" s="268">
        <v>0</v>
      </c>
      <c r="BX2" s="268">
        <v>0</v>
      </c>
      <c r="BY2" s="268">
        <v>0</v>
      </c>
      <c r="BZ2" s="268">
        <v>0</v>
      </c>
      <c r="CB2" s="268">
        <v>0</v>
      </c>
      <c r="CC2" s="268">
        <v>0.46153846153846162</v>
      </c>
      <c r="CD2" s="268">
        <v>0.36363636363636359</v>
      </c>
      <c r="CE2" s="268">
        <v>0.3</v>
      </c>
      <c r="CF2" s="268">
        <v>0.58333333333333326</v>
      </c>
      <c r="CG2" s="268">
        <v>0.8125</v>
      </c>
      <c r="CH2" s="268">
        <v>1</v>
      </c>
      <c r="CI2" s="268">
        <v>1</v>
      </c>
      <c r="CJ2" s="268">
        <v>0.9375</v>
      </c>
      <c r="CK2" s="268">
        <v>0</v>
      </c>
      <c r="CL2" s="268">
        <v>0</v>
      </c>
      <c r="CM2" s="268">
        <v>0</v>
      </c>
      <c r="CN2" s="268">
        <v>0</v>
      </c>
      <c r="CP2" s="268">
        <v>0</v>
      </c>
      <c r="CQ2" s="268">
        <v>0</v>
      </c>
      <c r="CR2" s="268">
        <v>0</v>
      </c>
      <c r="CS2" s="268">
        <v>0</v>
      </c>
      <c r="CT2" s="268">
        <v>0</v>
      </c>
      <c r="CU2" s="268">
        <v>0</v>
      </c>
      <c r="CV2" s="268">
        <v>281.21832110305058</v>
      </c>
      <c r="CW2" s="268">
        <v>-4.7816788969493764</v>
      </c>
      <c r="CX2" s="268">
        <v>0</v>
      </c>
    </row>
    <row r="3" spans="1:102">
      <c r="A3" s="269">
        <v>1</v>
      </c>
      <c r="B3" s="268">
        <v>-18</v>
      </c>
      <c r="C3" s="270">
        <v>43267</v>
      </c>
      <c r="D3" s="268">
        <v>1</v>
      </c>
      <c r="E3" s="268" t="s">
        <v>756</v>
      </c>
      <c r="F3" s="268" t="s">
        <v>758</v>
      </c>
      <c r="G3" s="268" t="s">
        <v>607</v>
      </c>
      <c r="H3" s="268" t="s">
        <v>606</v>
      </c>
      <c r="I3" s="268">
        <v>0</v>
      </c>
      <c r="J3" s="268">
        <v>150</v>
      </c>
      <c r="K3" s="268">
        <v>0</v>
      </c>
      <c r="L3" s="268">
        <v>0</v>
      </c>
      <c r="M3" s="268">
        <v>0</v>
      </c>
      <c r="N3" s="268">
        <v>2.0230483255941682E-2</v>
      </c>
      <c r="O3" s="268">
        <v>0.1154129078677433</v>
      </c>
      <c r="P3" s="268">
        <v>0</v>
      </c>
      <c r="Q3" s="268">
        <v>0.1154129078677433</v>
      </c>
      <c r="R3" s="268">
        <v>0</v>
      </c>
      <c r="S3" s="268">
        <v>0</v>
      </c>
      <c r="T3" s="268">
        <v>0</v>
      </c>
      <c r="U3" s="268">
        <v>5.7049011834082917</v>
      </c>
      <c r="V3" s="268">
        <v>0</v>
      </c>
      <c r="W3" s="268">
        <v>0</v>
      </c>
      <c r="X3" s="268">
        <v>168</v>
      </c>
      <c r="Y3" s="268">
        <v>0.22125969788066119</v>
      </c>
      <c r="Z3" s="268">
        <v>0.21968135325957169</v>
      </c>
      <c r="AA3" s="268">
        <v>0.2174355746507079</v>
      </c>
      <c r="AB3" s="268">
        <v>0.2200948932218417</v>
      </c>
      <c r="AC3" s="268">
        <v>0.2215284809872175</v>
      </c>
      <c r="AD3" s="268">
        <v>0.22</v>
      </c>
      <c r="AE3" s="268">
        <v>0.22016016270491209</v>
      </c>
      <c r="AF3" s="268">
        <v>0.1720230483255942</v>
      </c>
      <c r="AG3" s="268">
        <v>0</v>
      </c>
      <c r="AH3" s="268">
        <v>0</v>
      </c>
      <c r="AI3" s="268">
        <v>0</v>
      </c>
      <c r="AJ3" s="268">
        <v>0</v>
      </c>
      <c r="AL3" s="268">
        <v>0</v>
      </c>
      <c r="AM3" s="268">
        <v>1.174806042386776E-2</v>
      </c>
      <c r="AN3" s="268">
        <v>8.0637293480856544E-3</v>
      </c>
      <c r="AO3" s="268">
        <v>6.5128850698584276E-3</v>
      </c>
      <c r="AP3" s="268">
        <v>1.3981021355631651E-2</v>
      </c>
      <c r="AQ3" s="268">
        <v>2.5694303802556499E-2</v>
      </c>
      <c r="AR3" s="268">
        <v>1.4E-2</v>
      </c>
      <c r="AS3" s="268">
        <v>1.498398372950879E-2</v>
      </c>
      <c r="AT3" s="268">
        <v>1.9797695167440579E-2</v>
      </c>
      <c r="AU3" s="268">
        <v>0</v>
      </c>
      <c r="AV3" s="268">
        <v>0</v>
      </c>
      <c r="AW3" s="268">
        <v>0</v>
      </c>
      <c r="AX3" s="268">
        <v>0</v>
      </c>
      <c r="AZ3" s="268">
        <v>0</v>
      </c>
      <c r="BA3" s="268">
        <v>0</v>
      </c>
      <c r="BB3" s="268">
        <v>0</v>
      </c>
      <c r="BC3" s="268">
        <v>0</v>
      </c>
      <c r="BD3" s="268">
        <v>0</v>
      </c>
      <c r="BE3" s="268">
        <v>0</v>
      </c>
      <c r="BF3" s="268">
        <v>0</v>
      </c>
      <c r="BG3" s="268">
        <v>0.89795918367346927</v>
      </c>
      <c r="BH3" s="268">
        <v>0.1020408163265307</v>
      </c>
      <c r="BI3" s="268">
        <v>0</v>
      </c>
      <c r="BJ3" s="268">
        <v>0</v>
      </c>
      <c r="BK3" s="268">
        <v>0</v>
      </c>
      <c r="BL3" s="268">
        <v>0</v>
      </c>
      <c r="BN3" s="268">
        <v>0</v>
      </c>
      <c r="BO3" s="268">
        <v>0</v>
      </c>
      <c r="BP3" s="268">
        <v>2.5193957613224528E-4</v>
      </c>
      <c r="BQ3" s="268">
        <v>1.8821022804659229E-4</v>
      </c>
      <c r="BR3" s="268">
        <v>-3.2467484181183129E-4</v>
      </c>
      <c r="BS3" s="268">
        <v>-3.0569619744349671E-4</v>
      </c>
      <c r="BT3" s="268">
        <v>0</v>
      </c>
      <c r="BU3" s="268">
        <v>0</v>
      </c>
      <c r="BV3" s="268">
        <v>1.6016270491207321E-5</v>
      </c>
      <c r="BW3" s="268">
        <v>0</v>
      </c>
      <c r="BX3" s="268">
        <v>0</v>
      </c>
      <c r="BY3" s="268">
        <v>0</v>
      </c>
      <c r="BZ3" s="268">
        <v>0</v>
      </c>
      <c r="CB3" s="268">
        <v>0</v>
      </c>
      <c r="CC3" s="268">
        <v>45.184847784106772</v>
      </c>
      <c r="CD3" s="268">
        <v>36.653315218571137</v>
      </c>
      <c r="CE3" s="268">
        <v>32.564425349292129</v>
      </c>
      <c r="CF3" s="268">
        <v>58.254255648465247</v>
      </c>
      <c r="CG3" s="268">
        <v>80.29469938298908</v>
      </c>
      <c r="CH3" s="268">
        <v>100</v>
      </c>
      <c r="CI3" s="268">
        <v>99.893224863391964</v>
      </c>
      <c r="CJ3" s="268">
        <v>123.73559479650361</v>
      </c>
      <c r="CK3" s="268">
        <v>0</v>
      </c>
      <c r="CL3" s="268">
        <v>0</v>
      </c>
      <c r="CM3" s="268">
        <v>0</v>
      </c>
      <c r="CN3" s="268">
        <v>0</v>
      </c>
      <c r="CP3" s="268">
        <v>0</v>
      </c>
      <c r="CQ3" s="268">
        <v>0</v>
      </c>
      <c r="CR3" s="268">
        <v>0</v>
      </c>
      <c r="CS3" s="268">
        <v>43.18</v>
      </c>
      <c r="CT3" s="268">
        <v>46.735999999999997</v>
      </c>
      <c r="CU3" s="268">
        <v>0</v>
      </c>
      <c r="CV3" s="268">
        <v>46.62058709213224</v>
      </c>
      <c r="CW3" s="268">
        <v>-0.1154129078677433</v>
      </c>
      <c r="CX3" s="268">
        <v>46.735999999999997</v>
      </c>
    </row>
    <row r="4" spans="1:102">
      <c r="A4" s="269">
        <v>2</v>
      </c>
      <c r="B4" s="268">
        <v>-17</v>
      </c>
      <c r="C4" s="270">
        <v>43268</v>
      </c>
      <c r="D4" s="268">
        <v>1</v>
      </c>
      <c r="E4" s="268" t="s">
        <v>756</v>
      </c>
      <c r="F4" s="268" t="s">
        <v>758</v>
      </c>
      <c r="G4" s="268" t="s">
        <v>607</v>
      </c>
      <c r="H4" s="268" t="s">
        <v>606</v>
      </c>
      <c r="I4" s="268">
        <v>0</v>
      </c>
      <c r="J4" s="268">
        <v>150</v>
      </c>
      <c r="K4" s="268">
        <v>0</v>
      </c>
      <c r="L4" s="268">
        <v>0</v>
      </c>
      <c r="M4" s="268">
        <v>0</v>
      </c>
      <c r="N4" s="268">
        <v>1.2</v>
      </c>
      <c r="O4" s="268">
        <v>7.2434612069921203</v>
      </c>
      <c r="P4" s="268">
        <v>0</v>
      </c>
      <c r="Q4" s="268">
        <v>7.2434612069921203</v>
      </c>
      <c r="R4" s="268">
        <v>0</v>
      </c>
      <c r="S4" s="268">
        <v>0</v>
      </c>
      <c r="T4" s="268">
        <v>0</v>
      </c>
      <c r="U4" s="268">
        <v>6.036217672493434</v>
      </c>
      <c r="V4" s="268">
        <v>0</v>
      </c>
      <c r="W4" s="268">
        <v>0</v>
      </c>
      <c r="X4" s="268">
        <v>169</v>
      </c>
      <c r="Y4" s="268">
        <v>0.2224134021320123</v>
      </c>
      <c r="Z4" s="268">
        <v>0.2192206032855179</v>
      </c>
      <c r="AA4" s="268">
        <v>0.21541331205563799</v>
      </c>
      <c r="AB4" s="268">
        <v>0.21993257779382031</v>
      </c>
      <c r="AC4" s="268">
        <v>0.22302010473301151</v>
      </c>
      <c r="AD4" s="268">
        <v>0.33838908195182871</v>
      </c>
      <c r="AE4" s="268">
        <v>0.37</v>
      </c>
      <c r="AF4" s="268">
        <v>0.37</v>
      </c>
      <c r="AG4" s="268">
        <v>0</v>
      </c>
      <c r="AH4" s="268">
        <v>0</v>
      </c>
      <c r="AI4" s="268">
        <v>0</v>
      </c>
      <c r="AJ4" s="268">
        <v>0</v>
      </c>
      <c r="AL4" s="268">
        <v>0</v>
      </c>
      <c r="AM4" s="268">
        <v>1.1517319573597549E-2</v>
      </c>
      <c r="AN4" s="268">
        <v>8.1558793428964296E-3</v>
      </c>
      <c r="AO4" s="268">
        <v>6.9173375888723944E-3</v>
      </c>
      <c r="AP4" s="268">
        <v>1.4013484441235929E-2</v>
      </c>
      <c r="AQ4" s="268">
        <v>2.5395979053397699E-2</v>
      </c>
      <c r="AR4" s="268">
        <v>2.161091804817127E-3</v>
      </c>
      <c r="AS4" s="268">
        <v>0</v>
      </c>
      <c r="AT4" s="268">
        <v>0</v>
      </c>
      <c r="AU4" s="268">
        <v>0</v>
      </c>
      <c r="AV4" s="268">
        <v>0</v>
      </c>
      <c r="AW4" s="268">
        <v>0</v>
      </c>
      <c r="AX4" s="268">
        <v>0</v>
      </c>
      <c r="AZ4" s="268">
        <v>0</v>
      </c>
      <c r="BA4" s="268">
        <v>0</v>
      </c>
      <c r="BB4" s="268">
        <v>0</v>
      </c>
      <c r="BC4" s="268">
        <v>0</v>
      </c>
      <c r="BD4" s="268">
        <v>0</v>
      </c>
      <c r="BE4" s="268">
        <v>0</v>
      </c>
      <c r="BF4" s="268">
        <v>0</v>
      </c>
      <c r="BG4" s="268">
        <v>1</v>
      </c>
      <c r="BH4" s="268">
        <v>0</v>
      </c>
      <c r="BI4" s="268">
        <v>0</v>
      </c>
      <c r="BJ4" s="268">
        <v>0</v>
      </c>
      <c r="BK4" s="268">
        <v>0</v>
      </c>
      <c r="BL4" s="268">
        <v>0</v>
      </c>
      <c r="BN4" s="268">
        <v>0</v>
      </c>
      <c r="BO4" s="268">
        <v>0</v>
      </c>
      <c r="BP4" s="268">
        <v>2.3074085027021199E-4</v>
      </c>
      <c r="BQ4" s="268">
        <v>1.3859085545943361E-4</v>
      </c>
      <c r="BR4" s="268">
        <v>-2.6586166355452951E-4</v>
      </c>
      <c r="BS4" s="268">
        <v>-2.9832474915880561E-4</v>
      </c>
      <c r="BT4" s="268">
        <v>0</v>
      </c>
      <c r="BU4" s="268">
        <v>1.183890819518287E-2</v>
      </c>
      <c r="BV4" s="268">
        <v>2.6822891924691662E-2</v>
      </c>
      <c r="BW4" s="268">
        <v>0</v>
      </c>
      <c r="BX4" s="268">
        <v>0</v>
      </c>
      <c r="BY4" s="268">
        <v>0</v>
      </c>
      <c r="BZ4" s="268">
        <v>0</v>
      </c>
      <c r="CB4" s="268">
        <v>0</v>
      </c>
      <c r="CC4" s="268">
        <v>44.297382975375193</v>
      </c>
      <c r="CD4" s="268">
        <v>37.072178831347387</v>
      </c>
      <c r="CE4" s="268">
        <v>34.586687944361962</v>
      </c>
      <c r="CF4" s="268">
        <v>58.389518505149738</v>
      </c>
      <c r="CG4" s="268">
        <v>79.362434541867813</v>
      </c>
      <c r="CH4" s="268">
        <v>15.436370034408061</v>
      </c>
      <c r="CI4" s="268">
        <v>0</v>
      </c>
      <c r="CJ4" s="268">
        <v>0</v>
      </c>
      <c r="CK4" s="268">
        <v>0</v>
      </c>
      <c r="CL4" s="268">
        <v>0</v>
      </c>
      <c r="CM4" s="268">
        <v>0</v>
      </c>
      <c r="CN4" s="268">
        <v>0</v>
      </c>
      <c r="CP4" s="268">
        <v>0</v>
      </c>
      <c r="CQ4" s="268">
        <v>0</v>
      </c>
      <c r="CR4" s="268">
        <v>0</v>
      </c>
      <c r="CS4" s="268">
        <v>0</v>
      </c>
      <c r="CT4" s="268">
        <v>0</v>
      </c>
      <c r="CU4" s="268">
        <v>0</v>
      </c>
      <c r="CV4" s="268">
        <v>-7.2434612069920963</v>
      </c>
      <c r="CW4" s="268">
        <v>-7.2434612069921203</v>
      </c>
      <c r="CX4" s="268">
        <v>0</v>
      </c>
    </row>
    <row r="5" spans="1:102">
      <c r="A5" s="269">
        <v>3</v>
      </c>
      <c r="B5" s="268">
        <v>-16</v>
      </c>
      <c r="C5" s="270">
        <v>43269</v>
      </c>
      <c r="D5" s="268">
        <v>1</v>
      </c>
      <c r="E5" s="268" t="s">
        <v>756</v>
      </c>
      <c r="F5" s="268" t="s">
        <v>758</v>
      </c>
      <c r="G5" s="268" t="s">
        <v>607</v>
      </c>
      <c r="H5" s="268" t="s">
        <v>606</v>
      </c>
      <c r="I5" s="268">
        <v>0</v>
      </c>
      <c r="J5" s="268">
        <v>150</v>
      </c>
      <c r="K5" s="268">
        <v>0</v>
      </c>
      <c r="L5" s="268">
        <v>0</v>
      </c>
      <c r="M5" s="268">
        <v>0</v>
      </c>
      <c r="N5" s="268">
        <v>1.0909380252734839</v>
      </c>
      <c r="O5" s="268">
        <v>7.6622055663518926</v>
      </c>
      <c r="P5" s="268">
        <v>0</v>
      </c>
      <c r="Q5" s="268">
        <v>7.6622055663518926</v>
      </c>
      <c r="R5" s="268">
        <v>0</v>
      </c>
      <c r="S5" s="268">
        <v>0</v>
      </c>
      <c r="T5" s="268">
        <v>0</v>
      </c>
      <c r="U5" s="268">
        <v>7.0235021502995778</v>
      </c>
      <c r="V5" s="268">
        <v>0</v>
      </c>
      <c r="W5" s="268">
        <v>0</v>
      </c>
      <c r="X5" s="268">
        <v>170</v>
      </c>
      <c r="Y5" s="268">
        <v>0.22344796467934039</v>
      </c>
      <c r="Z5" s="268">
        <v>0.21871018288814759</v>
      </c>
      <c r="AA5" s="268">
        <v>0.2137657679243872</v>
      </c>
      <c r="AB5" s="268">
        <v>0.21962357548492351</v>
      </c>
      <c r="AC5" s="268">
        <v>0.22947190067459561</v>
      </c>
      <c r="AD5" s="268">
        <v>0.32835029864904008</v>
      </c>
      <c r="AE5" s="268">
        <v>0.38847158540273041</v>
      </c>
      <c r="AF5" s="268">
        <v>0.27909380252734839</v>
      </c>
      <c r="AG5" s="268">
        <v>0</v>
      </c>
      <c r="AH5" s="268">
        <v>0</v>
      </c>
      <c r="AI5" s="268">
        <v>0</v>
      </c>
      <c r="AJ5" s="268">
        <v>0</v>
      </c>
      <c r="AL5" s="268">
        <v>0</v>
      </c>
      <c r="AM5" s="268">
        <v>1.131040706413193E-2</v>
      </c>
      <c r="AN5" s="268">
        <v>8.2579634223704877E-3</v>
      </c>
      <c r="AO5" s="268">
        <v>7.2468464151225634E-3</v>
      </c>
      <c r="AP5" s="268">
        <v>1.407528490301529E-2</v>
      </c>
      <c r="AQ5" s="268">
        <v>2.410561986508088E-2</v>
      </c>
      <c r="AR5" s="268">
        <v>3.1649701350959839E-3</v>
      </c>
      <c r="AS5" s="268">
        <v>-1.8471585402730359E-3</v>
      </c>
      <c r="AT5" s="268">
        <v>9.0906197472651554E-3</v>
      </c>
      <c r="AU5" s="268">
        <v>0</v>
      </c>
      <c r="AV5" s="268">
        <v>0</v>
      </c>
      <c r="AW5" s="268">
        <v>0</v>
      </c>
      <c r="AX5" s="268">
        <v>0</v>
      </c>
      <c r="AZ5" s="268">
        <v>0</v>
      </c>
      <c r="BA5" s="268">
        <v>0</v>
      </c>
      <c r="BB5" s="268">
        <v>0</v>
      </c>
      <c r="BC5" s="268">
        <v>0</v>
      </c>
      <c r="BD5" s="268">
        <v>0</v>
      </c>
      <c r="BE5" s="268">
        <v>0</v>
      </c>
      <c r="BF5" s="268">
        <v>0</v>
      </c>
      <c r="BG5" s="268">
        <v>0.5</v>
      </c>
      <c r="BH5" s="268">
        <v>0.5</v>
      </c>
      <c r="BI5" s="268">
        <v>0</v>
      </c>
      <c r="BJ5" s="268">
        <v>0</v>
      </c>
      <c r="BK5" s="268">
        <v>0</v>
      </c>
      <c r="BL5" s="268">
        <v>0</v>
      </c>
      <c r="BN5" s="268">
        <v>0</v>
      </c>
      <c r="BO5" s="268">
        <v>0</v>
      </c>
      <c r="BP5" s="268">
        <v>2.0691250946561901E-4</v>
      </c>
      <c r="BQ5" s="268">
        <v>1.048284299915586E-4</v>
      </c>
      <c r="BR5" s="268">
        <v>-2.2468039625860901E-4</v>
      </c>
      <c r="BS5" s="268">
        <v>-2.8648085803796472E-4</v>
      </c>
      <c r="BT5" s="268">
        <v>1.003878330278858E-3</v>
      </c>
      <c r="BU5" s="268">
        <v>0</v>
      </c>
      <c r="BV5" s="268">
        <v>1.847158540273034E-3</v>
      </c>
      <c r="BW5" s="268">
        <v>0</v>
      </c>
      <c r="BX5" s="268">
        <v>0</v>
      </c>
      <c r="BY5" s="268">
        <v>0</v>
      </c>
      <c r="BZ5" s="268">
        <v>0</v>
      </c>
      <c r="CB5" s="268">
        <v>0</v>
      </c>
      <c r="CC5" s="268">
        <v>43.501565631276662</v>
      </c>
      <c r="CD5" s="268">
        <v>37.536197374411287</v>
      </c>
      <c r="CE5" s="268">
        <v>36.234232075612802</v>
      </c>
      <c r="CF5" s="268">
        <v>58.647020429230388</v>
      </c>
      <c r="CG5" s="268">
        <v>75.33006207837775</v>
      </c>
      <c r="CH5" s="268">
        <v>22.606929536399889</v>
      </c>
      <c r="CI5" s="268">
        <v>-12.31439026848691</v>
      </c>
      <c r="CJ5" s="268">
        <v>56.816373420407217</v>
      </c>
      <c r="CK5" s="268">
        <v>0</v>
      </c>
      <c r="CL5" s="268">
        <v>0</v>
      </c>
      <c r="CM5" s="268">
        <v>0</v>
      </c>
      <c r="CN5" s="268">
        <v>0</v>
      </c>
      <c r="CP5" s="268">
        <v>0</v>
      </c>
      <c r="CQ5" s="268">
        <v>0</v>
      </c>
      <c r="CR5" s="268">
        <v>0</v>
      </c>
      <c r="CS5" s="268">
        <v>0</v>
      </c>
      <c r="CT5" s="268">
        <v>0</v>
      </c>
      <c r="CU5" s="268">
        <v>0</v>
      </c>
      <c r="CV5" s="268">
        <v>-7.6622055663518873</v>
      </c>
      <c r="CW5" s="268">
        <v>-7.6622055663518926</v>
      </c>
      <c r="CX5" s="268">
        <v>0</v>
      </c>
    </row>
    <row r="6" spans="1:102">
      <c r="A6" s="269">
        <v>4</v>
      </c>
      <c r="B6" s="268">
        <v>-15</v>
      </c>
      <c r="C6" s="270">
        <v>43270</v>
      </c>
      <c r="D6" s="268">
        <v>1</v>
      </c>
      <c r="E6" s="268" t="s">
        <v>756</v>
      </c>
      <c r="F6" s="268" t="s">
        <v>758</v>
      </c>
      <c r="G6" s="268" t="s">
        <v>607</v>
      </c>
      <c r="H6" s="268" t="s">
        <v>606</v>
      </c>
      <c r="I6" s="268">
        <v>0</v>
      </c>
      <c r="J6" s="268">
        <v>150</v>
      </c>
      <c r="K6" s="268">
        <v>0</v>
      </c>
      <c r="L6" s="268">
        <v>0</v>
      </c>
      <c r="M6" s="268">
        <v>0</v>
      </c>
      <c r="N6" s="268">
        <v>0.79301737731711819</v>
      </c>
      <c r="O6" s="268">
        <v>6.6926204265845266</v>
      </c>
      <c r="P6" s="268">
        <v>0</v>
      </c>
      <c r="Q6" s="268">
        <v>6.6926204265845266</v>
      </c>
      <c r="R6" s="268">
        <v>0</v>
      </c>
      <c r="S6" s="268">
        <v>0</v>
      </c>
      <c r="T6" s="268">
        <v>0</v>
      </c>
      <c r="U6" s="268">
        <v>8.4394372910547553</v>
      </c>
      <c r="V6" s="268">
        <v>0</v>
      </c>
      <c r="W6" s="268">
        <v>0</v>
      </c>
      <c r="X6" s="268">
        <v>171</v>
      </c>
      <c r="Y6" s="268">
        <v>0.22436164501983691</v>
      </c>
      <c r="Z6" s="268">
        <v>0.21820037829242611</v>
      </c>
      <c r="AA6" s="268">
        <v>0.21238674894306531</v>
      </c>
      <c r="AB6" s="268">
        <v>0.2194657104943791</v>
      </c>
      <c r="AC6" s="268">
        <v>0.230604908901687</v>
      </c>
      <c r="AD6" s="268">
        <v>0.41187727851217792</v>
      </c>
      <c r="AE6" s="268">
        <v>0.25811461467171032</v>
      </c>
      <c r="AF6" s="268">
        <v>0.2493017377317118</v>
      </c>
      <c r="AG6" s="268">
        <v>0</v>
      </c>
      <c r="AH6" s="268">
        <v>0</v>
      </c>
      <c r="AI6" s="268">
        <v>0</v>
      </c>
      <c r="AJ6" s="268">
        <v>0</v>
      </c>
      <c r="AL6" s="268">
        <v>0</v>
      </c>
      <c r="AM6" s="268">
        <v>1.1127670996032631E-2</v>
      </c>
      <c r="AN6" s="268">
        <v>8.3599243415147829E-3</v>
      </c>
      <c r="AO6" s="268">
        <v>7.5226502113869519E-3</v>
      </c>
      <c r="AP6" s="268">
        <v>1.4106857901124179E-2</v>
      </c>
      <c r="AQ6" s="268">
        <v>2.3879018219662599E-2</v>
      </c>
      <c r="AR6" s="268">
        <v>-5.1877278512177929E-3</v>
      </c>
      <c r="AS6" s="268">
        <v>1.118853853282897E-2</v>
      </c>
      <c r="AT6" s="268">
        <v>1.206982622682882E-2</v>
      </c>
      <c r="AU6" s="268">
        <v>0</v>
      </c>
      <c r="AV6" s="268">
        <v>0</v>
      </c>
      <c r="AW6" s="268">
        <v>0</v>
      </c>
      <c r="AX6" s="268">
        <v>0</v>
      </c>
      <c r="AZ6" s="268">
        <v>0</v>
      </c>
      <c r="BA6" s="268">
        <v>0</v>
      </c>
      <c r="BB6" s="268">
        <v>0</v>
      </c>
      <c r="BC6" s="268">
        <v>0</v>
      </c>
      <c r="BD6" s="268">
        <v>0</v>
      </c>
      <c r="BE6" s="268">
        <v>0</v>
      </c>
      <c r="BF6" s="268">
        <v>0</v>
      </c>
      <c r="BG6" s="268">
        <v>0.56017486739924116</v>
      </c>
      <c r="BH6" s="268">
        <v>0.43982513260075878</v>
      </c>
      <c r="BI6" s="268">
        <v>0</v>
      </c>
      <c r="BJ6" s="268">
        <v>0</v>
      </c>
      <c r="BK6" s="268">
        <v>0</v>
      </c>
      <c r="BL6" s="268">
        <v>0</v>
      </c>
      <c r="BN6" s="268">
        <v>0</v>
      </c>
      <c r="BO6" s="268">
        <v>0</v>
      </c>
      <c r="BP6" s="268">
        <v>1.8273606809930359E-4</v>
      </c>
      <c r="BQ6" s="268">
        <v>8.0775148955009797E-5</v>
      </c>
      <c r="BR6" s="268">
        <v>-1.9502864730938269E-4</v>
      </c>
      <c r="BS6" s="268">
        <v>-2.266016454182721E-4</v>
      </c>
      <c r="BT6" s="268">
        <v>0</v>
      </c>
      <c r="BU6" s="268">
        <v>8.3526979863137781E-3</v>
      </c>
      <c r="BV6" s="268">
        <v>-4.6829990867882296E-3</v>
      </c>
      <c r="BW6" s="268">
        <v>0</v>
      </c>
      <c r="BX6" s="268">
        <v>0</v>
      </c>
      <c r="BY6" s="268">
        <v>0</v>
      </c>
      <c r="BZ6" s="268">
        <v>0</v>
      </c>
      <c r="CB6" s="268">
        <v>0</v>
      </c>
      <c r="CC6" s="268">
        <v>42.798734600125478</v>
      </c>
      <c r="CD6" s="268">
        <v>37.99965609779445</v>
      </c>
      <c r="CE6" s="268">
        <v>37.61325105693475</v>
      </c>
      <c r="CF6" s="268">
        <v>58.778574588017442</v>
      </c>
      <c r="CG6" s="268">
        <v>74.621931936445634</v>
      </c>
      <c r="CH6" s="268">
        <v>-37.055198937269957</v>
      </c>
      <c r="CI6" s="268">
        <v>74.5902568855265</v>
      </c>
      <c r="CJ6" s="268">
        <v>75.436413917680099</v>
      </c>
      <c r="CK6" s="268">
        <v>0</v>
      </c>
      <c r="CL6" s="268">
        <v>0</v>
      </c>
      <c r="CM6" s="268">
        <v>0</v>
      </c>
      <c r="CN6" s="268">
        <v>0</v>
      </c>
      <c r="CP6" s="268">
        <v>0</v>
      </c>
      <c r="CQ6" s="268">
        <v>0</v>
      </c>
      <c r="CR6" s="268">
        <v>0</v>
      </c>
      <c r="CS6" s="268">
        <v>0</v>
      </c>
      <c r="CT6" s="268">
        <v>0</v>
      </c>
      <c r="CU6" s="268">
        <v>0</v>
      </c>
      <c r="CV6" s="268">
        <v>-6.6926204265845266</v>
      </c>
      <c r="CW6" s="268">
        <v>-6.6926204265845266</v>
      </c>
      <c r="CX6" s="268">
        <v>0</v>
      </c>
    </row>
    <row r="7" spans="1:102">
      <c r="A7" s="269">
        <v>5</v>
      </c>
      <c r="B7" s="268">
        <v>-14</v>
      </c>
      <c r="C7" s="270">
        <v>43271</v>
      </c>
      <c r="D7" s="268">
        <v>1</v>
      </c>
      <c r="E7" s="268" t="s">
        <v>756</v>
      </c>
      <c r="F7" s="268" t="s">
        <v>758</v>
      </c>
      <c r="G7" s="268" t="s">
        <v>607</v>
      </c>
      <c r="H7" s="268" t="s">
        <v>606</v>
      </c>
      <c r="I7" s="268">
        <v>0</v>
      </c>
      <c r="J7" s="268">
        <v>150</v>
      </c>
      <c r="K7" s="268">
        <v>0</v>
      </c>
      <c r="L7" s="268">
        <v>0</v>
      </c>
      <c r="M7" s="268">
        <v>0</v>
      </c>
      <c r="N7" s="268">
        <v>0.14383981457065789</v>
      </c>
      <c r="O7" s="268">
        <v>0.90129749507947898</v>
      </c>
      <c r="P7" s="268">
        <v>0</v>
      </c>
      <c r="Q7" s="268">
        <v>0.90129749507947898</v>
      </c>
      <c r="R7" s="268">
        <v>0</v>
      </c>
      <c r="S7" s="268">
        <v>0</v>
      </c>
      <c r="T7" s="268">
        <v>0</v>
      </c>
      <c r="U7" s="268">
        <v>6.2659806519476442</v>
      </c>
      <c r="V7" s="268">
        <v>0</v>
      </c>
      <c r="W7" s="268">
        <v>0</v>
      </c>
      <c r="X7" s="268">
        <v>172</v>
      </c>
      <c r="Y7" s="268">
        <v>0.22515945105575791</v>
      </c>
      <c r="Z7" s="268">
        <v>0.21771665542066551</v>
      </c>
      <c r="AA7" s="268">
        <v>0.21122470653890521</v>
      </c>
      <c r="AB7" s="268">
        <v>0.21925363271155171</v>
      </c>
      <c r="AC7" s="268">
        <v>0.23166494592451389</v>
      </c>
      <c r="AD7" s="268">
        <v>0.37257084585167399</v>
      </c>
      <c r="AE7" s="268">
        <v>0.29541259934101499</v>
      </c>
      <c r="AF7" s="268">
        <v>0.1843839814570658</v>
      </c>
      <c r="AG7" s="268">
        <v>0</v>
      </c>
      <c r="AH7" s="268">
        <v>0</v>
      </c>
      <c r="AI7" s="268">
        <v>0</v>
      </c>
      <c r="AJ7" s="268">
        <v>0</v>
      </c>
      <c r="AL7" s="268">
        <v>0</v>
      </c>
      <c r="AM7" s="268">
        <v>1.0968109788848429E-2</v>
      </c>
      <c r="AN7" s="268">
        <v>8.4566689158669019E-3</v>
      </c>
      <c r="AO7" s="268">
        <v>7.7550586922189553E-3</v>
      </c>
      <c r="AP7" s="268">
        <v>1.414927345768965E-2</v>
      </c>
      <c r="AQ7" s="268">
        <v>2.3667010815097211E-2</v>
      </c>
      <c r="AR7" s="268">
        <v>-1.2570845851674001E-3</v>
      </c>
      <c r="AS7" s="268">
        <v>7.4587400658985004E-3</v>
      </c>
      <c r="AT7" s="268">
        <v>1.8561601854293421E-2</v>
      </c>
      <c r="AU7" s="268">
        <v>0</v>
      </c>
      <c r="AV7" s="268">
        <v>0</v>
      </c>
      <c r="AW7" s="268">
        <v>0</v>
      </c>
      <c r="AX7" s="268">
        <v>0</v>
      </c>
      <c r="AZ7" s="268">
        <v>0</v>
      </c>
      <c r="BA7" s="268">
        <v>0</v>
      </c>
      <c r="BB7" s="268">
        <v>0</v>
      </c>
      <c r="BC7" s="268">
        <v>0</v>
      </c>
      <c r="BD7" s="268">
        <v>0</v>
      </c>
      <c r="BE7" s="268">
        <v>0</v>
      </c>
      <c r="BF7" s="268">
        <v>0</v>
      </c>
      <c r="BG7" s="268">
        <v>0.50846608626795176</v>
      </c>
      <c r="BH7" s="268">
        <v>0.49153391373204808</v>
      </c>
      <c r="BI7" s="268">
        <v>0</v>
      </c>
      <c r="BJ7" s="268">
        <v>0</v>
      </c>
      <c r="BK7" s="268">
        <v>0</v>
      </c>
      <c r="BL7" s="268">
        <v>0</v>
      </c>
      <c r="BN7" s="268">
        <v>0</v>
      </c>
      <c r="BO7" s="268">
        <v>0</v>
      </c>
      <c r="BP7" s="268">
        <v>1.5956120718420251E-4</v>
      </c>
      <c r="BQ7" s="268">
        <v>6.2816632832078328E-5</v>
      </c>
      <c r="BR7" s="268">
        <v>-1.6959184799992269E-4</v>
      </c>
      <c r="BS7" s="268">
        <v>-2.1200740456538931E-4</v>
      </c>
      <c r="BT7" s="268">
        <v>0</v>
      </c>
      <c r="BU7" s="268">
        <v>-3.9306432660503919E-3</v>
      </c>
      <c r="BV7" s="268">
        <v>-2.0084479911992081E-4</v>
      </c>
      <c r="BW7" s="268">
        <v>0</v>
      </c>
      <c r="BX7" s="268">
        <v>0</v>
      </c>
      <c r="BY7" s="268">
        <v>0</v>
      </c>
      <c r="BZ7" s="268">
        <v>0</v>
      </c>
      <c r="CB7" s="268">
        <v>0</v>
      </c>
      <c r="CC7" s="268">
        <v>42.185037649417033</v>
      </c>
      <c r="CD7" s="268">
        <v>38.439404163031362</v>
      </c>
      <c r="CE7" s="268">
        <v>38.775293461094762</v>
      </c>
      <c r="CF7" s="268">
        <v>58.955306073706879</v>
      </c>
      <c r="CG7" s="268">
        <v>73.959408797178796</v>
      </c>
      <c r="CH7" s="268">
        <v>-8.9791756083385774</v>
      </c>
      <c r="CI7" s="268">
        <v>49.724933772656669</v>
      </c>
      <c r="CJ7" s="268">
        <v>116.0100115893339</v>
      </c>
      <c r="CK7" s="268">
        <v>0</v>
      </c>
      <c r="CL7" s="268">
        <v>0</v>
      </c>
      <c r="CM7" s="268">
        <v>0</v>
      </c>
      <c r="CN7" s="268">
        <v>0</v>
      </c>
      <c r="CP7" s="268">
        <v>0</v>
      </c>
      <c r="CQ7" s="268">
        <v>0</v>
      </c>
      <c r="CR7" s="268">
        <v>0</v>
      </c>
      <c r="CS7" s="268">
        <v>0</v>
      </c>
      <c r="CT7" s="268">
        <v>0</v>
      </c>
      <c r="CU7" s="268">
        <v>0</v>
      </c>
      <c r="CV7" s="268">
        <v>-0.90129749507950052</v>
      </c>
      <c r="CW7" s="268">
        <v>-0.90129749507947898</v>
      </c>
      <c r="CX7" s="268">
        <v>0</v>
      </c>
    </row>
    <row r="8" spans="1:102">
      <c r="A8" s="269">
        <v>6</v>
      </c>
      <c r="B8" s="268">
        <v>-13</v>
      </c>
      <c r="C8" s="270">
        <v>43272</v>
      </c>
      <c r="D8" s="268">
        <v>1</v>
      </c>
      <c r="E8" s="268" t="s">
        <v>756</v>
      </c>
      <c r="F8" s="268" t="s">
        <v>758</v>
      </c>
      <c r="G8" s="268" t="s">
        <v>607</v>
      </c>
      <c r="H8" s="268" t="s">
        <v>606</v>
      </c>
      <c r="I8" s="268">
        <v>0</v>
      </c>
      <c r="J8" s="268">
        <v>150</v>
      </c>
      <c r="K8" s="268">
        <v>0</v>
      </c>
      <c r="L8" s="268">
        <v>0</v>
      </c>
      <c r="M8" s="268">
        <v>0</v>
      </c>
      <c r="N8" s="268">
        <v>5.3710065062709943E-2</v>
      </c>
      <c r="O8" s="268">
        <v>0.34840711519608197</v>
      </c>
      <c r="P8" s="268">
        <v>0</v>
      </c>
      <c r="Q8" s="268">
        <v>0.34840711519608197</v>
      </c>
      <c r="R8" s="268">
        <v>0</v>
      </c>
      <c r="S8" s="268">
        <v>0</v>
      </c>
      <c r="T8" s="268">
        <v>0</v>
      </c>
      <c r="U8" s="268">
        <v>6.4868123840344323</v>
      </c>
      <c r="V8" s="268">
        <v>0</v>
      </c>
      <c r="W8" s="268">
        <v>0</v>
      </c>
      <c r="X8" s="268">
        <v>173</v>
      </c>
      <c r="Y8" s="268">
        <v>0.22584998676461079</v>
      </c>
      <c r="Z8" s="268">
        <v>0.21727170833758519</v>
      </c>
      <c r="AA8" s="268">
        <v>0.21022913144571301</v>
      </c>
      <c r="AB8" s="268">
        <v>0.21902077766566591</v>
      </c>
      <c r="AC8" s="268">
        <v>0.23940581046154011</v>
      </c>
      <c r="AD8" s="268">
        <v>0.30759001851915102</v>
      </c>
      <c r="AE8" s="268">
        <v>0.3468773806260968</v>
      </c>
      <c r="AF8" s="268">
        <v>0.17537100650627099</v>
      </c>
      <c r="AG8" s="268">
        <v>0</v>
      </c>
      <c r="AH8" s="268">
        <v>0</v>
      </c>
      <c r="AI8" s="268">
        <v>0</v>
      </c>
      <c r="AJ8" s="268">
        <v>0</v>
      </c>
      <c r="AL8" s="268">
        <v>0</v>
      </c>
      <c r="AM8" s="268">
        <v>1.083000264707785E-2</v>
      </c>
      <c r="AN8" s="268">
        <v>8.5456583324829659E-3</v>
      </c>
      <c r="AO8" s="268">
        <v>7.9541737108574061E-3</v>
      </c>
      <c r="AP8" s="268">
        <v>1.419584446686682E-2</v>
      </c>
      <c r="AQ8" s="268">
        <v>2.2118837907691979E-2</v>
      </c>
      <c r="AR8" s="268">
        <v>5.2409981480849013E-3</v>
      </c>
      <c r="AS8" s="268">
        <v>2.3122619373903198E-3</v>
      </c>
      <c r="AT8" s="268">
        <v>1.9462899349372901E-2</v>
      </c>
      <c r="AU8" s="268">
        <v>0</v>
      </c>
      <c r="AV8" s="268">
        <v>0</v>
      </c>
      <c r="AW8" s="268">
        <v>0</v>
      </c>
      <c r="AX8" s="268">
        <v>0</v>
      </c>
      <c r="AZ8" s="268">
        <v>0</v>
      </c>
      <c r="BA8" s="268">
        <v>0</v>
      </c>
      <c r="BB8" s="268">
        <v>0</v>
      </c>
      <c r="BC8" s="268">
        <v>0</v>
      </c>
      <c r="BD8" s="268">
        <v>0</v>
      </c>
      <c r="BE8" s="268">
        <v>0</v>
      </c>
      <c r="BF8" s="268">
        <v>0</v>
      </c>
      <c r="BG8" s="268">
        <v>1</v>
      </c>
      <c r="BH8" s="268">
        <v>0</v>
      </c>
      <c r="BI8" s="268">
        <v>0</v>
      </c>
      <c r="BJ8" s="268">
        <v>0</v>
      </c>
      <c r="BK8" s="268">
        <v>0</v>
      </c>
      <c r="BL8" s="268">
        <v>0</v>
      </c>
      <c r="BN8" s="268">
        <v>0</v>
      </c>
      <c r="BO8" s="268">
        <v>0</v>
      </c>
      <c r="BP8" s="268">
        <v>1.3810714177057729E-4</v>
      </c>
      <c r="BQ8" s="268">
        <v>4.911772515451382E-5</v>
      </c>
      <c r="BR8" s="268">
        <v>-1.4999729348393851E-4</v>
      </c>
      <c r="BS8" s="268">
        <v>-1.9656830266111079E-4</v>
      </c>
      <c r="BT8" s="268">
        <v>1.351604604744123E-3</v>
      </c>
      <c r="BU8" s="268">
        <v>-5.1464781285081801E-3</v>
      </c>
      <c r="BV8" s="268">
        <v>0</v>
      </c>
      <c r="BW8" s="268">
        <v>0</v>
      </c>
      <c r="BX8" s="268">
        <v>0</v>
      </c>
      <c r="BY8" s="268">
        <v>0</v>
      </c>
      <c r="BZ8" s="268">
        <v>0</v>
      </c>
      <c r="CB8" s="268">
        <v>0</v>
      </c>
      <c r="CC8" s="268">
        <v>41.653856334914813</v>
      </c>
      <c r="CD8" s="268">
        <v>38.843901511286191</v>
      </c>
      <c r="CE8" s="268">
        <v>39.77086855428702</v>
      </c>
      <c r="CF8" s="268">
        <v>59.149351945278433</v>
      </c>
      <c r="CG8" s="268">
        <v>69.121368461537443</v>
      </c>
      <c r="CH8" s="268">
        <v>37.435701057749313</v>
      </c>
      <c r="CI8" s="268">
        <v>15.415079582602131</v>
      </c>
      <c r="CJ8" s="268">
        <v>121.6431209335806</v>
      </c>
      <c r="CK8" s="268">
        <v>0</v>
      </c>
      <c r="CL8" s="268">
        <v>0</v>
      </c>
      <c r="CM8" s="268">
        <v>0</v>
      </c>
      <c r="CN8" s="268">
        <v>0</v>
      </c>
      <c r="CP8" s="268">
        <v>0</v>
      </c>
      <c r="CQ8" s="268">
        <v>0</v>
      </c>
      <c r="CR8" s="268">
        <v>0</v>
      </c>
      <c r="CS8" s="268">
        <v>0</v>
      </c>
      <c r="CT8" s="268">
        <v>0</v>
      </c>
      <c r="CU8" s="268">
        <v>0</v>
      </c>
      <c r="CV8" s="268">
        <v>-0.34840711519606993</v>
      </c>
      <c r="CW8" s="268">
        <v>-0.34840711519608197</v>
      </c>
      <c r="CX8" s="268">
        <v>0</v>
      </c>
    </row>
    <row r="9" spans="1:102">
      <c r="A9" s="269">
        <v>7</v>
      </c>
      <c r="B9" s="268">
        <v>-12</v>
      </c>
      <c r="C9" s="270">
        <v>43273</v>
      </c>
      <c r="D9" s="268">
        <v>1</v>
      </c>
      <c r="E9" s="268" t="s">
        <v>756</v>
      </c>
      <c r="F9" s="268" t="s">
        <v>758</v>
      </c>
      <c r="G9" s="268" t="s">
        <v>607</v>
      </c>
      <c r="H9" s="268" t="s">
        <v>606</v>
      </c>
      <c r="I9" s="268">
        <v>0</v>
      </c>
      <c r="J9" s="268">
        <v>150</v>
      </c>
      <c r="K9" s="268">
        <v>0</v>
      </c>
      <c r="L9" s="268">
        <v>0</v>
      </c>
      <c r="M9" s="268">
        <v>0</v>
      </c>
      <c r="N9" s="268">
        <v>1.886935354310175E-2</v>
      </c>
      <c r="O9" s="268">
        <v>0.18884271137039721</v>
      </c>
      <c r="P9" s="268">
        <v>0</v>
      </c>
      <c r="Q9" s="268">
        <v>0.18884271137039721</v>
      </c>
      <c r="R9" s="268">
        <v>0</v>
      </c>
      <c r="S9" s="268">
        <v>0</v>
      </c>
      <c r="T9" s="268">
        <v>0</v>
      </c>
      <c r="U9" s="268">
        <v>10.00790572602495</v>
      </c>
      <c r="V9" s="268">
        <v>0</v>
      </c>
      <c r="W9" s="268">
        <v>0</v>
      </c>
      <c r="X9" s="268">
        <v>174</v>
      </c>
      <c r="Y9" s="268">
        <v>0.22644357105232571</v>
      </c>
      <c r="Z9" s="268">
        <v>0.21686947769169709</v>
      </c>
      <c r="AA9" s="268">
        <v>0.20936553909581501</v>
      </c>
      <c r="AB9" s="268">
        <v>0.21924707853184799</v>
      </c>
      <c r="AC9" s="268">
        <v>0.2452716205265898</v>
      </c>
      <c r="AD9" s="268">
        <v>0.33212650920711573</v>
      </c>
      <c r="AE9" s="268">
        <v>0.31150114549181079</v>
      </c>
      <c r="AF9" s="268">
        <v>0.17188693535431021</v>
      </c>
      <c r="AG9" s="268">
        <v>0</v>
      </c>
      <c r="AH9" s="268">
        <v>0</v>
      </c>
      <c r="AI9" s="268">
        <v>0</v>
      </c>
      <c r="AJ9" s="268">
        <v>0</v>
      </c>
      <c r="AL9" s="268">
        <v>0</v>
      </c>
      <c r="AM9" s="268">
        <v>1.0711285789534871E-2</v>
      </c>
      <c r="AN9" s="268">
        <v>8.6261044616605751E-3</v>
      </c>
      <c r="AO9" s="268">
        <v>8.1268921808370122E-3</v>
      </c>
      <c r="AP9" s="268">
        <v>1.415058429363039E-2</v>
      </c>
      <c r="AQ9" s="268">
        <v>2.0945675894682041E-2</v>
      </c>
      <c r="AR9" s="268">
        <v>2.7873490792884249E-3</v>
      </c>
      <c r="AS9" s="268">
        <v>5.8498854508189204E-3</v>
      </c>
      <c r="AT9" s="268">
        <v>1.9811306464568981E-2</v>
      </c>
      <c r="AU9" s="268">
        <v>0</v>
      </c>
      <c r="AV9" s="268">
        <v>0</v>
      </c>
      <c r="AW9" s="268">
        <v>0</v>
      </c>
      <c r="AX9" s="268">
        <v>0</v>
      </c>
      <c r="AZ9" s="268">
        <v>0</v>
      </c>
      <c r="BA9" s="268">
        <v>0</v>
      </c>
      <c r="BB9" s="268">
        <v>0</v>
      </c>
      <c r="BC9" s="268">
        <v>0</v>
      </c>
      <c r="BD9" s="268">
        <v>0</v>
      </c>
      <c r="BE9" s="268">
        <v>0</v>
      </c>
      <c r="BF9" s="268">
        <v>0</v>
      </c>
      <c r="BG9" s="268">
        <v>1</v>
      </c>
      <c r="BH9" s="268">
        <v>0</v>
      </c>
      <c r="BI9" s="268">
        <v>0</v>
      </c>
      <c r="BJ9" s="268">
        <v>0</v>
      </c>
      <c r="BK9" s="268">
        <v>0</v>
      </c>
      <c r="BL9" s="268">
        <v>0</v>
      </c>
      <c r="BN9" s="268">
        <v>0</v>
      </c>
      <c r="BO9" s="268">
        <v>0</v>
      </c>
      <c r="BP9" s="268">
        <v>1.187168575429772E-4</v>
      </c>
      <c r="BQ9" s="268">
        <v>3.8270728365368708E-5</v>
      </c>
      <c r="BR9" s="268">
        <v>-1.3444774161423809E-4</v>
      </c>
      <c r="BS9" s="268">
        <v>-8.9187568377813292E-5</v>
      </c>
      <c r="BT9" s="268">
        <v>1.083974444632129E-3</v>
      </c>
      <c r="BU9" s="268">
        <v>3.5376235134286032E-3</v>
      </c>
      <c r="BV9" s="268">
        <v>0</v>
      </c>
      <c r="BW9" s="268">
        <v>0</v>
      </c>
      <c r="BX9" s="268">
        <v>0</v>
      </c>
      <c r="BY9" s="268">
        <v>0</v>
      </c>
      <c r="BZ9" s="268">
        <v>0</v>
      </c>
      <c r="CB9" s="268">
        <v>0</v>
      </c>
      <c r="CC9" s="268">
        <v>41.197253036672578</v>
      </c>
      <c r="CD9" s="268">
        <v>39.209565734820778</v>
      </c>
      <c r="CE9" s="268">
        <v>40.63446090418504</v>
      </c>
      <c r="CF9" s="268">
        <v>58.960767890126682</v>
      </c>
      <c r="CG9" s="268">
        <v>65.455237170881375</v>
      </c>
      <c r="CH9" s="268">
        <v>19.90963628063162</v>
      </c>
      <c r="CI9" s="268">
        <v>38.999236338792812</v>
      </c>
      <c r="CJ9" s="268">
        <v>123.82066540355611</v>
      </c>
      <c r="CK9" s="268">
        <v>0</v>
      </c>
      <c r="CL9" s="268">
        <v>0</v>
      </c>
      <c r="CM9" s="268">
        <v>0</v>
      </c>
      <c r="CN9" s="268">
        <v>0</v>
      </c>
      <c r="CP9" s="268">
        <v>0</v>
      </c>
      <c r="CQ9" s="268">
        <v>0</v>
      </c>
      <c r="CR9" s="268">
        <v>0</v>
      </c>
      <c r="CS9" s="268">
        <v>0</v>
      </c>
      <c r="CT9" s="268">
        <v>0.7619999999999999</v>
      </c>
      <c r="CU9" s="268">
        <v>0</v>
      </c>
      <c r="CV9" s="268">
        <v>0.57315728862961102</v>
      </c>
      <c r="CW9" s="268">
        <v>-0.18884271137039721</v>
      </c>
      <c r="CX9" s="268">
        <v>0.7619999999999999</v>
      </c>
    </row>
    <row r="10" spans="1:102">
      <c r="A10" s="269">
        <v>8</v>
      </c>
      <c r="B10" s="268">
        <v>-11</v>
      </c>
      <c r="C10" s="270">
        <v>43274</v>
      </c>
      <c r="D10" s="268">
        <v>1</v>
      </c>
      <c r="E10" s="268" t="s">
        <v>756</v>
      </c>
      <c r="F10" s="268" t="s">
        <v>758</v>
      </c>
      <c r="G10" s="268" t="s">
        <v>607</v>
      </c>
      <c r="H10" s="268" t="s">
        <v>606</v>
      </c>
      <c r="I10" s="268">
        <v>0</v>
      </c>
      <c r="J10" s="268">
        <v>150</v>
      </c>
      <c r="K10" s="268">
        <v>0</v>
      </c>
      <c r="L10" s="268">
        <v>0</v>
      </c>
      <c r="M10" s="268">
        <v>0</v>
      </c>
      <c r="N10" s="268">
        <v>7.6185082406061963E-2</v>
      </c>
      <c r="O10" s="268">
        <v>0.65872181253220818</v>
      </c>
      <c r="P10" s="268">
        <v>0</v>
      </c>
      <c r="Q10" s="268">
        <v>0.65872181253220818</v>
      </c>
      <c r="R10" s="268">
        <v>0</v>
      </c>
      <c r="S10" s="268">
        <v>0</v>
      </c>
      <c r="T10" s="268">
        <v>0</v>
      </c>
      <c r="U10" s="268">
        <v>8.6463358931773548</v>
      </c>
      <c r="V10" s="268">
        <v>0</v>
      </c>
      <c r="W10" s="268">
        <v>0</v>
      </c>
      <c r="X10" s="268">
        <v>175</v>
      </c>
      <c r="Y10" s="268">
        <v>0.22695089746159541</v>
      </c>
      <c r="Z10" s="268">
        <v>0.2165092469859988</v>
      </c>
      <c r="AA10" s="268">
        <v>0.20864325691362701</v>
      </c>
      <c r="AB10" s="268">
        <v>0.21983167081667249</v>
      </c>
      <c r="AC10" s="268">
        <v>0.25248300326395362</v>
      </c>
      <c r="AD10" s="268">
        <v>0.298930516430985</v>
      </c>
      <c r="AE10" s="268">
        <v>0.3302555611807983</v>
      </c>
      <c r="AF10" s="268">
        <v>0.17761850824060621</v>
      </c>
      <c r="AG10" s="268">
        <v>0</v>
      </c>
      <c r="AH10" s="268">
        <v>0</v>
      </c>
      <c r="AI10" s="268">
        <v>0</v>
      </c>
      <c r="AJ10" s="268">
        <v>0</v>
      </c>
      <c r="AL10" s="268">
        <v>0</v>
      </c>
      <c r="AM10" s="268">
        <v>1.0609820507680929E-2</v>
      </c>
      <c r="AN10" s="268">
        <v>8.6981506028002507E-3</v>
      </c>
      <c r="AO10" s="268">
        <v>8.2713486172746129E-3</v>
      </c>
      <c r="AP10" s="268">
        <v>1.40336658366655E-2</v>
      </c>
      <c r="AQ10" s="268">
        <v>1.9503399347209269E-2</v>
      </c>
      <c r="AR10" s="268">
        <v>6.1069483569014971E-3</v>
      </c>
      <c r="AS10" s="268">
        <v>3.97444388192017E-3</v>
      </c>
      <c r="AT10" s="268">
        <v>1.9238149175939381E-2</v>
      </c>
      <c r="AU10" s="268">
        <v>0</v>
      </c>
      <c r="AV10" s="268">
        <v>0</v>
      </c>
      <c r="AW10" s="268">
        <v>0</v>
      </c>
      <c r="AX10" s="268">
        <v>0</v>
      </c>
      <c r="AZ10" s="268">
        <v>0</v>
      </c>
      <c r="BA10" s="268">
        <v>0</v>
      </c>
      <c r="BB10" s="268">
        <v>0</v>
      </c>
      <c r="BC10" s="268">
        <v>0</v>
      </c>
      <c r="BD10" s="268">
        <v>0</v>
      </c>
      <c r="BE10" s="268">
        <v>0</v>
      </c>
      <c r="BF10" s="268">
        <v>0</v>
      </c>
      <c r="BG10" s="268">
        <v>1</v>
      </c>
      <c r="BH10" s="268">
        <v>0</v>
      </c>
      <c r="BI10" s="268">
        <v>0</v>
      </c>
      <c r="BJ10" s="268">
        <v>0</v>
      </c>
      <c r="BK10" s="268">
        <v>0</v>
      </c>
      <c r="BL10" s="268">
        <v>0</v>
      </c>
      <c r="BN10" s="268">
        <v>0</v>
      </c>
      <c r="BO10" s="268">
        <v>0</v>
      </c>
      <c r="BP10" s="268">
        <v>1.014652818539448E-4</v>
      </c>
      <c r="BQ10" s="268">
        <v>2.9419140714270559E-5</v>
      </c>
      <c r="BR10" s="268">
        <v>-1.1503729572332901E-4</v>
      </c>
      <c r="BS10" s="268">
        <v>1.881161241561445E-6</v>
      </c>
      <c r="BT10" s="268">
        <v>1.444157708714322E-3</v>
      </c>
      <c r="BU10" s="268">
        <v>-1.8754415688987519E-3</v>
      </c>
      <c r="BV10" s="268">
        <v>0</v>
      </c>
      <c r="BW10" s="268">
        <v>0</v>
      </c>
      <c r="BX10" s="268">
        <v>0</v>
      </c>
      <c r="BY10" s="268">
        <v>0</v>
      </c>
      <c r="BZ10" s="268">
        <v>0</v>
      </c>
      <c r="CB10" s="268">
        <v>0</v>
      </c>
      <c r="CC10" s="268">
        <v>40.80700195261894</v>
      </c>
      <c r="CD10" s="268">
        <v>39.537048194546578</v>
      </c>
      <c r="CE10" s="268">
        <v>41.356743086373051</v>
      </c>
      <c r="CF10" s="268">
        <v>58.473607652772962</v>
      </c>
      <c r="CG10" s="268">
        <v>60.948122960028982</v>
      </c>
      <c r="CH10" s="268">
        <v>43.621059692153572</v>
      </c>
      <c r="CI10" s="268">
        <v>26.49629254613447</v>
      </c>
      <c r="CJ10" s="268">
        <v>120.23843234962111</v>
      </c>
      <c r="CK10" s="268">
        <v>0</v>
      </c>
      <c r="CL10" s="268">
        <v>0</v>
      </c>
      <c r="CM10" s="268">
        <v>0</v>
      </c>
      <c r="CN10" s="268">
        <v>0</v>
      </c>
      <c r="CP10" s="268">
        <v>0</v>
      </c>
      <c r="CQ10" s="268">
        <v>0</v>
      </c>
      <c r="CR10" s="268">
        <v>0</v>
      </c>
      <c r="CS10" s="268">
        <v>43.18</v>
      </c>
      <c r="CT10" s="268">
        <v>43.18</v>
      </c>
      <c r="CU10" s="268">
        <v>0</v>
      </c>
      <c r="CV10" s="268">
        <v>42.521278187467757</v>
      </c>
      <c r="CW10" s="268">
        <v>-0.65872181253220818</v>
      </c>
      <c r="CX10" s="268">
        <v>43.18</v>
      </c>
    </row>
    <row r="11" spans="1:102">
      <c r="A11" s="269">
        <v>9</v>
      </c>
      <c r="B11" s="268">
        <v>-10</v>
      </c>
      <c r="C11" s="270">
        <v>43275</v>
      </c>
      <c r="D11" s="268">
        <v>1</v>
      </c>
      <c r="E11" s="268" t="s">
        <v>756</v>
      </c>
      <c r="F11" s="268" t="s">
        <v>758</v>
      </c>
      <c r="G11" s="268" t="s">
        <v>607</v>
      </c>
      <c r="H11" s="268" t="s">
        <v>606</v>
      </c>
      <c r="I11" s="268">
        <v>0</v>
      </c>
      <c r="J11" s="268">
        <v>150</v>
      </c>
      <c r="K11" s="268">
        <v>0</v>
      </c>
      <c r="L11" s="268">
        <v>0</v>
      </c>
      <c r="M11" s="268">
        <v>0</v>
      </c>
      <c r="N11" s="268">
        <v>1.2</v>
      </c>
      <c r="O11" s="268">
        <v>10.38080313112391</v>
      </c>
      <c r="P11" s="268">
        <v>0</v>
      </c>
      <c r="Q11" s="268">
        <v>10.38080313112391</v>
      </c>
      <c r="R11" s="268">
        <v>0</v>
      </c>
      <c r="S11" s="268">
        <v>0</v>
      </c>
      <c r="T11" s="268">
        <v>0</v>
      </c>
      <c r="U11" s="268">
        <v>8.6506692759365915</v>
      </c>
      <c r="V11" s="268">
        <v>0</v>
      </c>
      <c r="W11" s="268">
        <v>0</v>
      </c>
      <c r="X11" s="268">
        <v>176</v>
      </c>
      <c r="Y11" s="268">
        <v>0.22738227304118061</v>
      </c>
      <c r="Z11" s="268">
        <v>0.21619072331380951</v>
      </c>
      <c r="AA11" s="268">
        <v>0.20806388999729261</v>
      </c>
      <c r="AB11" s="268">
        <v>0.22091894606453669</v>
      </c>
      <c r="AC11" s="268">
        <v>0.31787092688856161</v>
      </c>
      <c r="AD11" s="268">
        <v>0.36</v>
      </c>
      <c r="AE11" s="268">
        <v>0.37</v>
      </c>
      <c r="AF11" s="268">
        <v>0.37</v>
      </c>
      <c r="AG11" s="268">
        <v>0</v>
      </c>
      <c r="AH11" s="268">
        <v>0</v>
      </c>
      <c r="AI11" s="268">
        <v>0</v>
      </c>
      <c r="AJ11" s="268">
        <v>0</v>
      </c>
      <c r="AL11" s="268">
        <v>0</v>
      </c>
      <c r="AM11" s="268">
        <v>1.0523545391763889E-2</v>
      </c>
      <c r="AN11" s="268">
        <v>8.7618553372381149E-3</v>
      </c>
      <c r="AO11" s="268">
        <v>8.3872220005414746E-3</v>
      </c>
      <c r="AP11" s="268">
        <v>1.381621078709265E-2</v>
      </c>
      <c r="AQ11" s="268">
        <v>6.4258146222876851E-3</v>
      </c>
      <c r="AR11" s="268">
        <v>0</v>
      </c>
      <c r="AS11" s="268">
        <v>0</v>
      </c>
      <c r="AT11" s="268">
        <v>0</v>
      </c>
      <c r="AU11" s="268">
        <v>0</v>
      </c>
      <c r="AV11" s="268">
        <v>0</v>
      </c>
      <c r="AW11" s="268">
        <v>0</v>
      </c>
      <c r="AX11" s="268">
        <v>0</v>
      </c>
      <c r="AZ11" s="268">
        <v>0</v>
      </c>
      <c r="BA11" s="268">
        <v>0</v>
      </c>
      <c r="BB11" s="268">
        <v>0</v>
      </c>
      <c r="BC11" s="268">
        <v>0</v>
      </c>
      <c r="BD11" s="268">
        <v>0</v>
      </c>
      <c r="BE11" s="268">
        <v>0</v>
      </c>
      <c r="BF11" s="268">
        <v>0</v>
      </c>
      <c r="BG11" s="268">
        <v>1</v>
      </c>
      <c r="BH11" s="268">
        <v>0</v>
      </c>
      <c r="BI11" s="268">
        <v>0</v>
      </c>
      <c r="BJ11" s="268">
        <v>0</v>
      </c>
      <c r="BK11" s="268">
        <v>0</v>
      </c>
      <c r="BL11" s="268">
        <v>0</v>
      </c>
      <c r="BN11" s="268">
        <v>0</v>
      </c>
      <c r="BO11" s="268">
        <v>0</v>
      </c>
      <c r="BP11" s="268">
        <v>8.6275115917041126E-5</v>
      </c>
      <c r="BQ11" s="268">
        <v>2.2570381479177981E-5</v>
      </c>
      <c r="BR11" s="268">
        <v>-9.3303001787688647E-5</v>
      </c>
      <c r="BS11" s="268">
        <v>1.241520477851657E-4</v>
      </c>
      <c r="BT11" s="268">
        <v>1.320173677270675E-2</v>
      </c>
      <c r="BU11" s="268">
        <v>1.930868512960825E-2</v>
      </c>
      <c r="BV11" s="268">
        <v>2.328312901152842E-2</v>
      </c>
      <c r="BW11" s="268">
        <v>0</v>
      </c>
      <c r="BX11" s="268">
        <v>0</v>
      </c>
      <c r="BY11" s="268">
        <v>0</v>
      </c>
      <c r="BZ11" s="268">
        <v>0</v>
      </c>
      <c r="CB11" s="268">
        <v>0</v>
      </c>
      <c r="CC11" s="268">
        <v>40.475174583707258</v>
      </c>
      <c r="CD11" s="268">
        <v>39.826615169264137</v>
      </c>
      <c r="CE11" s="268">
        <v>41.936110002707359</v>
      </c>
      <c r="CF11" s="268">
        <v>57.567544946219407</v>
      </c>
      <c r="CG11" s="268">
        <v>20.080670694649019</v>
      </c>
      <c r="CH11" s="268">
        <v>0</v>
      </c>
      <c r="CI11" s="268">
        <v>0</v>
      </c>
      <c r="CJ11" s="268">
        <v>0</v>
      </c>
      <c r="CK11" s="268">
        <v>0</v>
      </c>
      <c r="CL11" s="268">
        <v>0</v>
      </c>
      <c r="CM11" s="268">
        <v>0</v>
      </c>
      <c r="CN11" s="268">
        <v>0</v>
      </c>
      <c r="CP11" s="268">
        <v>0</v>
      </c>
      <c r="CQ11" s="268">
        <v>0</v>
      </c>
      <c r="CR11" s="268">
        <v>0</v>
      </c>
      <c r="CS11" s="268">
        <v>0</v>
      </c>
      <c r="CT11" s="268">
        <v>0</v>
      </c>
      <c r="CU11" s="268">
        <v>0</v>
      </c>
      <c r="CV11" s="268">
        <v>-10.38080313112383</v>
      </c>
      <c r="CW11" s="268">
        <v>-10.38080313112391</v>
      </c>
      <c r="CX11" s="268">
        <v>0</v>
      </c>
    </row>
    <row r="12" spans="1:102">
      <c r="A12" s="269">
        <v>10</v>
      </c>
      <c r="B12" s="268">
        <v>-9</v>
      </c>
      <c r="C12" s="270">
        <v>43276</v>
      </c>
      <c r="D12" s="268">
        <v>1</v>
      </c>
      <c r="E12" s="268" t="s">
        <v>756</v>
      </c>
      <c r="F12" s="268" t="s">
        <v>758</v>
      </c>
      <c r="G12" s="268" t="s">
        <v>607</v>
      </c>
      <c r="H12" s="268" t="s">
        <v>606</v>
      </c>
      <c r="I12" s="268">
        <v>0</v>
      </c>
      <c r="J12" s="268">
        <v>150</v>
      </c>
      <c r="K12" s="268">
        <v>0</v>
      </c>
      <c r="L12" s="268">
        <v>0</v>
      </c>
      <c r="M12" s="268">
        <v>0</v>
      </c>
      <c r="N12" s="268">
        <v>0.77720383286030603</v>
      </c>
      <c r="O12" s="268">
        <v>5.623316488641791</v>
      </c>
      <c r="P12" s="268">
        <v>0</v>
      </c>
      <c r="Q12" s="268">
        <v>5.623316488641791</v>
      </c>
      <c r="R12" s="268">
        <v>0</v>
      </c>
      <c r="S12" s="268">
        <v>0</v>
      </c>
      <c r="T12" s="268">
        <v>0</v>
      </c>
      <c r="U12" s="268">
        <v>7.2353174944423122</v>
      </c>
      <c r="V12" s="268">
        <v>0</v>
      </c>
      <c r="W12" s="268">
        <v>0</v>
      </c>
      <c r="X12" s="268">
        <v>177</v>
      </c>
      <c r="Y12" s="268">
        <v>0.2277475045171386</v>
      </c>
      <c r="Z12" s="268">
        <v>0.2159135891540036</v>
      </c>
      <c r="AA12" s="268">
        <v>0.20764105263396551</v>
      </c>
      <c r="AB12" s="268">
        <v>0.2283827052509928</v>
      </c>
      <c r="AC12" s="268">
        <v>0.33533804479019452</v>
      </c>
      <c r="AD12" s="268">
        <v>0.31080772591817191</v>
      </c>
      <c r="AE12" s="268">
        <v>0.38847158540273041</v>
      </c>
      <c r="AF12" s="268">
        <v>0.2477203832860306</v>
      </c>
      <c r="AG12" s="268">
        <v>0</v>
      </c>
      <c r="AH12" s="268">
        <v>0</v>
      </c>
      <c r="AI12" s="268">
        <v>0</v>
      </c>
      <c r="AJ12" s="268">
        <v>0</v>
      </c>
      <c r="AL12" s="268">
        <v>0</v>
      </c>
      <c r="AM12" s="268">
        <v>1.045049909657229E-2</v>
      </c>
      <c r="AN12" s="268">
        <v>8.817282169199284E-3</v>
      </c>
      <c r="AO12" s="268">
        <v>8.4717894732069064E-3</v>
      </c>
      <c r="AP12" s="268">
        <v>1.2323458949801429E-2</v>
      </c>
      <c r="AQ12" s="268">
        <v>2.9323910419610912E-3</v>
      </c>
      <c r="AR12" s="268">
        <v>4.9192274081828122E-3</v>
      </c>
      <c r="AS12" s="268">
        <v>-1.8471585402730359E-3</v>
      </c>
      <c r="AT12" s="268">
        <v>1.2227961671396941E-2</v>
      </c>
      <c r="AU12" s="268">
        <v>0</v>
      </c>
      <c r="AV12" s="268">
        <v>0</v>
      </c>
      <c r="AW12" s="268">
        <v>0</v>
      </c>
      <c r="AX12" s="268">
        <v>0</v>
      </c>
      <c r="AZ12" s="268">
        <v>0</v>
      </c>
      <c r="BA12" s="268">
        <v>0</v>
      </c>
      <c r="BB12" s="268">
        <v>0</v>
      </c>
      <c r="BC12" s="268">
        <v>0</v>
      </c>
      <c r="BD12" s="268">
        <v>0</v>
      </c>
      <c r="BE12" s="268">
        <v>0</v>
      </c>
      <c r="BF12" s="268">
        <v>0</v>
      </c>
      <c r="BG12" s="268">
        <v>0.5</v>
      </c>
      <c r="BH12" s="268">
        <v>0.5</v>
      </c>
      <c r="BI12" s="268">
        <v>0</v>
      </c>
      <c r="BJ12" s="268">
        <v>0</v>
      </c>
      <c r="BK12" s="268">
        <v>0</v>
      </c>
      <c r="BL12" s="268">
        <v>0</v>
      </c>
      <c r="BN12" s="268">
        <v>0</v>
      </c>
      <c r="BO12" s="268">
        <v>0</v>
      </c>
      <c r="BP12" s="268">
        <v>7.304629519159978E-5</v>
      </c>
      <c r="BQ12" s="268">
        <v>1.7619463230427892E-5</v>
      </c>
      <c r="BR12" s="268">
        <v>-6.6948009435005318E-5</v>
      </c>
      <c r="BS12" s="268">
        <v>1.4258038278562161E-3</v>
      </c>
      <c r="BT12" s="268">
        <v>4.9192274081828122E-3</v>
      </c>
      <c r="BU12" s="268">
        <v>0</v>
      </c>
      <c r="BV12" s="268">
        <v>1.847158540273034E-3</v>
      </c>
      <c r="BW12" s="268">
        <v>0</v>
      </c>
      <c r="BX12" s="268">
        <v>0</v>
      </c>
      <c r="BY12" s="268">
        <v>0</v>
      </c>
      <c r="BZ12" s="268">
        <v>0</v>
      </c>
      <c r="CB12" s="268">
        <v>0</v>
      </c>
      <c r="CC12" s="268">
        <v>40.194227294508799</v>
      </c>
      <c r="CD12" s="268">
        <v>40.078555314542179</v>
      </c>
      <c r="CE12" s="268">
        <v>42.358947366034513</v>
      </c>
      <c r="CF12" s="268">
        <v>51.34774562417266</v>
      </c>
      <c r="CG12" s="268">
        <v>9.1637220061284115</v>
      </c>
      <c r="CH12" s="268">
        <v>35.137338629877249</v>
      </c>
      <c r="CI12" s="268">
        <v>-12.31439026848691</v>
      </c>
      <c r="CJ12" s="268">
        <v>76.424760446230863</v>
      </c>
      <c r="CK12" s="268">
        <v>0</v>
      </c>
      <c r="CL12" s="268">
        <v>0</v>
      </c>
      <c r="CM12" s="268">
        <v>0</v>
      </c>
      <c r="CN12" s="268">
        <v>0</v>
      </c>
      <c r="CP12" s="268">
        <v>0</v>
      </c>
      <c r="CQ12" s="268">
        <v>0</v>
      </c>
      <c r="CR12" s="268">
        <v>0</v>
      </c>
      <c r="CS12" s="268">
        <v>0</v>
      </c>
      <c r="CT12" s="268">
        <v>0</v>
      </c>
      <c r="CU12" s="268">
        <v>0</v>
      </c>
      <c r="CV12" s="268">
        <v>-5.6233164886417271</v>
      </c>
      <c r="CW12" s="268">
        <v>-5.623316488641791</v>
      </c>
      <c r="CX12" s="268">
        <v>0</v>
      </c>
    </row>
    <row r="13" spans="1:102">
      <c r="A13" s="269">
        <v>11</v>
      </c>
      <c r="B13" s="268">
        <v>-8</v>
      </c>
      <c r="C13" s="270">
        <v>43277</v>
      </c>
      <c r="D13" s="268">
        <v>1</v>
      </c>
      <c r="E13" s="268" t="s">
        <v>756</v>
      </c>
      <c r="F13" s="268" t="s">
        <v>758</v>
      </c>
      <c r="G13" s="268" t="s">
        <v>607</v>
      </c>
      <c r="H13" s="268" t="s">
        <v>606</v>
      </c>
      <c r="I13" s="268">
        <v>0</v>
      </c>
      <c r="J13" s="268">
        <v>150</v>
      </c>
      <c r="K13" s="268">
        <v>0</v>
      </c>
      <c r="L13" s="268">
        <v>0</v>
      </c>
      <c r="M13" s="268">
        <v>0</v>
      </c>
      <c r="N13" s="268">
        <v>0.50707170986625683</v>
      </c>
      <c r="O13" s="268">
        <v>3.92880011112688</v>
      </c>
      <c r="P13" s="268">
        <v>0</v>
      </c>
      <c r="Q13" s="268">
        <v>3.92880011112688</v>
      </c>
      <c r="R13" s="268">
        <v>0</v>
      </c>
      <c r="S13" s="268">
        <v>0</v>
      </c>
      <c r="T13" s="268">
        <v>0</v>
      </c>
      <c r="U13" s="268">
        <v>7.7480167689953063</v>
      </c>
      <c r="V13" s="268">
        <v>0</v>
      </c>
      <c r="W13" s="268">
        <v>0</v>
      </c>
      <c r="X13" s="268">
        <v>178</v>
      </c>
      <c r="Y13" s="268">
        <v>0.22805580107920009</v>
      </c>
      <c r="Z13" s="268">
        <v>0.21567868206973051</v>
      </c>
      <c r="AA13" s="268">
        <v>0.20783662074377171</v>
      </c>
      <c r="AB13" s="268">
        <v>0.23751561851751279</v>
      </c>
      <c r="AC13" s="268">
        <v>0.32593617393607988</v>
      </c>
      <c r="AD13" s="268">
        <v>0.38856181650414351</v>
      </c>
      <c r="AE13" s="268">
        <v>0.28149754222974582</v>
      </c>
      <c r="AF13" s="268">
        <v>0.22070717098662571</v>
      </c>
      <c r="AG13" s="268">
        <v>0</v>
      </c>
      <c r="AH13" s="268">
        <v>0</v>
      </c>
      <c r="AI13" s="268">
        <v>0</v>
      </c>
      <c r="AJ13" s="268">
        <v>0</v>
      </c>
      <c r="AL13" s="268">
        <v>0</v>
      </c>
      <c r="AM13" s="268">
        <v>1.038883978415998E-2</v>
      </c>
      <c r="AN13" s="268">
        <v>8.8642635860539023E-3</v>
      </c>
      <c r="AO13" s="268">
        <v>8.4326758512456614E-3</v>
      </c>
      <c r="AP13" s="268">
        <v>1.049687629649743E-2</v>
      </c>
      <c r="AQ13" s="268">
        <v>4.8127652127840214E-3</v>
      </c>
      <c r="AR13" s="268">
        <v>-2.8561816504143458E-3</v>
      </c>
      <c r="AS13" s="268">
        <v>8.8502457770254176E-3</v>
      </c>
      <c r="AT13" s="268">
        <v>1.492928290133743E-2</v>
      </c>
      <c r="AU13" s="268">
        <v>0</v>
      </c>
      <c r="AV13" s="268">
        <v>0</v>
      </c>
      <c r="AW13" s="268">
        <v>0</v>
      </c>
      <c r="AX13" s="268">
        <v>0</v>
      </c>
      <c r="AZ13" s="268">
        <v>0</v>
      </c>
      <c r="BA13" s="268">
        <v>0</v>
      </c>
      <c r="BB13" s="268">
        <v>0</v>
      </c>
      <c r="BC13" s="268">
        <v>0</v>
      </c>
      <c r="BD13" s="268">
        <v>0</v>
      </c>
      <c r="BE13" s="268">
        <v>0</v>
      </c>
      <c r="BF13" s="268">
        <v>0</v>
      </c>
      <c r="BG13" s="268">
        <v>0.69996604925860173</v>
      </c>
      <c r="BH13" s="268">
        <v>0.30003395074139821</v>
      </c>
      <c r="BI13" s="268">
        <v>0</v>
      </c>
      <c r="BJ13" s="268">
        <v>0</v>
      </c>
      <c r="BK13" s="268">
        <v>0</v>
      </c>
      <c r="BL13" s="268">
        <v>0</v>
      </c>
      <c r="BN13" s="268">
        <v>0</v>
      </c>
      <c r="BO13" s="268">
        <v>0</v>
      </c>
      <c r="BP13" s="268">
        <v>6.1659312412302056E-5</v>
      </c>
      <c r="BQ13" s="268">
        <v>1.4677895557684111E-5</v>
      </c>
      <c r="BR13" s="268">
        <v>5.379151751892981E-5</v>
      </c>
      <c r="BS13" s="268">
        <v>1.880374170822933E-3</v>
      </c>
      <c r="BT13" s="268">
        <v>0</v>
      </c>
      <c r="BU13" s="268">
        <v>7.7754090585971571E-3</v>
      </c>
      <c r="BV13" s="268">
        <v>-2.9219952587012988E-3</v>
      </c>
      <c r="BW13" s="268">
        <v>0</v>
      </c>
      <c r="BX13" s="268">
        <v>0</v>
      </c>
      <c r="BY13" s="268">
        <v>0</v>
      </c>
      <c r="BZ13" s="268">
        <v>0</v>
      </c>
      <c r="CB13" s="268">
        <v>0</v>
      </c>
      <c r="CC13" s="268">
        <v>39.957076092923018</v>
      </c>
      <c r="CD13" s="268">
        <v>40.292107209335903</v>
      </c>
      <c r="CE13" s="268">
        <v>42.163379256228289</v>
      </c>
      <c r="CF13" s="268">
        <v>43.73698456873931</v>
      </c>
      <c r="CG13" s="268">
        <v>15.03989128995007</v>
      </c>
      <c r="CH13" s="268">
        <v>-20.401297502959618</v>
      </c>
      <c r="CI13" s="268">
        <v>59.001638513502783</v>
      </c>
      <c r="CJ13" s="268">
        <v>93.308018133358956</v>
      </c>
      <c r="CK13" s="268">
        <v>0</v>
      </c>
      <c r="CL13" s="268">
        <v>0</v>
      </c>
      <c r="CM13" s="268">
        <v>0</v>
      </c>
      <c r="CN13" s="268">
        <v>0</v>
      </c>
      <c r="CP13" s="268">
        <v>0</v>
      </c>
      <c r="CQ13" s="268">
        <v>0</v>
      </c>
      <c r="CR13" s="268">
        <v>0</v>
      </c>
      <c r="CS13" s="268">
        <v>0</v>
      </c>
      <c r="CT13" s="268">
        <v>0</v>
      </c>
      <c r="CU13" s="268">
        <v>0</v>
      </c>
      <c r="CV13" s="268">
        <v>-3.928800111127007</v>
      </c>
      <c r="CW13" s="268">
        <v>-3.92880011112688</v>
      </c>
      <c r="CX13" s="268">
        <v>0</v>
      </c>
    </row>
    <row r="14" spans="1:102">
      <c r="A14" s="269">
        <v>12</v>
      </c>
      <c r="B14" s="268">
        <v>-7</v>
      </c>
      <c r="C14" s="270">
        <v>43278</v>
      </c>
      <c r="D14" s="268">
        <v>1</v>
      </c>
      <c r="E14" s="268" t="s">
        <v>756</v>
      </c>
      <c r="F14" s="268" t="s">
        <v>758</v>
      </c>
      <c r="G14" s="268" t="s">
        <v>607</v>
      </c>
      <c r="H14" s="268" t="s">
        <v>606</v>
      </c>
      <c r="I14" s="268">
        <v>0</v>
      </c>
      <c r="J14" s="268">
        <v>150</v>
      </c>
      <c r="K14" s="268">
        <v>0</v>
      </c>
      <c r="L14" s="268">
        <v>0</v>
      </c>
      <c r="M14" s="268">
        <v>0</v>
      </c>
      <c r="N14" s="268">
        <v>0.21358957411492269</v>
      </c>
      <c r="O14" s="268">
        <v>2.232301338238976</v>
      </c>
      <c r="P14" s="268">
        <v>0</v>
      </c>
      <c r="Q14" s="268">
        <v>2.232301338238976</v>
      </c>
      <c r="R14" s="268">
        <v>0</v>
      </c>
      <c r="S14" s="268">
        <v>0</v>
      </c>
      <c r="T14" s="268">
        <v>0</v>
      </c>
      <c r="U14" s="268">
        <v>10.451359096010361</v>
      </c>
      <c r="V14" s="268">
        <v>0</v>
      </c>
      <c r="W14" s="268">
        <v>0</v>
      </c>
      <c r="X14" s="268">
        <v>179</v>
      </c>
      <c r="Y14" s="268">
        <v>0.22831584598028731</v>
      </c>
      <c r="Z14" s="268">
        <v>0.21552303667437789</v>
      </c>
      <c r="AA14" s="268">
        <v>0.20869248102410401</v>
      </c>
      <c r="AB14" s="268">
        <v>0.2365553587314459</v>
      </c>
      <c r="AC14" s="268">
        <v>0.3548736248769585</v>
      </c>
      <c r="AD14" s="268">
        <v>0.27966417606286459</v>
      </c>
      <c r="AE14" s="268">
        <v>0.32258049325313187</v>
      </c>
      <c r="AF14" s="268">
        <v>0.19135895741149231</v>
      </c>
      <c r="AG14" s="268">
        <v>0</v>
      </c>
      <c r="AH14" s="268">
        <v>0</v>
      </c>
      <c r="AI14" s="268">
        <v>0</v>
      </c>
      <c r="AJ14" s="268">
        <v>0</v>
      </c>
      <c r="AL14" s="268">
        <v>0</v>
      </c>
      <c r="AM14" s="268">
        <v>1.0336830803942531E-2</v>
      </c>
      <c r="AN14" s="268">
        <v>8.895392665124428E-3</v>
      </c>
      <c r="AO14" s="268">
        <v>8.2615037951792002E-3</v>
      </c>
      <c r="AP14" s="268">
        <v>1.068892825371081E-2</v>
      </c>
      <c r="AQ14" s="268">
        <v>-9.7472497539170539E-4</v>
      </c>
      <c r="AR14" s="268">
        <v>8.0335823937135332E-3</v>
      </c>
      <c r="AS14" s="268">
        <v>4.7419506746868116E-3</v>
      </c>
      <c r="AT14" s="268">
        <v>1.7864104258850769E-2</v>
      </c>
      <c r="AU14" s="268">
        <v>0</v>
      </c>
      <c r="AV14" s="268">
        <v>0</v>
      </c>
      <c r="AW14" s="268">
        <v>0</v>
      </c>
      <c r="AX14" s="268">
        <v>0</v>
      </c>
      <c r="AZ14" s="268">
        <v>0</v>
      </c>
      <c r="BA14" s="268">
        <v>0</v>
      </c>
      <c r="BB14" s="268">
        <v>0</v>
      </c>
      <c r="BC14" s="268">
        <v>0</v>
      </c>
      <c r="BD14" s="268">
        <v>0</v>
      </c>
      <c r="BE14" s="268">
        <v>0</v>
      </c>
      <c r="BF14" s="268">
        <v>0</v>
      </c>
      <c r="BG14" s="268">
        <v>0.85967847165435252</v>
      </c>
      <c r="BH14" s="268">
        <v>0.14032152834564751</v>
      </c>
      <c r="BI14" s="268">
        <v>0</v>
      </c>
      <c r="BJ14" s="268">
        <v>0</v>
      </c>
      <c r="BK14" s="268">
        <v>0</v>
      </c>
      <c r="BL14" s="268">
        <v>0</v>
      </c>
      <c r="BN14" s="268">
        <v>0</v>
      </c>
      <c r="BO14" s="268">
        <v>0</v>
      </c>
      <c r="BP14" s="268">
        <v>5.2008980217452197E-5</v>
      </c>
      <c r="BQ14" s="268">
        <v>2.0879901146924149E-5</v>
      </c>
      <c r="BR14" s="268">
        <v>1.9205195721338711E-4</v>
      </c>
      <c r="BS14" s="268">
        <v>0</v>
      </c>
      <c r="BT14" s="268">
        <v>5.7874901881757286E-3</v>
      </c>
      <c r="BU14" s="268">
        <v>-5.1022738559521469E-3</v>
      </c>
      <c r="BV14" s="268">
        <v>-9.9397875361353981E-4</v>
      </c>
      <c r="BW14" s="268">
        <v>0</v>
      </c>
      <c r="BX14" s="268">
        <v>0</v>
      </c>
      <c r="BY14" s="268">
        <v>0</v>
      </c>
      <c r="BZ14" s="268">
        <v>0</v>
      </c>
      <c r="CB14" s="268">
        <v>0</v>
      </c>
      <c r="CC14" s="268">
        <v>39.757041553625143</v>
      </c>
      <c r="CD14" s="268">
        <v>40.433603023292832</v>
      </c>
      <c r="CE14" s="268">
        <v>41.307518975895988</v>
      </c>
      <c r="CF14" s="268">
        <v>44.537201057128406</v>
      </c>
      <c r="CG14" s="268">
        <v>-3.04601554809908</v>
      </c>
      <c r="CH14" s="268">
        <v>57.382731383668109</v>
      </c>
      <c r="CI14" s="268">
        <v>31.61300449791208</v>
      </c>
      <c r="CJ14" s="268">
        <v>111.6506516178173</v>
      </c>
      <c r="CK14" s="268">
        <v>0</v>
      </c>
      <c r="CL14" s="268">
        <v>0</v>
      </c>
      <c r="CM14" s="268">
        <v>0</v>
      </c>
      <c r="CN14" s="268">
        <v>0</v>
      </c>
      <c r="CP14" s="268">
        <v>0</v>
      </c>
      <c r="CQ14" s="268">
        <v>0</v>
      </c>
      <c r="CR14" s="268">
        <v>0</v>
      </c>
      <c r="CS14" s="268">
        <v>0</v>
      </c>
      <c r="CT14" s="268">
        <v>0</v>
      </c>
      <c r="CU14" s="268">
        <v>0</v>
      </c>
      <c r="CV14" s="268">
        <v>-2.232301338238984</v>
      </c>
      <c r="CW14" s="268">
        <v>-2.232301338238976</v>
      </c>
      <c r="CX14" s="268">
        <v>0</v>
      </c>
    </row>
    <row r="15" spans="1:102">
      <c r="A15" s="269">
        <v>13</v>
      </c>
      <c r="B15" s="268">
        <v>-6</v>
      </c>
      <c r="C15" s="270">
        <v>43279</v>
      </c>
      <c r="D15" s="268">
        <v>1</v>
      </c>
      <c r="E15" s="268" t="s">
        <v>756</v>
      </c>
      <c r="F15" s="268" t="s">
        <v>758</v>
      </c>
      <c r="G15" s="268" t="s">
        <v>607</v>
      </c>
      <c r="H15" s="268" t="s">
        <v>606</v>
      </c>
      <c r="I15" s="268">
        <v>0</v>
      </c>
      <c r="J15" s="268">
        <v>150</v>
      </c>
      <c r="K15" s="268">
        <v>0</v>
      </c>
      <c r="L15" s="268">
        <v>0</v>
      </c>
      <c r="M15" s="268">
        <v>0</v>
      </c>
      <c r="N15" s="268">
        <v>0</v>
      </c>
      <c r="O15" s="268">
        <v>0</v>
      </c>
      <c r="P15" s="268">
        <v>0</v>
      </c>
      <c r="Q15" s="268">
        <v>0</v>
      </c>
      <c r="R15" s="268">
        <v>0</v>
      </c>
      <c r="S15" s="268">
        <v>0</v>
      </c>
      <c r="T15" s="268">
        <v>0</v>
      </c>
      <c r="U15" s="268">
        <v>10.894650100646009</v>
      </c>
      <c r="V15" s="268">
        <v>0</v>
      </c>
      <c r="W15" s="268">
        <v>0</v>
      </c>
      <c r="X15" s="268">
        <v>180</v>
      </c>
      <c r="Y15" s="268">
        <v>0.22853941920890011</v>
      </c>
      <c r="Z15" s="268">
        <v>0.21548281205033931</v>
      </c>
      <c r="AA15" s="268">
        <v>0.2093436288311375</v>
      </c>
      <c r="AB15" s="268">
        <v>0.24832375438791379</v>
      </c>
      <c r="AC15" s="268">
        <v>0.32296293412549498</v>
      </c>
      <c r="AD15" s="268">
        <v>0.34221408305319778</v>
      </c>
      <c r="AE15" s="268">
        <v>0.29864618362957429</v>
      </c>
      <c r="AF15" s="268">
        <v>0.16903594402910249</v>
      </c>
      <c r="AG15" s="268">
        <v>0</v>
      </c>
      <c r="AH15" s="268">
        <v>0</v>
      </c>
      <c r="AI15" s="268">
        <v>0</v>
      </c>
      <c r="AJ15" s="268">
        <v>0</v>
      </c>
      <c r="AL15" s="268">
        <v>0</v>
      </c>
      <c r="AM15" s="268">
        <v>1.0292116158219971E-2</v>
      </c>
      <c r="AN15" s="268">
        <v>8.9034375899321432E-3</v>
      </c>
      <c r="AO15" s="268">
        <v>8.1312742337724987E-3</v>
      </c>
      <c r="AP15" s="268">
        <v>8.3352491224172303E-3</v>
      </c>
      <c r="AQ15" s="268">
        <v>5.4074131749009876E-3</v>
      </c>
      <c r="AR15" s="268">
        <v>1.778591694680215E-3</v>
      </c>
      <c r="AS15" s="268">
        <v>7.1353816370425651E-3</v>
      </c>
      <c r="AT15" s="268">
        <v>2.009640559708975E-2</v>
      </c>
      <c r="AU15" s="268">
        <v>0</v>
      </c>
      <c r="AV15" s="268">
        <v>0</v>
      </c>
      <c r="AW15" s="268">
        <v>0</v>
      </c>
      <c r="AX15" s="268">
        <v>0</v>
      </c>
      <c r="AZ15" s="268">
        <v>0</v>
      </c>
      <c r="BA15" s="268">
        <v>0</v>
      </c>
      <c r="BB15" s="268">
        <v>0</v>
      </c>
      <c r="BC15" s="268">
        <v>0</v>
      </c>
      <c r="BD15" s="268">
        <v>0</v>
      </c>
      <c r="BE15" s="268">
        <v>0</v>
      </c>
      <c r="BF15" s="268">
        <v>0</v>
      </c>
      <c r="BG15" s="268">
        <v>1</v>
      </c>
      <c r="BH15" s="268">
        <v>0</v>
      </c>
      <c r="BI15" s="268">
        <v>0</v>
      </c>
      <c r="BJ15" s="268">
        <v>0</v>
      </c>
      <c r="BK15" s="268">
        <v>0</v>
      </c>
      <c r="BL15" s="268">
        <v>0</v>
      </c>
      <c r="BN15" s="268">
        <v>0</v>
      </c>
      <c r="BO15" s="268">
        <v>0</v>
      </c>
      <c r="BP15" s="268">
        <v>4.4714645722561452E-5</v>
      </c>
      <c r="BQ15" s="268">
        <v>3.6669720914846202E-5</v>
      </c>
      <c r="BR15" s="268">
        <v>1.6689928232154711E-4</v>
      </c>
      <c r="BS15" s="268">
        <v>2.520578413615132E-3</v>
      </c>
      <c r="BT15" s="268">
        <v>-3.861559736677565E-3</v>
      </c>
      <c r="BU15" s="268">
        <v>2.3934309623557522E-3</v>
      </c>
      <c r="BV15" s="268">
        <v>0</v>
      </c>
      <c r="BW15" s="268">
        <v>0</v>
      </c>
      <c r="BX15" s="268">
        <v>0</v>
      </c>
      <c r="BY15" s="268">
        <v>0</v>
      </c>
      <c r="BZ15" s="268">
        <v>0</v>
      </c>
      <c r="CB15" s="268">
        <v>0</v>
      </c>
      <c r="CC15" s="268">
        <v>39.585062146999903</v>
      </c>
      <c r="CD15" s="268">
        <v>40.470170863327901</v>
      </c>
      <c r="CE15" s="268">
        <v>40.656371168862478</v>
      </c>
      <c r="CF15" s="268">
        <v>34.730204676738467</v>
      </c>
      <c r="CG15" s="268">
        <v>16.898166171565592</v>
      </c>
      <c r="CH15" s="268">
        <v>12.704226390572961</v>
      </c>
      <c r="CI15" s="268">
        <v>47.569210913617098</v>
      </c>
      <c r="CJ15" s="268">
        <v>125.6025349818109</v>
      </c>
      <c r="CK15" s="268">
        <v>0</v>
      </c>
      <c r="CL15" s="268">
        <v>0</v>
      </c>
      <c r="CM15" s="268">
        <v>0</v>
      </c>
      <c r="CN15" s="268">
        <v>0</v>
      </c>
      <c r="CP15" s="268">
        <v>0</v>
      </c>
      <c r="CQ15" s="268">
        <v>0</v>
      </c>
      <c r="CR15" s="268">
        <v>0</v>
      </c>
      <c r="CS15" s="268">
        <v>0</v>
      </c>
      <c r="CT15" s="268">
        <v>0</v>
      </c>
      <c r="CU15" s="268">
        <v>0</v>
      </c>
      <c r="CV15" s="268">
        <v>0</v>
      </c>
      <c r="CW15" s="268">
        <v>0</v>
      </c>
      <c r="CX15" s="268">
        <v>0</v>
      </c>
    </row>
    <row r="16" spans="1:102">
      <c r="A16" s="269">
        <v>14</v>
      </c>
      <c r="B16" s="268">
        <v>-5</v>
      </c>
      <c r="C16" s="270">
        <v>43280</v>
      </c>
      <c r="D16" s="268">
        <v>1</v>
      </c>
      <c r="E16" s="268" t="s">
        <v>756</v>
      </c>
      <c r="F16" s="268" t="s">
        <v>758</v>
      </c>
      <c r="G16" s="268" t="s">
        <v>607</v>
      </c>
      <c r="H16" s="268" t="s">
        <v>606</v>
      </c>
      <c r="I16" s="268">
        <v>0</v>
      </c>
      <c r="J16" s="268">
        <v>150</v>
      </c>
      <c r="K16" s="268">
        <v>0</v>
      </c>
      <c r="L16" s="268">
        <v>0</v>
      </c>
      <c r="M16" s="268">
        <v>0</v>
      </c>
      <c r="N16" s="268">
        <v>0</v>
      </c>
      <c r="O16" s="268">
        <v>0</v>
      </c>
      <c r="P16" s="268">
        <v>0</v>
      </c>
      <c r="Q16" s="268">
        <v>0</v>
      </c>
      <c r="R16" s="268">
        <v>0</v>
      </c>
      <c r="S16" s="268">
        <v>0</v>
      </c>
      <c r="T16" s="268">
        <v>0</v>
      </c>
      <c r="U16" s="268">
        <v>9.578591622506984</v>
      </c>
      <c r="V16" s="268">
        <v>0</v>
      </c>
      <c r="W16" s="268">
        <v>0</v>
      </c>
      <c r="X16" s="268">
        <v>181</v>
      </c>
      <c r="Y16" s="268">
        <v>0.22874099160812059</v>
      </c>
      <c r="Z16" s="268">
        <v>0.21552080158707601</v>
      </c>
      <c r="AA16" s="268">
        <v>0.21080890929441651</v>
      </c>
      <c r="AB16" s="268">
        <v>0.25547846037617089</v>
      </c>
      <c r="AC16" s="268">
        <v>0.32307147210692561</v>
      </c>
      <c r="AD16" s="268">
        <v>0.29175721025374762</v>
      </c>
      <c r="AE16" s="268">
        <v>0.33116688369117692</v>
      </c>
      <c r="AF16" s="268">
        <v>0.16903594402910249</v>
      </c>
      <c r="AG16" s="268">
        <v>0</v>
      </c>
      <c r="AH16" s="268">
        <v>0</v>
      </c>
      <c r="AI16" s="268">
        <v>0</v>
      </c>
      <c r="AJ16" s="268">
        <v>0</v>
      </c>
      <c r="AL16" s="268">
        <v>0</v>
      </c>
      <c r="AM16" s="268">
        <v>1.0251801678375879E-2</v>
      </c>
      <c r="AN16" s="268">
        <v>8.8958396825848021E-3</v>
      </c>
      <c r="AO16" s="268">
        <v>7.8382181411167009E-3</v>
      </c>
      <c r="AP16" s="268">
        <v>6.9043079247658049E-3</v>
      </c>
      <c r="AQ16" s="268">
        <v>5.3857055786148862E-3</v>
      </c>
      <c r="AR16" s="268">
        <v>6.8242789746252351E-3</v>
      </c>
      <c r="AS16" s="268">
        <v>3.8833116308823138E-3</v>
      </c>
      <c r="AT16" s="268">
        <v>2.009640559708975E-2</v>
      </c>
      <c r="AU16" s="268">
        <v>0</v>
      </c>
      <c r="AV16" s="268">
        <v>0</v>
      </c>
      <c r="AW16" s="268">
        <v>0</v>
      </c>
      <c r="AX16" s="268">
        <v>0</v>
      </c>
      <c r="AZ16" s="268">
        <v>0</v>
      </c>
      <c r="BA16" s="268">
        <v>0</v>
      </c>
      <c r="BB16" s="268">
        <v>0</v>
      </c>
      <c r="BC16" s="268">
        <v>0</v>
      </c>
      <c r="BD16" s="268">
        <v>0</v>
      </c>
      <c r="BE16" s="268">
        <v>0</v>
      </c>
      <c r="BF16" s="268">
        <v>0</v>
      </c>
      <c r="BG16" s="268">
        <v>1</v>
      </c>
      <c r="BH16" s="268">
        <v>0</v>
      </c>
      <c r="BI16" s="268">
        <v>0</v>
      </c>
      <c r="BJ16" s="268">
        <v>0</v>
      </c>
      <c r="BK16" s="268">
        <v>0</v>
      </c>
      <c r="BL16" s="268">
        <v>0</v>
      </c>
      <c r="BN16" s="268">
        <v>0</v>
      </c>
      <c r="BO16" s="268">
        <v>0</v>
      </c>
      <c r="BP16" s="268">
        <v>4.0314479844096532E-5</v>
      </c>
      <c r="BQ16" s="268">
        <v>4.7912387191435961E-5</v>
      </c>
      <c r="BR16" s="268">
        <v>3.4096847984723338E-4</v>
      </c>
      <c r="BS16" s="268">
        <v>1.7719096774986641E-3</v>
      </c>
      <c r="BT16" s="268">
        <v>1.793617273784763E-3</v>
      </c>
      <c r="BU16" s="268">
        <v>-3.2520700061602539E-3</v>
      </c>
      <c r="BV16" s="268">
        <v>0</v>
      </c>
      <c r="BW16" s="268">
        <v>0</v>
      </c>
      <c r="BX16" s="268">
        <v>0</v>
      </c>
      <c r="BY16" s="268">
        <v>0</v>
      </c>
      <c r="BZ16" s="268">
        <v>0</v>
      </c>
      <c r="CB16" s="268">
        <v>0</v>
      </c>
      <c r="CC16" s="268">
        <v>39.430006455291853</v>
      </c>
      <c r="CD16" s="268">
        <v>40.435634920839988</v>
      </c>
      <c r="CE16" s="268">
        <v>39.191090705583491</v>
      </c>
      <c r="CF16" s="268">
        <v>28.767949686524201</v>
      </c>
      <c r="CG16" s="268">
        <v>16.830329933171519</v>
      </c>
      <c r="CH16" s="268">
        <v>48.744849818751703</v>
      </c>
      <c r="CI16" s="268">
        <v>25.888744205882091</v>
      </c>
      <c r="CJ16" s="268">
        <v>125.6025349818109</v>
      </c>
      <c r="CK16" s="268">
        <v>0</v>
      </c>
      <c r="CL16" s="268">
        <v>0</v>
      </c>
      <c r="CM16" s="268">
        <v>0</v>
      </c>
      <c r="CN16" s="268">
        <v>0</v>
      </c>
      <c r="CP16" s="268">
        <v>0</v>
      </c>
      <c r="CQ16" s="268">
        <v>0</v>
      </c>
      <c r="CR16" s="268">
        <v>0</v>
      </c>
      <c r="CS16" s="268">
        <v>0</v>
      </c>
      <c r="CT16" s="268">
        <v>7.1120000000000001</v>
      </c>
      <c r="CU16" s="268">
        <v>0</v>
      </c>
      <c r="CV16" s="268">
        <v>7.1120000000000623</v>
      </c>
      <c r="CW16" s="268">
        <v>0</v>
      </c>
      <c r="CX16" s="268">
        <v>7.1120000000000001</v>
      </c>
    </row>
    <row r="17" spans="1:102">
      <c r="A17" s="269">
        <v>15</v>
      </c>
      <c r="B17" s="268">
        <v>-4</v>
      </c>
      <c r="C17" s="270">
        <v>43281</v>
      </c>
      <c r="D17" s="268">
        <v>1</v>
      </c>
      <c r="E17" s="268" t="s">
        <v>756</v>
      </c>
      <c r="F17" s="268" t="s">
        <v>758</v>
      </c>
      <c r="G17" s="268" t="s">
        <v>607</v>
      </c>
      <c r="H17" s="268" t="s">
        <v>606</v>
      </c>
      <c r="I17" s="268">
        <v>0</v>
      </c>
      <c r="J17" s="268">
        <v>150</v>
      </c>
      <c r="K17" s="268">
        <v>0</v>
      </c>
      <c r="L17" s="268">
        <v>0</v>
      </c>
      <c r="M17" s="268">
        <v>0</v>
      </c>
      <c r="N17" s="268">
        <v>0.70155944029102491</v>
      </c>
      <c r="O17" s="268">
        <v>6.7340450260233942</v>
      </c>
      <c r="P17" s="268">
        <v>0</v>
      </c>
      <c r="Q17" s="268">
        <v>6.7340450260233942</v>
      </c>
      <c r="R17" s="268">
        <v>0</v>
      </c>
      <c r="S17" s="268">
        <v>0</v>
      </c>
      <c r="T17" s="268">
        <v>0</v>
      </c>
      <c r="U17" s="268">
        <v>9.5986806523905361</v>
      </c>
      <c r="V17" s="268">
        <v>0</v>
      </c>
      <c r="W17" s="268">
        <v>0</v>
      </c>
      <c r="X17" s="268">
        <v>182</v>
      </c>
      <c r="Y17" s="268">
        <v>0.22893013423066921</v>
      </c>
      <c r="Z17" s="268">
        <v>0.2156931154735634</v>
      </c>
      <c r="AA17" s="268">
        <v>0.2126374356829476</v>
      </c>
      <c r="AB17" s="268">
        <v>0.26176798869227591</v>
      </c>
      <c r="AC17" s="268">
        <v>0.30567711905872291</v>
      </c>
      <c r="AD17" s="268">
        <v>0.33646820640400399</v>
      </c>
      <c r="AE17" s="268">
        <v>0.30428557120998162</v>
      </c>
      <c r="AF17" s="268">
        <v>0.24015594402910251</v>
      </c>
      <c r="AG17" s="268">
        <v>0</v>
      </c>
      <c r="AH17" s="268">
        <v>0</v>
      </c>
      <c r="AI17" s="268">
        <v>0</v>
      </c>
      <c r="AJ17" s="268">
        <v>0</v>
      </c>
      <c r="AL17" s="268">
        <v>0</v>
      </c>
      <c r="AM17" s="268">
        <v>1.0213973153866161E-2</v>
      </c>
      <c r="AN17" s="268">
        <v>8.8613769052873249E-3</v>
      </c>
      <c r="AO17" s="268">
        <v>7.4725128634104774E-3</v>
      </c>
      <c r="AP17" s="268">
        <v>5.6464022615448127E-3</v>
      </c>
      <c r="AQ17" s="268">
        <v>8.8645761882554137E-3</v>
      </c>
      <c r="AR17" s="268">
        <v>2.353179359599594E-3</v>
      </c>
      <c r="AS17" s="268">
        <v>6.5714428790018438E-3</v>
      </c>
      <c r="AT17" s="268">
        <v>1.298440559708975E-2</v>
      </c>
      <c r="AU17" s="268">
        <v>0</v>
      </c>
      <c r="AV17" s="268">
        <v>0</v>
      </c>
      <c r="AW17" s="268">
        <v>0</v>
      </c>
      <c r="AX17" s="268">
        <v>0</v>
      </c>
      <c r="AZ17" s="268">
        <v>0</v>
      </c>
      <c r="BA17" s="268">
        <v>0</v>
      </c>
      <c r="BB17" s="268">
        <v>0</v>
      </c>
      <c r="BC17" s="268">
        <v>0</v>
      </c>
      <c r="BD17" s="268">
        <v>0</v>
      </c>
      <c r="BE17" s="268">
        <v>0</v>
      </c>
      <c r="BF17" s="268">
        <v>0</v>
      </c>
      <c r="BG17" s="268">
        <v>1</v>
      </c>
      <c r="BH17" s="268">
        <v>0</v>
      </c>
      <c r="BI17" s="268">
        <v>0</v>
      </c>
      <c r="BJ17" s="268">
        <v>0</v>
      </c>
      <c r="BK17" s="268">
        <v>0</v>
      </c>
      <c r="BL17" s="268">
        <v>0</v>
      </c>
      <c r="BN17" s="268">
        <v>0</v>
      </c>
      <c r="BO17" s="268">
        <v>0</v>
      </c>
      <c r="BP17" s="268">
        <v>3.7828524509722992E-5</v>
      </c>
      <c r="BQ17" s="268">
        <v>7.2291301807203987E-5</v>
      </c>
      <c r="BR17" s="268">
        <v>4.379965795134276E-4</v>
      </c>
      <c r="BS17" s="268">
        <v>1.6959022427344131E-3</v>
      </c>
      <c r="BT17" s="268">
        <v>-1.7829683669061101E-3</v>
      </c>
      <c r="BU17" s="268">
        <v>2.6881312481195278E-3</v>
      </c>
      <c r="BV17" s="268">
        <v>0</v>
      </c>
      <c r="BW17" s="268">
        <v>0</v>
      </c>
      <c r="BX17" s="268">
        <v>0</v>
      </c>
      <c r="BY17" s="268">
        <v>0</v>
      </c>
      <c r="BZ17" s="268">
        <v>0</v>
      </c>
      <c r="CB17" s="268">
        <v>0</v>
      </c>
      <c r="CC17" s="268">
        <v>39.284512130254441</v>
      </c>
      <c r="CD17" s="268">
        <v>40.278985933124183</v>
      </c>
      <c r="CE17" s="268">
        <v>37.362564317052367</v>
      </c>
      <c r="CF17" s="268">
        <v>23.526676089770071</v>
      </c>
      <c r="CG17" s="268">
        <v>27.70180058829817</v>
      </c>
      <c r="CH17" s="268">
        <v>16.808423997139961</v>
      </c>
      <c r="CI17" s="268">
        <v>43.809619193345632</v>
      </c>
      <c r="CJ17" s="268">
        <v>81.152534981810931</v>
      </c>
      <c r="CK17" s="268">
        <v>0</v>
      </c>
      <c r="CL17" s="268">
        <v>0</v>
      </c>
      <c r="CM17" s="268">
        <v>0</v>
      </c>
      <c r="CN17" s="268">
        <v>0</v>
      </c>
      <c r="CP17" s="268">
        <v>0</v>
      </c>
      <c r="CQ17" s="268">
        <v>0</v>
      </c>
      <c r="CR17" s="268">
        <v>0</v>
      </c>
      <c r="CS17" s="268">
        <v>40.64</v>
      </c>
      <c r="CT17" s="268">
        <v>40.64</v>
      </c>
      <c r="CU17" s="268">
        <v>0</v>
      </c>
      <c r="CV17" s="268">
        <v>33.905954973976527</v>
      </c>
      <c r="CW17" s="268">
        <v>-6.7340450260233942</v>
      </c>
      <c r="CX17" s="268">
        <v>40.64</v>
      </c>
    </row>
    <row r="18" spans="1:102">
      <c r="A18" s="269">
        <v>16</v>
      </c>
      <c r="B18" s="268">
        <v>-3</v>
      </c>
      <c r="C18" s="270">
        <v>43282</v>
      </c>
      <c r="D18" s="268">
        <v>1</v>
      </c>
      <c r="E18" s="268" t="s">
        <v>756</v>
      </c>
      <c r="F18" s="268" t="s">
        <v>758</v>
      </c>
      <c r="G18" s="268" t="s">
        <v>607</v>
      </c>
      <c r="H18" s="268" t="s">
        <v>606</v>
      </c>
      <c r="I18" s="268">
        <v>0</v>
      </c>
      <c r="J18" s="268">
        <v>150</v>
      </c>
      <c r="K18" s="268">
        <v>0</v>
      </c>
      <c r="L18" s="268">
        <v>0</v>
      </c>
      <c r="M18" s="268">
        <v>0</v>
      </c>
      <c r="N18" s="268">
        <v>1.2</v>
      </c>
      <c r="O18" s="268">
        <v>10.92256207313579</v>
      </c>
      <c r="P18" s="268">
        <v>0</v>
      </c>
      <c r="Q18" s="268">
        <v>10.92256207313579</v>
      </c>
      <c r="R18" s="268">
        <v>0</v>
      </c>
      <c r="S18" s="268">
        <v>0</v>
      </c>
      <c r="T18" s="268">
        <v>0</v>
      </c>
      <c r="U18" s="268">
        <v>9.1021350609464928</v>
      </c>
      <c r="V18" s="268">
        <v>0</v>
      </c>
      <c r="W18" s="268">
        <v>0</v>
      </c>
      <c r="X18" s="268">
        <v>183</v>
      </c>
      <c r="Y18" s="268">
        <v>0.22912136135757949</v>
      </c>
      <c r="Z18" s="268">
        <v>0.21601439282280541</v>
      </c>
      <c r="AA18" s="268">
        <v>0.21474728212778851</v>
      </c>
      <c r="AB18" s="268">
        <v>0.25914563777128269</v>
      </c>
      <c r="AC18" s="268">
        <v>0.36566175475015</v>
      </c>
      <c r="AD18" s="268">
        <v>0.36</v>
      </c>
      <c r="AE18" s="268">
        <v>0.37</v>
      </c>
      <c r="AF18" s="268">
        <v>0.37</v>
      </c>
      <c r="AG18" s="268">
        <v>0</v>
      </c>
      <c r="AH18" s="268">
        <v>0</v>
      </c>
      <c r="AI18" s="268">
        <v>0</v>
      </c>
      <c r="AJ18" s="268">
        <v>0</v>
      </c>
      <c r="AL18" s="268">
        <v>0</v>
      </c>
      <c r="AM18" s="268">
        <v>1.0175727728484111E-2</v>
      </c>
      <c r="AN18" s="268">
        <v>8.7971214354389173E-3</v>
      </c>
      <c r="AO18" s="268">
        <v>7.0505435744422943E-3</v>
      </c>
      <c r="AP18" s="268">
        <v>6.1708724457434456E-3</v>
      </c>
      <c r="AQ18" s="268">
        <v>-3.1323509500300051E-3</v>
      </c>
      <c r="AR18" s="268">
        <v>0</v>
      </c>
      <c r="AS18" s="268">
        <v>0</v>
      </c>
      <c r="AT18" s="268">
        <v>0</v>
      </c>
      <c r="AU18" s="268">
        <v>0</v>
      </c>
      <c r="AV18" s="268">
        <v>0</v>
      </c>
      <c r="AW18" s="268">
        <v>0</v>
      </c>
      <c r="AX18" s="268">
        <v>0</v>
      </c>
      <c r="AZ18" s="268">
        <v>0</v>
      </c>
      <c r="BA18" s="268">
        <v>0</v>
      </c>
      <c r="BB18" s="268">
        <v>0</v>
      </c>
      <c r="BC18" s="268">
        <v>0</v>
      </c>
      <c r="BD18" s="268">
        <v>0</v>
      </c>
      <c r="BE18" s="268">
        <v>0</v>
      </c>
      <c r="BF18" s="268">
        <v>0</v>
      </c>
      <c r="BG18" s="268">
        <v>0.74477844278680616</v>
      </c>
      <c r="BH18" s="268">
        <v>0.25522155721319367</v>
      </c>
      <c r="BI18" s="268">
        <v>0</v>
      </c>
      <c r="BJ18" s="268">
        <v>0</v>
      </c>
      <c r="BK18" s="268">
        <v>0</v>
      </c>
      <c r="BL18" s="268">
        <v>0</v>
      </c>
      <c r="BN18" s="268">
        <v>0</v>
      </c>
      <c r="BO18" s="268">
        <v>0</v>
      </c>
      <c r="BP18" s="268">
        <v>3.8245425382045578E-5</v>
      </c>
      <c r="BQ18" s="268">
        <v>1.025008952304516E-4</v>
      </c>
      <c r="BR18" s="268">
        <v>5.2447018419863364E-4</v>
      </c>
      <c r="BS18" s="268">
        <v>0</v>
      </c>
      <c r="BT18" s="268">
        <v>1.1996927138285421E-2</v>
      </c>
      <c r="BU18" s="268">
        <v>1.4350106497885011E-2</v>
      </c>
      <c r="BV18" s="268">
        <v>2.0921549376886849E-2</v>
      </c>
      <c r="BW18" s="268">
        <v>0</v>
      </c>
      <c r="BX18" s="268">
        <v>0</v>
      </c>
      <c r="BY18" s="268">
        <v>0</v>
      </c>
      <c r="BZ18" s="268">
        <v>0</v>
      </c>
      <c r="CB18" s="268">
        <v>0</v>
      </c>
      <c r="CC18" s="268">
        <v>39.137414340323502</v>
      </c>
      <c r="CD18" s="268">
        <v>39.986915615631418</v>
      </c>
      <c r="CE18" s="268">
        <v>35.252717872211463</v>
      </c>
      <c r="CF18" s="268">
        <v>25.711968523931041</v>
      </c>
      <c r="CG18" s="268">
        <v>-9.7885967188437668</v>
      </c>
      <c r="CH18" s="268">
        <v>0</v>
      </c>
      <c r="CI18" s="268">
        <v>0</v>
      </c>
      <c r="CJ18" s="268">
        <v>0</v>
      </c>
      <c r="CK18" s="268">
        <v>0</v>
      </c>
      <c r="CL18" s="268">
        <v>0</v>
      </c>
      <c r="CM18" s="268">
        <v>0</v>
      </c>
      <c r="CN18" s="268">
        <v>0</v>
      </c>
      <c r="CP18" s="268">
        <v>0</v>
      </c>
      <c r="CQ18" s="268">
        <v>0</v>
      </c>
      <c r="CR18" s="268">
        <v>0</v>
      </c>
      <c r="CS18" s="268">
        <v>0</v>
      </c>
      <c r="CT18" s="268">
        <v>0</v>
      </c>
      <c r="CU18" s="268">
        <v>0</v>
      </c>
      <c r="CV18" s="268">
        <v>-10.92256207313569</v>
      </c>
      <c r="CW18" s="268">
        <v>-10.92256207313579</v>
      </c>
      <c r="CX18" s="268">
        <v>0</v>
      </c>
    </row>
    <row r="19" spans="1:102">
      <c r="A19" s="269">
        <v>17</v>
      </c>
      <c r="B19" s="268">
        <v>-2</v>
      </c>
      <c r="C19" s="270">
        <v>43283</v>
      </c>
      <c r="D19" s="268">
        <v>1</v>
      </c>
      <c r="E19" s="268" t="s">
        <v>756</v>
      </c>
      <c r="F19" s="268" t="s">
        <v>758</v>
      </c>
      <c r="G19" s="268" t="s">
        <v>607</v>
      </c>
      <c r="H19" s="268" t="s">
        <v>606</v>
      </c>
      <c r="I19" s="268">
        <v>0.1</v>
      </c>
      <c r="J19" s="268">
        <v>150</v>
      </c>
      <c r="K19" s="268">
        <v>0</v>
      </c>
      <c r="L19" s="268">
        <v>0.1</v>
      </c>
      <c r="M19" s="268">
        <v>0.15</v>
      </c>
      <c r="N19" s="268">
        <v>0.66782741005282831</v>
      </c>
      <c r="O19" s="268">
        <v>4.8320907865907587</v>
      </c>
      <c r="P19" s="268">
        <v>1.0853307412633419</v>
      </c>
      <c r="Q19" s="268">
        <v>5.9174215278541009</v>
      </c>
      <c r="R19" s="268">
        <v>1.0853307412633419</v>
      </c>
      <c r="S19" s="268">
        <v>1.0853307412633419</v>
      </c>
      <c r="T19" s="268">
        <v>1.0853307412633419</v>
      </c>
      <c r="U19" s="268">
        <v>7.2355382750889454</v>
      </c>
      <c r="V19" s="268">
        <v>0</v>
      </c>
      <c r="W19" s="268">
        <v>0</v>
      </c>
      <c r="X19" s="268">
        <v>184</v>
      </c>
      <c r="Y19" s="268">
        <v>0.22932968084816199</v>
      </c>
      <c r="Z19" s="268">
        <v>0.21649413561890829</v>
      </c>
      <c r="AA19" s="268">
        <v>0.2164423401104448</v>
      </c>
      <c r="AB19" s="268">
        <v>0.25676251750194112</v>
      </c>
      <c r="AC19" s="268">
        <v>0.36596240159115412</v>
      </c>
      <c r="AD19" s="268">
        <v>0.35939870631799192</v>
      </c>
      <c r="AE19" s="268">
        <v>0.38847158540273041</v>
      </c>
      <c r="AF19" s="268">
        <v>0.2423027938659118</v>
      </c>
      <c r="AG19" s="268">
        <v>0</v>
      </c>
      <c r="AH19" s="268">
        <v>0</v>
      </c>
      <c r="AI19" s="268">
        <v>0</v>
      </c>
      <c r="AJ19" s="268">
        <v>0</v>
      </c>
      <c r="AL19" s="268">
        <v>0</v>
      </c>
      <c r="AM19" s="268">
        <v>1.01340638303676E-2</v>
      </c>
      <c r="AN19" s="268">
        <v>8.701172876218341E-3</v>
      </c>
      <c r="AO19" s="268">
        <v>6.711531977911047E-3</v>
      </c>
      <c r="AP19" s="268">
        <v>6.6474964996117696E-3</v>
      </c>
      <c r="AQ19" s="268">
        <v>-3.1924803182308168E-3</v>
      </c>
      <c r="AR19" s="268">
        <v>6.0129368200811928E-5</v>
      </c>
      <c r="AS19" s="268">
        <v>-1.8471585402730359E-3</v>
      </c>
      <c r="AT19" s="268">
        <v>1.276972061340882E-2</v>
      </c>
      <c r="AU19" s="268">
        <v>0</v>
      </c>
      <c r="AV19" s="268">
        <v>0</v>
      </c>
      <c r="AW19" s="268">
        <v>0</v>
      </c>
      <c r="AX19" s="268">
        <v>0</v>
      </c>
      <c r="AZ19" s="268">
        <v>0</v>
      </c>
      <c r="BA19" s="268">
        <v>0</v>
      </c>
      <c r="BB19" s="268">
        <v>0</v>
      </c>
      <c r="BC19" s="268">
        <v>0</v>
      </c>
      <c r="BD19" s="268">
        <v>0</v>
      </c>
      <c r="BE19" s="268">
        <v>0</v>
      </c>
      <c r="BF19" s="268">
        <v>0</v>
      </c>
      <c r="BG19" s="268">
        <v>0.5</v>
      </c>
      <c r="BH19" s="268">
        <v>0.5</v>
      </c>
      <c r="BI19" s="268">
        <v>0</v>
      </c>
      <c r="BJ19" s="268">
        <v>0</v>
      </c>
      <c r="BK19" s="268">
        <v>0</v>
      </c>
      <c r="BL19" s="268">
        <v>0</v>
      </c>
      <c r="BN19" s="268">
        <v>0</v>
      </c>
      <c r="BO19" s="268">
        <v>0</v>
      </c>
      <c r="BP19" s="268">
        <v>4.1663898116508122E-5</v>
      </c>
      <c r="BQ19" s="268">
        <v>1.3761245733708179E-4</v>
      </c>
      <c r="BR19" s="268">
        <v>4.7662405386832802E-4</v>
      </c>
      <c r="BS19" s="268">
        <v>0</v>
      </c>
      <c r="BT19" s="268">
        <v>6.0129368200812613E-5</v>
      </c>
      <c r="BU19" s="268">
        <v>0</v>
      </c>
      <c r="BV19" s="268">
        <v>1.847158540273034E-3</v>
      </c>
      <c r="BW19" s="268">
        <v>0</v>
      </c>
      <c r="BX19" s="268">
        <v>0</v>
      </c>
      <c r="BY19" s="268">
        <v>0</v>
      </c>
      <c r="BZ19" s="268">
        <v>0</v>
      </c>
      <c r="CB19" s="268">
        <v>0</v>
      </c>
      <c r="CC19" s="268">
        <v>38.977168578336943</v>
      </c>
      <c r="CD19" s="268">
        <v>39.550785800992443</v>
      </c>
      <c r="CE19" s="268">
        <v>33.557659889555232</v>
      </c>
      <c r="CF19" s="268">
        <v>27.697902081715721</v>
      </c>
      <c r="CG19" s="268">
        <v>-9.976500994471305</v>
      </c>
      <c r="CH19" s="268">
        <v>0.42949548714865682</v>
      </c>
      <c r="CI19" s="268">
        <v>-12.31439026848691</v>
      </c>
      <c r="CJ19" s="268">
        <v>79.810753833805137</v>
      </c>
      <c r="CK19" s="268">
        <v>0</v>
      </c>
      <c r="CL19" s="268">
        <v>0</v>
      </c>
      <c r="CM19" s="268">
        <v>0</v>
      </c>
      <c r="CN19" s="268">
        <v>0</v>
      </c>
      <c r="CP19" s="268">
        <v>0</v>
      </c>
      <c r="CQ19" s="268">
        <v>0</v>
      </c>
      <c r="CR19" s="268">
        <v>0</v>
      </c>
      <c r="CS19" s="268">
        <v>0</v>
      </c>
      <c r="CT19" s="268">
        <v>0</v>
      </c>
      <c r="CU19" s="268">
        <v>0</v>
      </c>
      <c r="CV19" s="268">
        <v>-5.9174215278541276</v>
      </c>
      <c r="CW19" s="268">
        <v>-5.9174215278541009</v>
      </c>
      <c r="CX19" s="268">
        <v>1.0853307412633419</v>
      </c>
    </row>
    <row r="20" spans="1:102">
      <c r="A20" s="269">
        <v>18</v>
      </c>
      <c r="B20" s="268">
        <v>-1</v>
      </c>
      <c r="C20" s="270">
        <v>43284</v>
      </c>
      <c r="D20" s="268">
        <v>1</v>
      </c>
      <c r="E20" s="268" t="s">
        <v>756</v>
      </c>
      <c r="F20" s="268" t="s">
        <v>758</v>
      </c>
      <c r="G20" s="268" t="s">
        <v>607</v>
      </c>
      <c r="H20" s="268" t="s">
        <v>606</v>
      </c>
      <c r="I20" s="268">
        <v>0.1</v>
      </c>
      <c r="J20" s="268">
        <v>150</v>
      </c>
      <c r="K20" s="268">
        <v>0</v>
      </c>
      <c r="L20" s="268">
        <v>0.1</v>
      </c>
      <c r="M20" s="268">
        <v>0.15</v>
      </c>
      <c r="N20" s="268">
        <v>0.43944932551074511</v>
      </c>
      <c r="O20" s="268">
        <v>3.6016019358423499</v>
      </c>
      <c r="P20" s="268">
        <v>0.52944310596725763</v>
      </c>
      <c r="Q20" s="268">
        <v>4.1310450418096076</v>
      </c>
      <c r="R20" s="268">
        <v>1.229357423062293</v>
      </c>
      <c r="S20" s="268">
        <v>2.3146881643256352</v>
      </c>
      <c r="T20" s="268">
        <v>2.3146881643256352</v>
      </c>
      <c r="U20" s="268">
        <v>8.1957161537486236</v>
      </c>
      <c r="V20" s="268">
        <v>0</v>
      </c>
      <c r="W20" s="268">
        <v>0</v>
      </c>
      <c r="X20" s="268">
        <v>185</v>
      </c>
      <c r="Y20" s="268">
        <v>0.2295702036830756</v>
      </c>
      <c r="Z20" s="268">
        <v>0.2170746117382433</v>
      </c>
      <c r="AA20" s="268">
        <v>0.21774500035669389</v>
      </c>
      <c r="AB20" s="268">
        <v>0.25463885830144339</v>
      </c>
      <c r="AC20" s="268">
        <v>0.36596240159115412</v>
      </c>
      <c r="AD20" s="268">
        <v>0.42757022549415652</v>
      </c>
      <c r="AE20" s="268">
        <v>0.28592230902896248</v>
      </c>
      <c r="AF20" s="268">
        <v>0.217506335784974</v>
      </c>
      <c r="AG20" s="268">
        <v>0</v>
      </c>
      <c r="AH20" s="268">
        <v>0</v>
      </c>
      <c r="AI20" s="268">
        <v>0</v>
      </c>
      <c r="AJ20" s="268">
        <v>0</v>
      </c>
      <c r="AL20" s="268">
        <v>0</v>
      </c>
      <c r="AM20" s="268">
        <v>1.008595926338488E-2</v>
      </c>
      <c r="AN20" s="268">
        <v>8.58507765235135E-3</v>
      </c>
      <c r="AO20" s="268">
        <v>6.4509999286612128E-3</v>
      </c>
      <c r="AP20" s="268">
        <v>7.0722283397113153E-3</v>
      </c>
      <c r="AQ20" s="268">
        <v>-3.1924803182308168E-3</v>
      </c>
      <c r="AR20" s="268">
        <v>-6.7570225494156463E-3</v>
      </c>
      <c r="AS20" s="268">
        <v>8.4077690971037511E-3</v>
      </c>
      <c r="AT20" s="268">
        <v>1.52493664215026E-2</v>
      </c>
      <c r="AU20" s="268">
        <v>0</v>
      </c>
      <c r="AV20" s="268">
        <v>0</v>
      </c>
      <c r="AW20" s="268">
        <v>0</v>
      </c>
      <c r="AX20" s="268">
        <v>0</v>
      </c>
      <c r="AZ20" s="268">
        <v>0</v>
      </c>
      <c r="BA20" s="268">
        <v>0</v>
      </c>
      <c r="BB20" s="268">
        <v>0</v>
      </c>
      <c r="BC20" s="268">
        <v>0</v>
      </c>
      <c r="BD20" s="268">
        <v>0</v>
      </c>
      <c r="BE20" s="268">
        <v>0</v>
      </c>
      <c r="BF20" s="268">
        <v>0</v>
      </c>
      <c r="BG20" s="268">
        <v>0.7314875837221525</v>
      </c>
      <c r="BH20" s="268">
        <v>0.2685124162778475</v>
      </c>
      <c r="BI20" s="268">
        <v>0</v>
      </c>
      <c r="BJ20" s="268">
        <v>0</v>
      </c>
      <c r="BK20" s="268">
        <v>0</v>
      </c>
      <c r="BL20" s="268">
        <v>0</v>
      </c>
      <c r="BN20" s="268">
        <v>0</v>
      </c>
      <c r="BO20" s="268">
        <v>0</v>
      </c>
      <c r="BP20" s="268">
        <v>4.8104566982721073E-5</v>
      </c>
      <c r="BQ20" s="268">
        <v>1.6419979084971269E-4</v>
      </c>
      <c r="BR20" s="268">
        <v>4.2473184009954491E-4</v>
      </c>
      <c r="BS20" s="268">
        <v>0</v>
      </c>
      <c r="BT20" s="268">
        <v>0</v>
      </c>
      <c r="BU20" s="268">
        <v>6.8171519176164598E-3</v>
      </c>
      <c r="BV20" s="268">
        <v>-2.6438697582942322E-3</v>
      </c>
      <c r="BW20" s="268">
        <v>0</v>
      </c>
      <c r="BX20" s="268">
        <v>0</v>
      </c>
      <c r="BY20" s="268">
        <v>0</v>
      </c>
      <c r="BZ20" s="268">
        <v>0</v>
      </c>
      <c r="CB20" s="268">
        <v>0</v>
      </c>
      <c r="CC20" s="268">
        <v>38.792151013018781</v>
      </c>
      <c r="CD20" s="268">
        <v>39.02308023796067</v>
      </c>
      <c r="CE20" s="268">
        <v>32.254999643306057</v>
      </c>
      <c r="CF20" s="268">
        <v>29.4676180821305</v>
      </c>
      <c r="CG20" s="268">
        <v>-9.976500994471305</v>
      </c>
      <c r="CH20" s="268">
        <v>-48.264446781540343</v>
      </c>
      <c r="CI20" s="268">
        <v>56.051793980691677</v>
      </c>
      <c r="CJ20" s="268">
        <v>95.308540134391222</v>
      </c>
      <c r="CK20" s="268">
        <v>0</v>
      </c>
      <c r="CL20" s="268">
        <v>0</v>
      </c>
      <c r="CM20" s="268">
        <v>0</v>
      </c>
      <c r="CN20" s="268">
        <v>0</v>
      </c>
      <c r="CP20" s="268">
        <v>0</v>
      </c>
      <c r="CQ20" s="268">
        <v>0</v>
      </c>
      <c r="CR20" s="268">
        <v>0</v>
      </c>
      <c r="CS20" s="268">
        <v>0</v>
      </c>
      <c r="CT20" s="268">
        <v>0</v>
      </c>
      <c r="CU20" s="268">
        <v>0</v>
      </c>
      <c r="CV20" s="268">
        <v>-4.1310450418096112</v>
      </c>
      <c r="CW20" s="268">
        <v>-4.1310450418096076</v>
      </c>
      <c r="CX20" s="268">
        <v>0.52944310596725763</v>
      </c>
    </row>
    <row r="21" spans="1:102">
      <c r="A21" s="269">
        <v>19</v>
      </c>
      <c r="B21" s="268">
        <v>0</v>
      </c>
      <c r="C21" s="270">
        <v>43285</v>
      </c>
      <c r="D21" s="268">
        <v>1</v>
      </c>
      <c r="E21" s="268" t="s">
        <v>756</v>
      </c>
      <c r="F21" s="268" t="s">
        <v>758</v>
      </c>
      <c r="G21" s="268" t="s">
        <v>607</v>
      </c>
      <c r="H21" s="268" t="s">
        <v>606</v>
      </c>
      <c r="I21" s="268">
        <v>0.1</v>
      </c>
      <c r="J21" s="268">
        <v>150</v>
      </c>
      <c r="K21" s="268">
        <v>0</v>
      </c>
      <c r="L21" s="268">
        <v>0.1</v>
      </c>
      <c r="M21" s="268">
        <v>0.15</v>
      </c>
      <c r="N21" s="268">
        <v>0.19509684066056901</v>
      </c>
      <c r="O21" s="268">
        <v>1.645273942552465</v>
      </c>
      <c r="P21" s="268">
        <v>0.74418706677716029</v>
      </c>
      <c r="Q21" s="268">
        <v>2.3894610093296249</v>
      </c>
      <c r="R21" s="268">
        <v>1.264967134000077</v>
      </c>
      <c r="S21" s="268">
        <v>3.5796552983257119</v>
      </c>
      <c r="T21" s="268">
        <v>3.5796552983257119</v>
      </c>
      <c r="U21" s="268">
        <v>8.4331142266671808</v>
      </c>
      <c r="V21" s="268">
        <v>0</v>
      </c>
      <c r="W21" s="268">
        <v>0</v>
      </c>
      <c r="X21" s="268">
        <v>186</v>
      </c>
      <c r="Y21" s="268">
        <v>0.2298513026776208</v>
      </c>
      <c r="Z21" s="268">
        <v>0.21770619425379409</v>
      </c>
      <c r="AA21" s="268">
        <v>0.21683231884659801</v>
      </c>
      <c r="AB21" s="268">
        <v>0.35021929609431179</v>
      </c>
      <c r="AC21" s="268">
        <v>0.35</v>
      </c>
      <c r="AD21" s="268">
        <v>0.2001462672137363</v>
      </c>
      <c r="AE21" s="268">
        <v>0.33923781713962359</v>
      </c>
      <c r="AF21" s="268">
        <v>0.19106826313320829</v>
      </c>
      <c r="AG21" s="268">
        <v>0</v>
      </c>
      <c r="AH21" s="268">
        <v>0</v>
      </c>
      <c r="AI21" s="268">
        <v>0</v>
      </c>
      <c r="AJ21" s="268">
        <v>0</v>
      </c>
      <c r="AL21" s="268">
        <v>0</v>
      </c>
      <c r="AM21" s="268">
        <v>1.0029739464475849E-2</v>
      </c>
      <c r="AN21" s="268">
        <v>8.4587611492411875E-3</v>
      </c>
      <c r="AO21" s="268">
        <v>6.6335362306804112E-3</v>
      </c>
      <c r="AP21" s="268">
        <v>-1.2043859218862359E-2</v>
      </c>
      <c r="AQ21" s="268">
        <v>0</v>
      </c>
      <c r="AR21" s="268">
        <v>1.5985373278626359E-2</v>
      </c>
      <c r="AS21" s="268">
        <v>3.076218286037641E-3</v>
      </c>
      <c r="AT21" s="268">
        <v>1.789317368667917E-2</v>
      </c>
      <c r="AU21" s="268">
        <v>0</v>
      </c>
      <c r="AV21" s="268">
        <v>0</v>
      </c>
      <c r="AW21" s="268">
        <v>0</v>
      </c>
      <c r="AX21" s="268">
        <v>0</v>
      </c>
      <c r="AZ21" s="268">
        <v>0</v>
      </c>
      <c r="BA21" s="268">
        <v>0</v>
      </c>
      <c r="BB21" s="268">
        <v>0</v>
      </c>
      <c r="BC21" s="268">
        <v>0</v>
      </c>
      <c r="BD21" s="268">
        <v>0</v>
      </c>
      <c r="BE21" s="268">
        <v>0</v>
      </c>
      <c r="BF21" s="268">
        <v>0</v>
      </c>
      <c r="BG21" s="268">
        <v>0.90354662639523664</v>
      </c>
      <c r="BH21" s="268">
        <v>9.6453373604763373E-2</v>
      </c>
      <c r="BI21" s="268">
        <v>0</v>
      </c>
      <c r="BJ21" s="268">
        <v>0</v>
      </c>
      <c r="BK21" s="268">
        <v>0</v>
      </c>
      <c r="BL21" s="268">
        <v>0</v>
      </c>
      <c r="BN21" s="268">
        <v>0</v>
      </c>
      <c r="BO21" s="268">
        <v>0</v>
      </c>
      <c r="BP21" s="268">
        <v>5.6219798909036973E-5</v>
      </c>
      <c r="BQ21" s="268">
        <v>1.825363020191968E-4</v>
      </c>
      <c r="BR21" s="268">
        <v>0</v>
      </c>
      <c r="BS21" s="268">
        <v>1.9116087558573681E-2</v>
      </c>
      <c r="BT21" s="268">
        <v>1.592360724034286E-2</v>
      </c>
      <c r="BU21" s="268">
        <v>-6.8187885876991473E-3</v>
      </c>
      <c r="BV21" s="268">
        <v>-1.0088612443681091E-3</v>
      </c>
      <c r="BW21" s="268">
        <v>0</v>
      </c>
      <c r="BX21" s="268">
        <v>0</v>
      </c>
      <c r="BY21" s="268">
        <v>0</v>
      </c>
      <c r="BZ21" s="268">
        <v>0</v>
      </c>
      <c r="CB21" s="268">
        <v>0</v>
      </c>
      <c r="CC21" s="268">
        <v>38.575921017214803</v>
      </c>
      <c r="CD21" s="268">
        <v>38.448914314732647</v>
      </c>
      <c r="CE21" s="268">
        <v>33.167681153402043</v>
      </c>
      <c r="CF21" s="268">
        <v>-50.182746745259863</v>
      </c>
      <c r="CG21" s="268">
        <v>0</v>
      </c>
      <c r="CH21" s="268">
        <v>114.1812377044741</v>
      </c>
      <c r="CI21" s="268">
        <v>20.508121906917609</v>
      </c>
      <c r="CJ21" s="268">
        <v>111.8323355417448</v>
      </c>
      <c r="CK21" s="268">
        <v>0</v>
      </c>
      <c r="CL21" s="268">
        <v>0</v>
      </c>
      <c r="CM21" s="268">
        <v>0</v>
      </c>
      <c r="CN21" s="268">
        <v>0</v>
      </c>
      <c r="CP21" s="268">
        <v>0</v>
      </c>
      <c r="CQ21" s="268">
        <v>0</v>
      </c>
      <c r="CR21" s="268">
        <v>0</v>
      </c>
      <c r="CS21" s="268">
        <v>12.7</v>
      </c>
      <c r="CT21" s="268">
        <v>12.7</v>
      </c>
      <c r="CU21" s="268">
        <v>0</v>
      </c>
      <c r="CV21" s="268">
        <v>10.310538990670301</v>
      </c>
      <c r="CW21" s="268">
        <v>-2.3894610093296249</v>
      </c>
      <c r="CX21" s="268">
        <v>13.444187066777159</v>
      </c>
    </row>
    <row r="22" spans="1:102">
      <c r="A22" s="269">
        <v>20</v>
      </c>
      <c r="B22" s="268">
        <v>1</v>
      </c>
      <c r="C22" s="270">
        <v>43286</v>
      </c>
      <c r="D22" s="268">
        <v>1</v>
      </c>
      <c r="E22" s="268" t="s">
        <v>756</v>
      </c>
      <c r="F22" s="268" t="s">
        <v>758</v>
      </c>
      <c r="G22" s="268" t="s">
        <v>607</v>
      </c>
      <c r="H22" s="268" t="s">
        <v>606</v>
      </c>
      <c r="I22" s="268">
        <v>0.1</v>
      </c>
      <c r="J22" s="268">
        <v>150</v>
      </c>
      <c r="K22" s="268">
        <v>0</v>
      </c>
      <c r="L22" s="268">
        <v>0.1</v>
      </c>
      <c r="M22" s="268">
        <v>0.15</v>
      </c>
      <c r="N22" s="268">
        <v>1.0887432079477171</v>
      </c>
      <c r="O22" s="268">
        <v>8.077603624075067</v>
      </c>
      <c r="P22" s="268">
        <v>1.1128800021588241</v>
      </c>
      <c r="Q22" s="268">
        <v>9.1904836262338918</v>
      </c>
      <c r="R22" s="268">
        <v>1.1128800021588241</v>
      </c>
      <c r="S22" s="268">
        <v>4.6925353004845363</v>
      </c>
      <c r="T22" s="268">
        <v>4.6925353004845363</v>
      </c>
      <c r="U22" s="268">
        <v>7.4192000143921621</v>
      </c>
      <c r="V22" s="268">
        <v>0</v>
      </c>
      <c r="W22" s="268">
        <v>0</v>
      </c>
      <c r="X22" s="268">
        <v>187</v>
      </c>
      <c r="Y22" s="268">
        <v>0.2301757898843568</v>
      </c>
      <c r="Z22" s="268">
        <v>0.21815687513515841</v>
      </c>
      <c r="AA22" s="268">
        <v>0.21605715075849771</v>
      </c>
      <c r="AB22" s="268">
        <v>0.32413054734333269</v>
      </c>
      <c r="AC22" s="268">
        <v>0.37608874875097897</v>
      </c>
      <c r="AD22" s="268">
        <v>0.21042745753739669</v>
      </c>
      <c r="AE22" s="268">
        <v>0.32151475614819158</v>
      </c>
      <c r="AF22" s="268">
        <v>0.30161552370768369</v>
      </c>
      <c r="AG22" s="268">
        <v>0</v>
      </c>
      <c r="AH22" s="268">
        <v>0</v>
      </c>
      <c r="AI22" s="268">
        <v>0</v>
      </c>
      <c r="AJ22" s="268">
        <v>0</v>
      </c>
      <c r="AL22" s="268">
        <v>0</v>
      </c>
      <c r="AM22" s="268">
        <v>9.9648420231286481E-3</v>
      </c>
      <c r="AN22" s="268">
        <v>8.3686249729683273E-3</v>
      </c>
      <c r="AO22" s="268">
        <v>6.788569848300471E-3</v>
      </c>
      <c r="AP22" s="268">
        <v>-6.8261094686665512E-3</v>
      </c>
      <c r="AQ22" s="268">
        <v>-5.2177497501958107E-3</v>
      </c>
      <c r="AR22" s="268">
        <v>1.4957254246260321E-2</v>
      </c>
      <c r="AS22" s="268">
        <v>4.848524385180842E-3</v>
      </c>
      <c r="AT22" s="268">
        <v>6.8384476292316313E-3</v>
      </c>
      <c r="AU22" s="268">
        <v>0</v>
      </c>
      <c r="AV22" s="268">
        <v>0</v>
      </c>
      <c r="AW22" s="268">
        <v>0</v>
      </c>
      <c r="AX22" s="268">
        <v>0</v>
      </c>
      <c r="AZ22" s="268">
        <v>0</v>
      </c>
      <c r="BA22" s="268">
        <v>0</v>
      </c>
      <c r="BB22" s="268">
        <v>0</v>
      </c>
      <c r="BC22" s="268">
        <v>0</v>
      </c>
      <c r="BD22" s="268">
        <v>0</v>
      </c>
      <c r="BE22" s="268">
        <v>0</v>
      </c>
      <c r="BF22" s="268">
        <v>0</v>
      </c>
      <c r="BG22" s="268">
        <v>1</v>
      </c>
      <c r="BH22" s="268">
        <v>0</v>
      </c>
      <c r="BI22" s="268">
        <v>0</v>
      </c>
      <c r="BJ22" s="268">
        <v>0</v>
      </c>
      <c r="BK22" s="268">
        <v>0</v>
      </c>
      <c r="BL22" s="268">
        <v>0</v>
      </c>
      <c r="BN22" s="268">
        <v>0</v>
      </c>
      <c r="BO22" s="268">
        <v>0</v>
      </c>
      <c r="BP22" s="268">
        <v>6.4897441347198316E-5</v>
      </c>
      <c r="BQ22" s="268">
        <v>1.5503361762005691E-4</v>
      </c>
      <c r="BR22" s="268">
        <v>0</v>
      </c>
      <c r="BS22" s="268">
        <v>-5.2177497501958098E-3</v>
      </c>
      <c r="BT22" s="268">
        <v>0</v>
      </c>
      <c r="BU22" s="268">
        <v>1.0281190323660401E-3</v>
      </c>
      <c r="BV22" s="268">
        <v>0</v>
      </c>
      <c r="BW22" s="268">
        <v>0</v>
      </c>
      <c r="BX22" s="268">
        <v>0</v>
      </c>
      <c r="BY22" s="268">
        <v>0</v>
      </c>
      <c r="BZ22" s="268">
        <v>0</v>
      </c>
      <c r="CB22" s="268">
        <v>0</v>
      </c>
      <c r="CC22" s="268">
        <v>38.326315473571732</v>
      </c>
      <c r="CD22" s="268">
        <v>38.039204422583289</v>
      </c>
      <c r="CE22" s="268">
        <v>33.942849241502337</v>
      </c>
      <c r="CF22" s="268">
        <v>-28.442122786110641</v>
      </c>
      <c r="CG22" s="268">
        <v>-16.30546796936191</v>
      </c>
      <c r="CH22" s="268">
        <v>106.83753033043089</v>
      </c>
      <c r="CI22" s="268">
        <v>32.323495901205611</v>
      </c>
      <c r="CJ22" s="268">
        <v>42.740297682697687</v>
      </c>
      <c r="CK22" s="268">
        <v>0</v>
      </c>
      <c r="CL22" s="268">
        <v>0</v>
      </c>
      <c r="CM22" s="268">
        <v>0</v>
      </c>
      <c r="CN22" s="268">
        <v>0</v>
      </c>
      <c r="CP22" s="268">
        <v>0</v>
      </c>
      <c r="CQ22" s="268">
        <v>0</v>
      </c>
      <c r="CR22" s="268">
        <v>0</v>
      </c>
      <c r="CS22" s="268">
        <v>0</v>
      </c>
      <c r="CT22" s="268">
        <v>0</v>
      </c>
      <c r="CU22" s="268">
        <v>0</v>
      </c>
      <c r="CV22" s="268">
        <v>-9.1904836262338705</v>
      </c>
      <c r="CW22" s="268">
        <v>-9.1904836262338918</v>
      </c>
      <c r="CX22" s="268">
        <v>1.1128800021588241</v>
      </c>
    </row>
    <row r="23" spans="1:102">
      <c r="A23" s="269">
        <v>21</v>
      </c>
      <c r="B23" s="268">
        <v>2</v>
      </c>
      <c r="C23" s="270">
        <v>43287</v>
      </c>
      <c r="D23" s="268">
        <v>1</v>
      </c>
      <c r="E23" s="268" t="s">
        <v>756</v>
      </c>
      <c r="F23" s="268" t="s">
        <v>758</v>
      </c>
      <c r="G23" s="268" t="s">
        <v>607</v>
      </c>
      <c r="H23" s="268" t="s">
        <v>606</v>
      </c>
      <c r="I23" s="268">
        <v>0.1</v>
      </c>
      <c r="J23" s="268">
        <v>150</v>
      </c>
      <c r="K23" s="268">
        <v>0</v>
      </c>
      <c r="L23" s="268">
        <v>0.1</v>
      </c>
      <c r="M23" s="268">
        <v>0.15</v>
      </c>
      <c r="N23" s="268">
        <v>0.50014407279299955</v>
      </c>
      <c r="O23" s="268">
        <v>2.2167823927219179</v>
      </c>
      <c r="P23" s="268">
        <v>0.3459526199386101</v>
      </c>
      <c r="Q23" s="268">
        <v>2.5627350126605291</v>
      </c>
      <c r="R23" s="268">
        <v>0.66484314619861662</v>
      </c>
      <c r="S23" s="268">
        <v>5.3573784466831533</v>
      </c>
      <c r="T23" s="268">
        <v>5.3573784466831533</v>
      </c>
      <c r="U23" s="268">
        <v>4.4322876413241108</v>
      </c>
      <c r="V23" s="268">
        <v>0</v>
      </c>
      <c r="W23" s="268">
        <v>0</v>
      </c>
      <c r="X23" s="268">
        <v>188</v>
      </c>
      <c r="Y23" s="268">
        <v>0.23052151541434479</v>
      </c>
      <c r="Z23" s="268">
        <v>0.2184763238221944</v>
      </c>
      <c r="AA23" s="268">
        <v>0.21539197654147371</v>
      </c>
      <c r="AB23" s="268">
        <v>0.32413054734333269</v>
      </c>
      <c r="AC23" s="268">
        <v>0.37608874875097897</v>
      </c>
      <c r="AD23" s="268">
        <v>0.22293284432235799</v>
      </c>
      <c r="AE23" s="268">
        <v>0.29280989884671887</v>
      </c>
      <c r="AF23" s="268">
        <v>0.22591015796185621</v>
      </c>
      <c r="AG23" s="268">
        <v>0</v>
      </c>
      <c r="AH23" s="268">
        <v>0</v>
      </c>
      <c r="AI23" s="268">
        <v>0</v>
      </c>
      <c r="AJ23" s="268">
        <v>0</v>
      </c>
      <c r="AL23" s="268">
        <v>0</v>
      </c>
      <c r="AM23" s="268">
        <v>9.8956969171310454E-3</v>
      </c>
      <c r="AN23" s="268">
        <v>8.3047352355611302E-3</v>
      </c>
      <c r="AO23" s="268">
        <v>6.9216046917052708E-3</v>
      </c>
      <c r="AP23" s="268">
        <v>-6.8261094686665512E-3</v>
      </c>
      <c r="AQ23" s="268">
        <v>-5.2177497501958107E-3</v>
      </c>
      <c r="AR23" s="268">
        <v>1.3706715567764189E-2</v>
      </c>
      <c r="AS23" s="268">
        <v>7.7190101153281126E-3</v>
      </c>
      <c r="AT23" s="268">
        <v>1.440898420381438E-2</v>
      </c>
      <c r="AU23" s="268">
        <v>0</v>
      </c>
      <c r="AV23" s="268">
        <v>0</v>
      </c>
      <c r="AW23" s="268">
        <v>0</v>
      </c>
      <c r="AX23" s="268">
        <v>0</v>
      </c>
      <c r="AZ23" s="268">
        <v>0</v>
      </c>
      <c r="BA23" s="268">
        <v>0</v>
      </c>
      <c r="BB23" s="268">
        <v>0</v>
      </c>
      <c r="BC23" s="268">
        <v>0</v>
      </c>
      <c r="BD23" s="268">
        <v>0</v>
      </c>
      <c r="BE23" s="268">
        <v>0</v>
      </c>
      <c r="BF23" s="268">
        <v>0</v>
      </c>
      <c r="BG23" s="268">
        <v>0.5</v>
      </c>
      <c r="BH23" s="268">
        <v>0.5</v>
      </c>
      <c r="BI23" s="268">
        <v>0</v>
      </c>
      <c r="BJ23" s="268">
        <v>0</v>
      </c>
      <c r="BK23" s="268">
        <v>0</v>
      </c>
      <c r="BL23" s="268">
        <v>0</v>
      </c>
      <c r="BN23" s="268">
        <v>0</v>
      </c>
      <c r="BO23" s="268">
        <v>0</v>
      </c>
      <c r="BP23" s="268">
        <v>6.9145105997602557E-5</v>
      </c>
      <c r="BQ23" s="268">
        <v>1.3303484340480089E-4</v>
      </c>
      <c r="BR23" s="268">
        <v>0</v>
      </c>
      <c r="BS23" s="268">
        <v>0</v>
      </c>
      <c r="BT23" s="268">
        <v>0</v>
      </c>
      <c r="BU23" s="268">
        <v>1.2505386784961311E-3</v>
      </c>
      <c r="BV23" s="268">
        <v>-1.0635070505717291E-3</v>
      </c>
      <c r="BW23" s="268">
        <v>0</v>
      </c>
      <c r="BX23" s="268">
        <v>0</v>
      </c>
      <c r="BY23" s="268">
        <v>0</v>
      </c>
      <c r="BZ23" s="268">
        <v>0</v>
      </c>
      <c r="CB23" s="268">
        <v>0</v>
      </c>
      <c r="CC23" s="268">
        <v>38.060372758196323</v>
      </c>
      <c r="CD23" s="268">
        <v>37.748796525277847</v>
      </c>
      <c r="CE23" s="268">
        <v>34.608023458526347</v>
      </c>
      <c r="CF23" s="268">
        <v>-28.442122786110641</v>
      </c>
      <c r="CG23" s="268">
        <v>-16.30546796936191</v>
      </c>
      <c r="CH23" s="268">
        <v>97.90511119831568</v>
      </c>
      <c r="CI23" s="268">
        <v>51.460067435520749</v>
      </c>
      <c r="CJ23" s="268">
        <v>90.056151273839873</v>
      </c>
      <c r="CK23" s="268">
        <v>0</v>
      </c>
      <c r="CL23" s="268">
        <v>0</v>
      </c>
      <c r="CM23" s="268">
        <v>0</v>
      </c>
      <c r="CN23" s="268">
        <v>0</v>
      </c>
      <c r="CP23" s="268">
        <v>0</v>
      </c>
      <c r="CQ23" s="268">
        <v>0</v>
      </c>
      <c r="CR23" s="268">
        <v>0</v>
      </c>
      <c r="CS23" s="268">
        <v>0</v>
      </c>
      <c r="CT23" s="268">
        <v>7.3659999999999988</v>
      </c>
      <c r="CU23" s="268">
        <v>0</v>
      </c>
      <c r="CV23" s="268">
        <v>4.8032649873394622</v>
      </c>
      <c r="CW23" s="268">
        <v>-2.5627350126605291</v>
      </c>
      <c r="CX23" s="268">
        <v>7.711952619938609</v>
      </c>
    </row>
    <row r="24" spans="1:102">
      <c r="A24" s="269">
        <v>22</v>
      </c>
      <c r="B24" s="268">
        <v>3</v>
      </c>
      <c r="C24" s="270">
        <v>43288</v>
      </c>
      <c r="D24" s="268">
        <v>1</v>
      </c>
      <c r="E24" s="268" t="s">
        <v>756</v>
      </c>
      <c r="F24" s="268" t="s">
        <v>758</v>
      </c>
      <c r="G24" s="268" t="s">
        <v>607</v>
      </c>
      <c r="H24" s="268" t="s">
        <v>606</v>
      </c>
      <c r="I24" s="268">
        <v>0.1</v>
      </c>
      <c r="J24" s="268">
        <v>150</v>
      </c>
      <c r="K24" s="268">
        <v>0</v>
      </c>
      <c r="L24" s="268">
        <v>0.1</v>
      </c>
      <c r="M24" s="268">
        <v>0.15</v>
      </c>
      <c r="N24" s="268">
        <v>1.0518909691960261</v>
      </c>
      <c r="O24" s="268">
        <v>5.7022120427840584</v>
      </c>
      <c r="P24" s="268">
        <v>0.59106102887973555</v>
      </c>
      <c r="Q24" s="268">
        <v>6.2932730716637941</v>
      </c>
      <c r="R24" s="268">
        <v>0.81313732265555017</v>
      </c>
      <c r="S24" s="268">
        <v>6.1705157693387038</v>
      </c>
      <c r="T24" s="268">
        <v>6.1705157693387038</v>
      </c>
      <c r="U24" s="268">
        <v>5.4209154843703349</v>
      </c>
      <c r="V24" s="268">
        <v>0</v>
      </c>
      <c r="W24" s="268">
        <v>0</v>
      </c>
      <c r="X24" s="268">
        <v>189</v>
      </c>
      <c r="Y24" s="268">
        <v>0.23087287162171249</v>
      </c>
      <c r="Z24" s="268">
        <v>0.21870144860981169</v>
      </c>
      <c r="AA24" s="268">
        <v>0.2148154955464886</v>
      </c>
      <c r="AB24" s="268">
        <v>0.32413054734333269</v>
      </c>
      <c r="AC24" s="268">
        <v>0.36647209645167977</v>
      </c>
      <c r="AD24" s="268">
        <v>0.25498418600138811</v>
      </c>
      <c r="AE24" s="268">
        <v>0.265217742279585</v>
      </c>
      <c r="AF24" s="268">
        <v>0.28871692732195309</v>
      </c>
      <c r="AG24" s="268">
        <v>0</v>
      </c>
      <c r="AH24" s="268">
        <v>0</v>
      </c>
      <c r="AI24" s="268">
        <v>0</v>
      </c>
      <c r="AJ24" s="268">
        <v>0</v>
      </c>
      <c r="AL24" s="268">
        <v>0</v>
      </c>
      <c r="AM24" s="268">
        <v>9.8254256756575044E-3</v>
      </c>
      <c r="AN24" s="268">
        <v>8.2597102780376658E-3</v>
      </c>
      <c r="AO24" s="268">
        <v>7.0369008907022771E-3</v>
      </c>
      <c r="AP24" s="268">
        <v>-6.8261094686665512E-3</v>
      </c>
      <c r="AQ24" s="268">
        <v>-3.2944192903359699E-3</v>
      </c>
      <c r="AR24" s="268">
        <v>1.050158139986119E-2</v>
      </c>
      <c r="AS24" s="268">
        <v>1.0478225772041499E-2</v>
      </c>
      <c r="AT24" s="268">
        <v>8.128307267804686E-3</v>
      </c>
      <c r="AU24" s="268">
        <v>0</v>
      </c>
      <c r="AV24" s="268">
        <v>0</v>
      </c>
      <c r="AW24" s="268">
        <v>0</v>
      </c>
      <c r="AX24" s="268">
        <v>0</v>
      </c>
      <c r="AZ24" s="268">
        <v>0</v>
      </c>
      <c r="BA24" s="268">
        <v>0</v>
      </c>
      <c r="BB24" s="268">
        <v>0</v>
      </c>
      <c r="BC24" s="268">
        <v>0</v>
      </c>
      <c r="BD24" s="268">
        <v>0</v>
      </c>
      <c r="BE24" s="268">
        <v>0</v>
      </c>
      <c r="BF24" s="268">
        <v>0</v>
      </c>
      <c r="BG24" s="268">
        <v>0.82997254098972417</v>
      </c>
      <c r="BH24" s="268">
        <v>0.1700274590102758</v>
      </c>
      <c r="BI24" s="268">
        <v>0</v>
      </c>
      <c r="BJ24" s="268">
        <v>0</v>
      </c>
      <c r="BK24" s="268">
        <v>0</v>
      </c>
      <c r="BL24" s="268">
        <v>0</v>
      </c>
      <c r="BN24" s="268">
        <v>0</v>
      </c>
      <c r="BO24" s="268">
        <v>0</v>
      </c>
      <c r="BP24" s="268">
        <v>7.0271241473540835E-5</v>
      </c>
      <c r="BQ24" s="268">
        <v>1.152961989970082E-4</v>
      </c>
      <c r="BR24" s="268">
        <v>0</v>
      </c>
      <c r="BS24" s="268">
        <v>0</v>
      </c>
      <c r="BT24" s="268">
        <v>-1.9233304598598421E-3</v>
      </c>
      <c r="BU24" s="268">
        <v>1.281803708043161E-3</v>
      </c>
      <c r="BV24" s="268">
        <v>-1.1902807736377239E-3</v>
      </c>
      <c r="BW24" s="268">
        <v>0</v>
      </c>
      <c r="BX24" s="268">
        <v>0</v>
      </c>
      <c r="BY24" s="268">
        <v>0</v>
      </c>
      <c r="BZ24" s="268">
        <v>0</v>
      </c>
      <c r="CB24" s="268">
        <v>0</v>
      </c>
      <c r="CC24" s="268">
        <v>37.790098752528863</v>
      </c>
      <c r="CD24" s="268">
        <v>37.544137627443916</v>
      </c>
      <c r="CE24" s="268">
        <v>35.184504453511373</v>
      </c>
      <c r="CF24" s="268">
        <v>-28.442122786110641</v>
      </c>
      <c r="CG24" s="268">
        <v>-10.295060282299911</v>
      </c>
      <c r="CH24" s="268">
        <v>75.011295713294246</v>
      </c>
      <c r="CI24" s="268">
        <v>69.854838480276669</v>
      </c>
      <c r="CJ24" s="268">
        <v>50.801920423779279</v>
      </c>
      <c r="CK24" s="268">
        <v>0</v>
      </c>
      <c r="CL24" s="268">
        <v>0</v>
      </c>
      <c r="CM24" s="268">
        <v>0</v>
      </c>
      <c r="CN24" s="268">
        <v>0</v>
      </c>
      <c r="CP24" s="268">
        <v>0</v>
      </c>
      <c r="CQ24" s="268">
        <v>0</v>
      </c>
      <c r="CR24" s="268">
        <v>0</v>
      </c>
      <c r="CS24" s="268">
        <v>0</v>
      </c>
      <c r="CT24" s="268">
        <v>0</v>
      </c>
      <c r="CU24" s="268">
        <v>0</v>
      </c>
      <c r="CV24" s="268">
        <v>-6.2932730716637746</v>
      </c>
      <c r="CW24" s="268">
        <v>-6.2932730716637941</v>
      </c>
      <c r="CX24" s="268">
        <v>0.59106102887973555</v>
      </c>
    </row>
    <row r="25" spans="1:102">
      <c r="A25" s="269">
        <v>23</v>
      </c>
      <c r="B25" s="268">
        <v>4</v>
      </c>
      <c r="C25" s="270">
        <v>43289</v>
      </c>
      <c r="D25" s="268">
        <v>1</v>
      </c>
      <c r="E25" s="268" t="s">
        <v>756</v>
      </c>
      <c r="F25" s="268" t="s">
        <v>758</v>
      </c>
      <c r="G25" s="268" t="s">
        <v>607</v>
      </c>
      <c r="H25" s="268" t="s">
        <v>606</v>
      </c>
      <c r="I25" s="268">
        <v>0.1</v>
      </c>
      <c r="J25" s="268">
        <v>150</v>
      </c>
      <c r="K25" s="268">
        <v>0</v>
      </c>
      <c r="L25" s="268">
        <v>0.1</v>
      </c>
      <c r="M25" s="268">
        <v>0.15</v>
      </c>
      <c r="N25" s="268">
        <v>0.43021369598596881</v>
      </c>
      <c r="O25" s="268">
        <v>2.6859612389705969</v>
      </c>
      <c r="P25" s="268">
        <v>0.32071960480024297</v>
      </c>
      <c r="Q25" s="268">
        <v>3.0066808437708401</v>
      </c>
      <c r="R25" s="268">
        <v>0.93649781400434462</v>
      </c>
      <c r="S25" s="268">
        <v>7.1070135833430488</v>
      </c>
      <c r="T25" s="268">
        <v>7.1070135833430488</v>
      </c>
      <c r="U25" s="268">
        <v>6.2433187600289646</v>
      </c>
      <c r="V25" s="268">
        <v>0</v>
      </c>
      <c r="W25" s="268">
        <v>0</v>
      </c>
      <c r="X25" s="268">
        <v>190</v>
      </c>
      <c r="Y25" s="268">
        <v>0.23121920774756741</v>
      </c>
      <c r="Z25" s="268">
        <v>0.21885927328190879</v>
      </c>
      <c r="AA25" s="268">
        <v>0.21431133474853661</v>
      </c>
      <c r="AB25" s="268">
        <v>0.33201508239316169</v>
      </c>
      <c r="AC25" s="268">
        <v>0.34185863365896368</v>
      </c>
      <c r="AD25" s="268">
        <v>0.29105335542802219</v>
      </c>
      <c r="AE25" s="268">
        <v>0.27111267107400089</v>
      </c>
      <c r="AF25" s="268">
        <v>0.21727795387003951</v>
      </c>
      <c r="AG25" s="268">
        <v>0</v>
      </c>
      <c r="AH25" s="268">
        <v>0</v>
      </c>
      <c r="AI25" s="268">
        <v>0</v>
      </c>
      <c r="AJ25" s="268">
        <v>0</v>
      </c>
      <c r="AL25" s="268">
        <v>0</v>
      </c>
      <c r="AM25" s="268">
        <v>9.7561584504865326E-3</v>
      </c>
      <c r="AN25" s="268">
        <v>8.2281453436182407E-3</v>
      </c>
      <c r="AO25" s="268">
        <v>7.1377330502926739E-3</v>
      </c>
      <c r="AP25" s="268">
        <v>-8.4030164786323396E-3</v>
      </c>
      <c r="AQ25" s="268">
        <v>1.6282732682072591E-3</v>
      </c>
      <c r="AR25" s="268">
        <v>6.8946644571977727E-3</v>
      </c>
      <c r="AS25" s="268">
        <v>9.8887328925999062E-3</v>
      </c>
      <c r="AT25" s="268">
        <v>1.5272204612996051E-2</v>
      </c>
      <c r="AU25" s="268">
        <v>0</v>
      </c>
      <c r="AV25" s="268">
        <v>0</v>
      </c>
      <c r="AW25" s="268">
        <v>0</v>
      </c>
      <c r="AX25" s="268">
        <v>0</v>
      </c>
      <c r="AZ25" s="268">
        <v>0</v>
      </c>
      <c r="BA25" s="268">
        <v>0</v>
      </c>
      <c r="BB25" s="268">
        <v>0</v>
      </c>
      <c r="BC25" s="268">
        <v>0</v>
      </c>
      <c r="BD25" s="268">
        <v>0</v>
      </c>
      <c r="BE25" s="268">
        <v>0</v>
      </c>
      <c r="BF25" s="268">
        <v>0</v>
      </c>
      <c r="BG25" s="268">
        <v>0.37993357850444948</v>
      </c>
      <c r="BH25" s="268">
        <v>0.62006642149555047</v>
      </c>
      <c r="BI25" s="268">
        <v>0</v>
      </c>
      <c r="BJ25" s="268">
        <v>0</v>
      </c>
      <c r="BK25" s="268">
        <v>0</v>
      </c>
      <c r="BL25" s="268">
        <v>0</v>
      </c>
      <c r="BN25" s="268">
        <v>0</v>
      </c>
      <c r="BO25" s="268">
        <v>0</v>
      </c>
      <c r="BP25" s="268">
        <v>6.9267225170973148E-5</v>
      </c>
      <c r="BQ25" s="268">
        <v>1.008321595903982E-4</v>
      </c>
      <c r="BR25" s="268">
        <v>0</v>
      </c>
      <c r="BS25" s="268">
        <v>1.5769070099657849E-3</v>
      </c>
      <c r="BT25" s="268">
        <v>-3.34578554857744E-3</v>
      </c>
      <c r="BU25" s="268">
        <v>2.6113139408597658E-4</v>
      </c>
      <c r="BV25" s="268">
        <v>1.0751882053443699E-3</v>
      </c>
      <c r="BW25" s="268">
        <v>0</v>
      </c>
      <c r="BX25" s="268">
        <v>0</v>
      </c>
      <c r="BY25" s="268">
        <v>0</v>
      </c>
      <c r="BZ25" s="268">
        <v>0</v>
      </c>
      <c r="CB25" s="268">
        <v>0</v>
      </c>
      <c r="CC25" s="268">
        <v>37.523686348025123</v>
      </c>
      <c r="CD25" s="268">
        <v>37.400660652810167</v>
      </c>
      <c r="CE25" s="268">
        <v>35.688665251463362</v>
      </c>
      <c r="CF25" s="268">
        <v>-35.0125686609681</v>
      </c>
      <c r="CG25" s="268">
        <v>5.088353963147684</v>
      </c>
      <c r="CH25" s="268">
        <v>49.247603265698388</v>
      </c>
      <c r="CI25" s="268">
        <v>65.924885950666038</v>
      </c>
      <c r="CJ25" s="268">
        <v>95.451278831225309</v>
      </c>
      <c r="CK25" s="268">
        <v>0</v>
      </c>
      <c r="CL25" s="268">
        <v>0</v>
      </c>
      <c r="CM25" s="268">
        <v>0</v>
      </c>
      <c r="CN25" s="268">
        <v>0</v>
      </c>
      <c r="CP25" s="268">
        <v>0</v>
      </c>
      <c r="CQ25" s="268">
        <v>0</v>
      </c>
      <c r="CR25" s="268">
        <v>0</v>
      </c>
      <c r="CS25" s="268">
        <v>0</v>
      </c>
      <c r="CT25" s="268">
        <v>0</v>
      </c>
      <c r="CU25" s="268">
        <v>0</v>
      </c>
      <c r="CV25" s="268">
        <v>-3.0066808437708148</v>
      </c>
      <c r="CW25" s="268">
        <v>-3.0066808437708401</v>
      </c>
      <c r="CX25" s="268">
        <v>0.32071960480024297</v>
      </c>
    </row>
    <row r="26" spans="1:102">
      <c r="A26" s="269">
        <v>24</v>
      </c>
      <c r="B26" s="268">
        <v>5</v>
      </c>
      <c r="C26" s="270">
        <v>43290</v>
      </c>
      <c r="D26" s="268">
        <v>1</v>
      </c>
      <c r="E26" s="268" t="s">
        <v>756</v>
      </c>
      <c r="F26" s="268" t="s">
        <v>758</v>
      </c>
      <c r="G26" s="268" t="s">
        <v>607</v>
      </c>
      <c r="H26" s="268" t="s">
        <v>606</v>
      </c>
      <c r="I26" s="268">
        <v>0.1</v>
      </c>
      <c r="J26" s="268">
        <v>150</v>
      </c>
      <c r="K26" s="268">
        <v>0</v>
      </c>
      <c r="L26" s="268">
        <v>0.1</v>
      </c>
      <c r="M26" s="268">
        <v>0.15</v>
      </c>
      <c r="N26" s="268">
        <v>0.25537167432073948</v>
      </c>
      <c r="O26" s="268">
        <v>1.6201308822820299</v>
      </c>
      <c r="P26" s="268">
        <v>0.21483041574913631</v>
      </c>
      <c r="Q26" s="268">
        <v>1.834961298031166</v>
      </c>
      <c r="R26" s="268">
        <v>0.95163111957780677</v>
      </c>
      <c r="S26" s="268">
        <v>8.058644702920855</v>
      </c>
      <c r="T26" s="268">
        <v>8.058644702920855</v>
      </c>
      <c r="U26" s="268">
        <v>6.3442074638520456</v>
      </c>
      <c r="V26" s="268">
        <v>0</v>
      </c>
      <c r="W26" s="268">
        <v>0</v>
      </c>
      <c r="X26" s="268">
        <v>191</v>
      </c>
      <c r="Y26" s="268">
        <v>0.2315535352214769</v>
      </c>
      <c r="Z26" s="268">
        <v>0.21896938548847891</v>
      </c>
      <c r="AA26" s="268">
        <v>0.21386689506805701</v>
      </c>
      <c r="AB26" s="268">
        <v>0.318602213602523</v>
      </c>
      <c r="AC26" s="268">
        <v>0.3398333861285453</v>
      </c>
      <c r="AD26" s="268">
        <v>0.311763085027568</v>
      </c>
      <c r="AE26" s="268">
        <v>0.27003685936383032</v>
      </c>
      <c r="AF26" s="268">
        <v>0.19845346018507021</v>
      </c>
      <c r="AG26" s="268">
        <v>0</v>
      </c>
      <c r="AH26" s="268">
        <v>0</v>
      </c>
      <c r="AI26" s="268">
        <v>0</v>
      </c>
      <c r="AJ26" s="268">
        <v>0</v>
      </c>
      <c r="AL26" s="268">
        <v>0</v>
      </c>
      <c r="AM26" s="268">
        <v>9.6892929557046183E-3</v>
      </c>
      <c r="AN26" s="268">
        <v>8.2061229023042276E-3</v>
      </c>
      <c r="AO26" s="268">
        <v>7.2266209863886006E-3</v>
      </c>
      <c r="AP26" s="268">
        <v>-5.7204427205046022E-3</v>
      </c>
      <c r="AQ26" s="268">
        <v>2.0333227742909349E-3</v>
      </c>
      <c r="AR26" s="268">
        <v>4.8236914972431977E-3</v>
      </c>
      <c r="AS26" s="268">
        <v>9.9963140636169737E-3</v>
      </c>
      <c r="AT26" s="268">
        <v>1.715465398149298E-2</v>
      </c>
      <c r="AU26" s="268">
        <v>0</v>
      </c>
      <c r="AV26" s="268">
        <v>0</v>
      </c>
      <c r="AW26" s="268">
        <v>0</v>
      </c>
      <c r="AX26" s="268">
        <v>0</v>
      </c>
      <c r="AZ26" s="268">
        <v>0</v>
      </c>
      <c r="BA26" s="268">
        <v>0</v>
      </c>
      <c r="BB26" s="268">
        <v>0</v>
      </c>
      <c r="BC26" s="268">
        <v>0</v>
      </c>
      <c r="BD26" s="268">
        <v>0</v>
      </c>
      <c r="BE26" s="268">
        <v>0</v>
      </c>
      <c r="BF26" s="268">
        <v>0</v>
      </c>
      <c r="BG26" s="268">
        <v>0.88223020466279212</v>
      </c>
      <c r="BH26" s="268">
        <v>0.1177697953372078</v>
      </c>
      <c r="BI26" s="268">
        <v>0</v>
      </c>
      <c r="BJ26" s="268">
        <v>0</v>
      </c>
      <c r="BK26" s="268">
        <v>0</v>
      </c>
      <c r="BL26" s="268">
        <v>0</v>
      </c>
      <c r="BN26" s="268">
        <v>0</v>
      </c>
      <c r="BO26" s="268">
        <v>0</v>
      </c>
      <c r="BP26" s="268">
        <v>6.6865494781914148E-5</v>
      </c>
      <c r="BQ26" s="268">
        <v>8.8887936095927164E-5</v>
      </c>
      <c r="BR26" s="268">
        <v>0</v>
      </c>
      <c r="BS26" s="268">
        <v>-2.6825737581277422E-3</v>
      </c>
      <c r="BT26" s="268">
        <v>-3.0876232642114191E-3</v>
      </c>
      <c r="BU26" s="268">
        <v>-1.016650304256845E-3</v>
      </c>
      <c r="BV26" s="268">
        <v>-8.4128295269162334E-4</v>
      </c>
      <c r="BW26" s="268">
        <v>0</v>
      </c>
      <c r="BX26" s="268">
        <v>0</v>
      </c>
      <c r="BY26" s="268">
        <v>0</v>
      </c>
      <c r="BZ26" s="268">
        <v>0</v>
      </c>
      <c r="CB26" s="268">
        <v>0</v>
      </c>
      <c r="CC26" s="268">
        <v>37.266511368094683</v>
      </c>
      <c r="CD26" s="268">
        <v>37.300558646837381</v>
      </c>
      <c r="CE26" s="268">
        <v>36.133104931943002</v>
      </c>
      <c r="CF26" s="268">
        <v>-23.83517800210252</v>
      </c>
      <c r="CG26" s="268">
        <v>6.3541336696591744</v>
      </c>
      <c r="CH26" s="268">
        <v>34.454939266022848</v>
      </c>
      <c r="CI26" s="268">
        <v>66.642093757446503</v>
      </c>
      <c r="CJ26" s="268">
        <v>107.21658738433111</v>
      </c>
      <c r="CK26" s="268">
        <v>0</v>
      </c>
      <c r="CL26" s="268">
        <v>0</v>
      </c>
      <c r="CM26" s="268">
        <v>0</v>
      </c>
      <c r="CN26" s="268">
        <v>0</v>
      </c>
      <c r="CP26" s="268">
        <v>0</v>
      </c>
      <c r="CQ26" s="268">
        <v>0</v>
      </c>
      <c r="CR26" s="268">
        <v>0</v>
      </c>
      <c r="CS26" s="268">
        <v>10.16</v>
      </c>
      <c r="CT26" s="268">
        <v>10.16</v>
      </c>
      <c r="CU26" s="268">
        <v>0</v>
      </c>
      <c r="CV26" s="268">
        <v>8.3250387019688237</v>
      </c>
      <c r="CW26" s="268">
        <v>-1.834961298031166</v>
      </c>
      <c r="CX26" s="268">
        <v>10.374830415749139</v>
      </c>
    </row>
    <row r="27" spans="1:102">
      <c r="A27" s="269">
        <v>25</v>
      </c>
      <c r="B27" s="268">
        <v>6</v>
      </c>
      <c r="C27" s="270">
        <v>43291</v>
      </c>
      <c r="D27" s="268">
        <v>1</v>
      </c>
      <c r="E27" s="268" t="s">
        <v>756</v>
      </c>
      <c r="F27" s="268" t="s">
        <v>758</v>
      </c>
      <c r="G27" s="268" t="s">
        <v>607</v>
      </c>
      <c r="H27" s="268" t="s">
        <v>606</v>
      </c>
      <c r="I27" s="268">
        <v>0.1</v>
      </c>
      <c r="J27" s="268">
        <v>150</v>
      </c>
      <c r="K27" s="268">
        <v>0</v>
      </c>
      <c r="L27" s="268">
        <v>0.1</v>
      </c>
      <c r="M27" s="268">
        <v>0.15</v>
      </c>
      <c r="N27" s="268">
        <v>1.0272705227773919</v>
      </c>
      <c r="O27" s="268">
        <v>6.8723937627134237</v>
      </c>
      <c r="P27" s="268">
        <v>0.8331529341226801</v>
      </c>
      <c r="Q27" s="268">
        <v>7.7055466968361026</v>
      </c>
      <c r="R27" s="268">
        <v>1.0034932781093719</v>
      </c>
      <c r="S27" s="268">
        <v>9.0621379810302276</v>
      </c>
      <c r="T27" s="268">
        <v>9.0621379810302276</v>
      </c>
      <c r="U27" s="268">
        <v>6.6899551873958147</v>
      </c>
      <c r="V27" s="268">
        <v>0</v>
      </c>
      <c r="W27" s="268">
        <v>0</v>
      </c>
      <c r="X27" s="268">
        <v>192</v>
      </c>
      <c r="Y27" s="268">
        <v>0.2318715189876428</v>
      </c>
      <c r="Z27" s="268">
        <v>0.21904587625269731</v>
      </c>
      <c r="AA27" s="268">
        <v>0.21347242053767271</v>
      </c>
      <c r="AB27" s="268">
        <v>0.31282393351154281</v>
      </c>
      <c r="AC27" s="268">
        <v>0.33533842153575211</v>
      </c>
      <c r="AD27" s="268">
        <v>0.3124922074153183</v>
      </c>
      <c r="AE27" s="268">
        <v>0.28770592218613561</v>
      </c>
      <c r="AF27" s="268">
        <v>0.28385215136224989</v>
      </c>
      <c r="AG27" s="268">
        <v>0</v>
      </c>
      <c r="AH27" s="268">
        <v>0</v>
      </c>
      <c r="AI27" s="268">
        <v>0</v>
      </c>
      <c r="AJ27" s="268">
        <v>0</v>
      </c>
      <c r="AL27" s="268">
        <v>0</v>
      </c>
      <c r="AM27" s="268">
        <v>9.6256962024714385E-3</v>
      </c>
      <c r="AN27" s="268">
        <v>8.1908247494605485E-3</v>
      </c>
      <c r="AO27" s="268">
        <v>7.3055158924654612E-3</v>
      </c>
      <c r="AP27" s="268">
        <v>-4.5647867023085641E-3</v>
      </c>
      <c r="AQ27" s="268">
        <v>2.932315692849585E-3</v>
      </c>
      <c r="AR27" s="268">
        <v>4.7507792584681671E-3</v>
      </c>
      <c r="AS27" s="268">
        <v>8.2294077813864445E-3</v>
      </c>
      <c r="AT27" s="268">
        <v>8.614784863775005E-3</v>
      </c>
      <c r="AU27" s="268">
        <v>0</v>
      </c>
      <c r="AV27" s="268">
        <v>0</v>
      </c>
      <c r="AW27" s="268">
        <v>0</v>
      </c>
      <c r="AX27" s="268">
        <v>0</v>
      </c>
      <c r="AZ27" s="268">
        <v>0</v>
      </c>
      <c r="BA27" s="268">
        <v>0</v>
      </c>
      <c r="BB27" s="268">
        <v>0</v>
      </c>
      <c r="BC27" s="268">
        <v>0</v>
      </c>
      <c r="BD27" s="268">
        <v>0</v>
      </c>
      <c r="BE27" s="268">
        <v>0</v>
      </c>
      <c r="BF27" s="268">
        <v>0</v>
      </c>
      <c r="BG27" s="268">
        <v>1</v>
      </c>
      <c r="BH27" s="268">
        <v>0</v>
      </c>
      <c r="BI27" s="268">
        <v>0</v>
      </c>
      <c r="BJ27" s="268">
        <v>0</v>
      </c>
      <c r="BK27" s="268">
        <v>0</v>
      </c>
      <c r="BL27" s="268">
        <v>0</v>
      </c>
      <c r="BN27" s="268">
        <v>0</v>
      </c>
      <c r="BO27" s="268">
        <v>0</v>
      </c>
      <c r="BP27" s="268">
        <v>6.3596753233181562E-5</v>
      </c>
      <c r="BQ27" s="268">
        <v>7.8894906076859125E-5</v>
      </c>
      <c r="BR27" s="268">
        <v>0</v>
      </c>
      <c r="BS27" s="268">
        <v>-1.155656018196039E-3</v>
      </c>
      <c r="BT27" s="268">
        <v>-2.0546489367546938E-3</v>
      </c>
      <c r="BU27" s="268">
        <v>-1.981736697979665E-3</v>
      </c>
      <c r="BV27" s="268">
        <v>0</v>
      </c>
      <c r="BW27" s="268">
        <v>0</v>
      </c>
      <c r="BX27" s="268">
        <v>0</v>
      </c>
      <c r="BY27" s="268">
        <v>0</v>
      </c>
      <c r="BZ27" s="268">
        <v>0</v>
      </c>
      <c r="CB27" s="268">
        <v>0</v>
      </c>
      <c r="CC27" s="268">
        <v>37.021908471043993</v>
      </c>
      <c r="CD27" s="268">
        <v>37.231021588457018</v>
      </c>
      <c r="CE27" s="268">
        <v>36.527579462327289</v>
      </c>
      <c r="CF27" s="268">
        <v>-19.01994459295236</v>
      </c>
      <c r="CG27" s="268">
        <v>9.1634865401549561</v>
      </c>
      <c r="CH27" s="268">
        <v>33.934137560486917</v>
      </c>
      <c r="CI27" s="268">
        <v>54.862718542576303</v>
      </c>
      <c r="CJ27" s="268">
        <v>53.842405398593783</v>
      </c>
      <c r="CK27" s="268">
        <v>0</v>
      </c>
      <c r="CL27" s="268">
        <v>0</v>
      </c>
      <c r="CM27" s="268">
        <v>0</v>
      </c>
      <c r="CN27" s="268">
        <v>0</v>
      </c>
      <c r="CP27" s="268">
        <v>0</v>
      </c>
      <c r="CQ27" s="268">
        <v>0</v>
      </c>
      <c r="CR27" s="268">
        <v>0</v>
      </c>
      <c r="CS27" s="268">
        <v>0</v>
      </c>
      <c r="CT27" s="268">
        <v>0</v>
      </c>
      <c r="CU27" s="268">
        <v>0</v>
      </c>
      <c r="CV27" s="268">
        <v>-7.7055466968360964</v>
      </c>
      <c r="CW27" s="268">
        <v>-7.7055466968361026</v>
      </c>
      <c r="CX27" s="268">
        <v>0.8331529341226801</v>
      </c>
    </row>
    <row r="28" spans="1:102">
      <c r="A28" s="269">
        <v>26</v>
      </c>
      <c r="B28" s="268">
        <v>7</v>
      </c>
      <c r="C28" s="270">
        <v>43292</v>
      </c>
      <c r="D28" s="268">
        <v>1</v>
      </c>
      <c r="E28" s="268" t="s">
        <v>756</v>
      </c>
      <c r="F28" s="268" t="s">
        <v>758</v>
      </c>
      <c r="G28" s="268" t="s">
        <v>607</v>
      </c>
      <c r="H28" s="268" t="s">
        <v>606</v>
      </c>
      <c r="I28" s="268">
        <v>0.1</v>
      </c>
      <c r="J28" s="268">
        <v>150</v>
      </c>
      <c r="K28" s="268">
        <v>0</v>
      </c>
      <c r="L28" s="268">
        <v>0.1</v>
      </c>
      <c r="M28" s="268">
        <v>0.15</v>
      </c>
      <c r="N28" s="268">
        <v>0.37055769818103179</v>
      </c>
      <c r="O28" s="268">
        <v>2.6587677201765021</v>
      </c>
      <c r="P28" s="268">
        <v>0.50805466268317057</v>
      </c>
      <c r="Q28" s="268">
        <v>3.1668223828596731</v>
      </c>
      <c r="R28" s="268">
        <v>1.0762565721455839</v>
      </c>
      <c r="S28" s="268">
        <v>10.138394553175811</v>
      </c>
      <c r="T28" s="268">
        <v>10.138394553175811</v>
      </c>
      <c r="U28" s="268">
        <v>7.1750438143038959</v>
      </c>
      <c r="V28" s="268">
        <v>0</v>
      </c>
      <c r="W28" s="268">
        <v>0</v>
      </c>
      <c r="X28" s="268">
        <v>193</v>
      </c>
      <c r="Y28" s="268">
        <v>0.23217071302969691</v>
      </c>
      <c r="Z28" s="268">
        <v>0.21909881990569971</v>
      </c>
      <c r="AA28" s="268">
        <v>0.21312028284261619</v>
      </c>
      <c r="AB28" s="268">
        <v>0.30830710592071142</v>
      </c>
      <c r="AC28" s="268">
        <v>0.33183707910784999</v>
      </c>
      <c r="AD28" s="268">
        <v>0.31254540163011668</v>
      </c>
      <c r="AE28" s="268">
        <v>0.29937697435022392</v>
      </c>
      <c r="AF28" s="268">
        <v>0.21110877805246911</v>
      </c>
      <c r="AG28" s="268">
        <v>0</v>
      </c>
      <c r="AH28" s="268">
        <v>0</v>
      </c>
      <c r="AI28" s="268">
        <v>0</v>
      </c>
      <c r="AJ28" s="268">
        <v>0</v>
      </c>
      <c r="AL28" s="268">
        <v>0</v>
      </c>
      <c r="AM28" s="268">
        <v>9.5658573940606215E-3</v>
      </c>
      <c r="AN28" s="268">
        <v>8.1802360188600633E-3</v>
      </c>
      <c r="AO28" s="268">
        <v>7.3759434314767634E-3</v>
      </c>
      <c r="AP28" s="268">
        <v>-3.661421184142288E-3</v>
      </c>
      <c r="AQ28" s="268">
        <v>3.632584178429999E-3</v>
      </c>
      <c r="AR28" s="268">
        <v>4.7454598369883298E-3</v>
      </c>
      <c r="AS28" s="268">
        <v>7.0623025649776076E-3</v>
      </c>
      <c r="AT28" s="268">
        <v>1.5889122194753091E-2</v>
      </c>
      <c r="AU28" s="268">
        <v>0</v>
      </c>
      <c r="AV28" s="268">
        <v>0</v>
      </c>
      <c r="AW28" s="268">
        <v>0</v>
      </c>
      <c r="AX28" s="268">
        <v>0</v>
      </c>
      <c r="AZ28" s="268">
        <v>0</v>
      </c>
      <c r="BA28" s="268">
        <v>0</v>
      </c>
      <c r="BB28" s="268">
        <v>0</v>
      </c>
      <c r="BC28" s="268">
        <v>0</v>
      </c>
      <c r="BD28" s="268">
        <v>0</v>
      </c>
      <c r="BE28" s="268">
        <v>0</v>
      </c>
      <c r="BF28" s="268">
        <v>0</v>
      </c>
      <c r="BG28" s="268">
        <v>0.49441199118707913</v>
      </c>
      <c r="BH28" s="268">
        <v>0.50558800881292087</v>
      </c>
      <c r="BI28" s="268">
        <v>0</v>
      </c>
      <c r="BJ28" s="268">
        <v>0</v>
      </c>
      <c r="BK28" s="268">
        <v>0</v>
      </c>
      <c r="BL28" s="268">
        <v>0</v>
      </c>
      <c r="BN28" s="268">
        <v>0</v>
      </c>
      <c r="BO28" s="268">
        <v>0</v>
      </c>
      <c r="BP28" s="268">
        <v>5.9838808410815278E-5</v>
      </c>
      <c r="BQ28" s="268">
        <v>7.0427539011303793E-5</v>
      </c>
      <c r="BR28" s="268">
        <v>0</v>
      </c>
      <c r="BS28" s="268">
        <v>-9.0336551816627936E-4</v>
      </c>
      <c r="BT28" s="268">
        <v>-1.603634003746687E-3</v>
      </c>
      <c r="BU28" s="268">
        <v>-1.598314582266851E-3</v>
      </c>
      <c r="BV28" s="268">
        <v>-1.9288564735065209E-5</v>
      </c>
      <c r="BW28" s="268">
        <v>0</v>
      </c>
      <c r="BX28" s="268">
        <v>0</v>
      </c>
      <c r="BY28" s="268">
        <v>0</v>
      </c>
      <c r="BZ28" s="268">
        <v>0</v>
      </c>
      <c r="CB28" s="268">
        <v>0</v>
      </c>
      <c r="CC28" s="268">
        <v>36.791759207925459</v>
      </c>
      <c r="CD28" s="268">
        <v>37.182890994818443</v>
      </c>
      <c r="CE28" s="268">
        <v>36.879717157383809</v>
      </c>
      <c r="CF28" s="268">
        <v>-15.25592160059287</v>
      </c>
      <c r="CG28" s="268">
        <v>11.351825557593751</v>
      </c>
      <c r="CH28" s="268">
        <v>33.896141692773789</v>
      </c>
      <c r="CI28" s="268">
        <v>47.082017099850717</v>
      </c>
      <c r="CJ28" s="268">
        <v>99.307013717206814</v>
      </c>
      <c r="CK28" s="268">
        <v>0</v>
      </c>
      <c r="CL28" s="268">
        <v>0</v>
      </c>
      <c r="CM28" s="268">
        <v>0</v>
      </c>
      <c r="CN28" s="268">
        <v>0</v>
      </c>
      <c r="CP28" s="268">
        <v>0</v>
      </c>
      <c r="CQ28" s="268">
        <v>0</v>
      </c>
      <c r="CR28" s="268">
        <v>0</v>
      </c>
      <c r="CS28" s="268">
        <v>0</v>
      </c>
      <c r="CT28" s="268">
        <v>0</v>
      </c>
      <c r="CU28" s="268">
        <v>0</v>
      </c>
      <c r="CV28" s="268">
        <v>-3.166822382859646</v>
      </c>
      <c r="CW28" s="268">
        <v>-3.1668223828596731</v>
      </c>
      <c r="CX28" s="268">
        <v>0.50805466268317057</v>
      </c>
    </row>
    <row r="29" spans="1:102">
      <c r="A29" s="269">
        <v>27</v>
      </c>
      <c r="B29" s="268">
        <v>8</v>
      </c>
      <c r="C29" s="270">
        <v>43293</v>
      </c>
      <c r="D29" s="268">
        <v>1</v>
      </c>
      <c r="E29" s="268" t="s">
        <v>756</v>
      </c>
      <c r="F29" s="268" t="s">
        <v>758</v>
      </c>
      <c r="G29" s="268" t="s">
        <v>607</v>
      </c>
      <c r="H29" s="268" t="s">
        <v>606</v>
      </c>
      <c r="I29" s="268">
        <v>0.1</v>
      </c>
      <c r="J29" s="268">
        <v>150</v>
      </c>
      <c r="K29" s="268">
        <v>0</v>
      </c>
      <c r="L29" s="268">
        <v>0.1</v>
      </c>
      <c r="M29" s="268">
        <v>0.15</v>
      </c>
      <c r="N29" s="268">
        <v>0.22236053156691191</v>
      </c>
      <c r="O29" s="268">
        <v>1.501239130003857</v>
      </c>
      <c r="P29" s="268">
        <v>0.35124382836790519</v>
      </c>
      <c r="Q29" s="268">
        <v>1.8524829583717619</v>
      </c>
      <c r="R29" s="268">
        <v>1.012706112518069</v>
      </c>
      <c r="S29" s="268">
        <v>11.15110066569388</v>
      </c>
      <c r="T29" s="268">
        <v>11.15110066569388</v>
      </c>
      <c r="U29" s="268">
        <v>6.7513740834537899</v>
      </c>
      <c r="V29" s="268">
        <v>0</v>
      </c>
      <c r="W29" s="268">
        <v>0</v>
      </c>
      <c r="X29" s="268">
        <v>194</v>
      </c>
      <c r="Y29" s="268">
        <v>0.23244999161110241</v>
      </c>
      <c r="Z29" s="268">
        <v>0.21913537918144069</v>
      </c>
      <c r="AA29" s="268">
        <v>0.21280444498546969</v>
      </c>
      <c r="AB29" s="268">
        <v>0.30463524305716061</v>
      </c>
      <c r="AC29" s="268">
        <v>0.32901575259462229</v>
      </c>
      <c r="AD29" s="268">
        <v>0.3152136209269944</v>
      </c>
      <c r="AE29" s="268">
        <v>0.29454595826866448</v>
      </c>
      <c r="AF29" s="268">
        <v>0.19458972976211089</v>
      </c>
      <c r="AG29" s="268">
        <v>0</v>
      </c>
      <c r="AH29" s="268">
        <v>0</v>
      </c>
      <c r="AI29" s="268">
        <v>0</v>
      </c>
      <c r="AJ29" s="268">
        <v>0</v>
      </c>
      <c r="AL29" s="268">
        <v>0</v>
      </c>
      <c r="AM29" s="268">
        <v>9.510001677779531E-3</v>
      </c>
      <c r="AN29" s="268">
        <v>8.1729241637118616E-3</v>
      </c>
      <c r="AO29" s="268">
        <v>7.4391110029060539E-3</v>
      </c>
      <c r="AP29" s="268">
        <v>-2.9270486114321248E-3</v>
      </c>
      <c r="AQ29" s="268">
        <v>4.1968494810755274E-3</v>
      </c>
      <c r="AR29" s="268">
        <v>4.4786379073005582E-3</v>
      </c>
      <c r="AS29" s="268">
        <v>7.5454041731335469E-3</v>
      </c>
      <c r="AT29" s="268">
        <v>1.7541027023788909E-2</v>
      </c>
      <c r="AU29" s="268">
        <v>0</v>
      </c>
      <c r="AV29" s="268">
        <v>0</v>
      </c>
      <c r="AW29" s="268">
        <v>0</v>
      </c>
      <c r="AX29" s="268">
        <v>0</v>
      </c>
      <c r="AZ29" s="268">
        <v>0</v>
      </c>
      <c r="BA29" s="268">
        <v>0</v>
      </c>
      <c r="BB29" s="268">
        <v>0</v>
      </c>
      <c r="BC29" s="268">
        <v>0</v>
      </c>
      <c r="BD29" s="268">
        <v>0</v>
      </c>
      <c r="BE29" s="268">
        <v>0</v>
      </c>
      <c r="BF29" s="268">
        <v>0</v>
      </c>
      <c r="BG29" s="268">
        <v>0.98707379677415574</v>
      </c>
      <c r="BH29" s="268">
        <v>1.292620322584421E-2</v>
      </c>
      <c r="BI29" s="268">
        <v>0</v>
      </c>
      <c r="BJ29" s="268">
        <v>0</v>
      </c>
      <c r="BK29" s="268">
        <v>0</v>
      </c>
      <c r="BL29" s="268">
        <v>0</v>
      </c>
      <c r="BN29" s="268">
        <v>0</v>
      </c>
      <c r="BO29" s="268">
        <v>0</v>
      </c>
      <c r="BP29" s="268">
        <v>5.5855716281090477E-5</v>
      </c>
      <c r="BQ29" s="268">
        <v>6.3167571429287921E-5</v>
      </c>
      <c r="BR29" s="268">
        <v>0</v>
      </c>
      <c r="BS29" s="268">
        <v>-7.343725727101579E-4</v>
      </c>
      <c r="BT29" s="268">
        <v>-1.298637875355691E-3</v>
      </c>
      <c r="BU29" s="268">
        <v>-1.0318159456679189E-3</v>
      </c>
      <c r="BV29" s="268">
        <v>-1.013430108960367E-3</v>
      </c>
      <c r="BW29" s="268">
        <v>0</v>
      </c>
      <c r="BX29" s="268">
        <v>0</v>
      </c>
      <c r="BY29" s="268">
        <v>0</v>
      </c>
      <c r="BZ29" s="268">
        <v>0</v>
      </c>
      <c r="CB29" s="268">
        <v>0</v>
      </c>
      <c r="CC29" s="268">
        <v>36.576929529921273</v>
      </c>
      <c r="CD29" s="268">
        <v>37.149655289599352</v>
      </c>
      <c r="CE29" s="268">
        <v>37.195555014530257</v>
      </c>
      <c r="CF29" s="268">
        <v>-12.196035880967189</v>
      </c>
      <c r="CG29" s="268">
        <v>13.115154628361021</v>
      </c>
      <c r="CH29" s="268">
        <v>31.99027076643257</v>
      </c>
      <c r="CI29" s="268">
        <v>50.302694487556977</v>
      </c>
      <c r="CJ29" s="268">
        <v>109.63141889868071</v>
      </c>
      <c r="CK29" s="268">
        <v>0</v>
      </c>
      <c r="CL29" s="268">
        <v>0</v>
      </c>
      <c r="CM29" s="268">
        <v>0</v>
      </c>
      <c r="CN29" s="268">
        <v>0</v>
      </c>
      <c r="CP29" s="268">
        <v>0</v>
      </c>
      <c r="CQ29" s="268">
        <v>0</v>
      </c>
      <c r="CR29" s="268">
        <v>0</v>
      </c>
      <c r="CS29" s="268">
        <v>0</v>
      </c>
      <c r="CT29" s="268">
        <v>10.667999999999999</v>
      </c>
      <c r="CU29" s="268">
        <v>0</v>
      </c>
      <c r="CV29" s="268">
        <v>8.8155170416282509</v>
      </c>
      <c r="CW29" s="268">
        <v>-1.8524829583717619</v>
      </c>
      <c r="CX29" s="268">
        <v>11.019243828367911</v>
      </c>
    </row>
    <row r="30" spans="1:102">
      <c r="A30" s="269">
        <v>28</v>
      </c>
      <c r="B30" s="268">
        <v>9</v>
      </c>
      <c r="C30" s="270">
        <v>43294</v>
      </c>
      <c r="D30" s="268">
        <v>1</v>
      </c>
      <c r="E30" s="268" t="s">
        <v>756</v>
      </c>
      <c r="F30" s="268" t="s">
        <v>758</v>
      </c>
      <c r="G30" s="268" t="s">
        <v>607</v>
      </c>
      <c r="H30" s="268" t="s">
        <v>606</v>
      </c>
      <c r="I30" s="268">
        <v>0.1</v>
      </c>
      <c r="J30" s="268">
        <v>150</v>
      </c>
      <c r="K30" s="268">
        <v>0</v>
      </c>
      <c r="L30" s="268">
        <v>0.1</v>
      </c>
      <c r="M30" s="268">
        <v>0.15</v>
      </c>
      <c r="N30" s="268">
        <v>1.0672171246522399</v>
      </c>
      <c r="O30" s="268">
        <v>6.4076765824601649</v>
      </c>
      <c r="P30" s="268">
        <v>0.8562569531196883</v>
      </c>
      <c r="Q30" s="268">
        <v>7.2639335355798531</v>
      </c>
      <c r="R30" s="268">
        <v>0.90061475323704421</v>
      </c>
      <c r="S30" s="268">
        <v>12.051715418930931</v>
      </c>
      <c r="T30" s="268">
        <v>12.051715418930931</v>
      </c>
      <c r="U30" s="268">
        <v>6.0040983549136282</v>
      </c>
      <c r="V30" s="268">
        <v>0</v>
      </c>
      <c r="W30" s="268">
        <v>0</v>
      </c>
      <c r="X30" s="268">
        <v>195</v>
      </c>
      <c r="Y30" s="268">
        <v>0.23270913209242319</v>
      </c>
      <c r="Z30" s="268">
        <v>0.2191606192959904</v>
      </c>
      <c r="AA30" s="268">
        <v>0.21252006438959931</v>
      </c>
      <c r="AB30" s="268">
        <v>0.30158081981678198</v>
      </c>
      <c r="AC30" s="268">
        <v>0.32769861757607388</v>
      </c>
      <c r="AD30" s="268">
        <v>0.30914519863250739</v>
      </c>
      <c r="AE30" s="268">
        <v>0.3058450587973266</v>
      </c>
      <c r="AF30" s="268">
        <v>0.28625733846207241</v>
      </c>
      <c r="AG30" s="268">
        <v>0</v>
      </c>
      <c r="AH30" s="268">
        <v>0</v>
      </c>
      <c r="AI30" s="268">
        <v>0</v>
      </c>
      <c r="AJ30" s="268">
        <v>0</v>
      </c>
      <c r="AL30" s="268">
        <v>0</v>
      </c>
      <c r="AM30" s="268">
        <v>9.4581735815153709E-3</v>
      </c>
      <c r="AN30" s="268">
        <v>8.1678761408019249E-3</v>
      </c>
      <c r="AO30" s="268">
        <v>7.4959871220801524E-3</v>
      </c>
      <c r="AP30" s="268">
        <v>-2.3161639633564098E-3</v>
      </c>
      <c r="AQ30" s="268">
        <v>4.4602764847852198E-3</v>
      </c>
      <c r="AR30" s="268">
        <v>5.0854801367492576E-3</v>
      </c>
      <c r="AS30" s="268">
        <v>6.4154941202673402E-3</v>
      </c>
      <c r="AT30" s="268">
        <v>8.374266153792765E-3</v>
      </c>
      <c r="AU30" s="268">
        <v>0</v>
      </c>
      <c r="AV30" s="268">
        <v>0</v>
      </c>
      <c r="AW30" s="268">
        <v>0</v>
      </c>
      <c r="AX30" s="268">
        <v>0</v>
      </c>
      <c r="AZ30" s="268">
        <v>0</v>
      </c>
      <c r="BA30" s="268">
        <v>0</v>
      </c>
      <c r="BB30" s="268">
        <v>0</v>
      </c>
      <c r="BC30" s="268">
        <v>0</v>
      </c>
      <c r="BD30" s="268">
        <v>0</v>
      </c>
      <c r="BE30" s="268">
        <v>0</v>
      </c>
      <c r="BF30" s="268">
        <v>0</v>
      </c>
      <c r="BG30" s="268">
        <v>1</v>
      </c>
      <c r="BH30" s="268">
        <v>0</v>
      </c>
      <c r="BI30" s="268">
        <v>0</v>
      </c>
      <c r="BJ30" s="268">
        <v>0</v>
      </c>
      <c r="BK30" s="268">
        <v>0</v>
      </c>
      <c r="BL30" s="268">
        <v>0</v>
      </c>
      <c r="BN30" s="268">
        <v>0</v>
      </c>
      <c r="BO30" s="268">
        <v>0</v>
      </c>
      <c r="BP30" s="268">
        <v>5.1828096264162033E-5</v>
      </c>
      <c r="BQ30" s="268">
        <v>5.6876119174095779E-5</v>
      </c>
      <c r="BR30" s="268">
        <v>0</v>
      </c>
      <c r="BS30" s="268">
        <v>-6.1088464807571659E-4</v>
      </c>
      <c r="BT30" s="268">
        <v>-8.7431165178541016E-4</v>
      </c>
      <c r="BU30" s="268">
        <v>-1.481153881234107E-3</v>
      </c>
      <c r="BV30" s="268">
        <v>0</v>
      </c>
      <c r="BW30" s="268">
        <v>0</v>
      </c>
      <c r="BX30" s="268">
        <v>0</v>
      </c>
      <c r="BY30" s="268">
        <v>0</v>
      </c>
      <c r="BZ30" s="268">
        <v>0</v>
      </c>
      <c r="CB30" s="268">
        <v>0</v>
      </c>
      <c r="CC30" s="268">
        <v>36.377590698136039</v>
      </c>
      <c r="CD30" s="268">
        <v>37.126709730917817</v>
      </c>
      <c r="CE30" s="268">
        <v>37.479935610400752</v>
      </c>
      <c r="CF30" s="268">
        <v>-9.6506831806517113</v>
      </c>
      <c r="CG30" s="268">
        <v>13.938364014953811</v>
      </c>
      <c r="CH30" s="268">
        <v>36.324858119637568</v>
      </c>
      <c r="CI30" s="268">
        <v>42.769960801782268</v>
      </c>
      <c r="CJ30" s="268">
        <v>52.339163461204777</v>
      </c>
      <c r="CK30" s="268">
        <v>0</v>
      </c>
      <c r="CL30" s="268">
        <v>0</v>
      </c>
      <c r="CM30" s="268">
        <v>0</v>
      </c>
      <c r="CN30" s="268">
        <v>0</v>
      </c>
      <c r="CP30" s="268">
        <v>0</v>
      </c>
      <c r="CQ30" s="268">
        <v>0</v>
      </c>
      <c r="CR30" s="268">
        <v>0</v>
      </c>
      <c r="CS30" s="268">
        <v>0</v>
      </c>
      <c r="CT30" s="268">
        <v>0</v>
      </c>
      <c r="CU30" s="268">
        <v>0</v>
      </c>
      <c r="CV30" s="268">
        <v>-7.2639335355799144</v>
      </c>
      <c r="CW30" s="268">
        <v>-7.2639335355798531</v>
      </c>
      <c r="CX30" s="268">
        <v>0.8562569531196883</v>
      </c>
    </row>
    <row r="31" spans="1:102">
      <c r="A31" s="269">
        <v>29</v>
      </c>
      <c r="B31" s="268">
        <v>10</v>
      </c>
      <c r="C31" s="270">
        <v>43295</v>
      </c>
      <c r="D31" s="268">
        <v>1</v>
      </c>
      <c r="E31" s="268" t="s">
        <v>756</v>
      </c>
      <c r="F31" s="268" t="s">
        <v>758</v>
      </c>
      <c r="G31" s="268" t="s">
        <v>607</v>
      </c>
      <c r="H31" s="268" t="s">
        <v>606</v>
      </c>
      <c r="I31" s="268">
        <v>0.1</v>
      </c>
      <c r="J31" s="268">
        <v>150</v>
      </c>
      <c r="K31" s="268">
        <v>0</v>
      </c>
      <c r="L31" s="268">
        <v>0.1</v>
      </c>
      <c r="M31" s="268">
        <v>0.15</v>
      </c>
      <c r="N31" s="268">
        <v>0.51389975932170695</v>
      </c>
      <c r="O31" s="268">
        <v>3.678808882901929</v>
      </c>
      <c r="P31" s="268">
        <v>0.5858147474135631</v>
      </c>
      <c r="Q31" s="268">
        <v>4.2646236303154934</v>
      </c>
      <c r="R31" s="268">
        <v>1.073791770526678</v>
      </c>
      <c r="S31" s="268">
        <v>13.125507189457601</v>
      </c>
      <c r="T31" s="268">
        <v>13.125507189457601</v>
      </c>
      <c r="U31" s="268">
        <v>7.1586118035111861</v>
      </c>
      <c r="V31" s="268">
        <v>0</v>
      </c>
      <c r="W31" s="268">
        <v>0</v>
      </c>
      <c r="X31" s="268">
        <v>196</v>
      </c>
      <c r="Y31" s="268">
        <v>0.23294851265235719</v>
      </c>
      <c r="Z31" s="268">
        <v>0.21917810218032691</v>
      </c>
      <c r="AA31" s="268">
        <v>0.21226320094532869</v>
      </c>
      <c r="AB31" s="268">
        <v>0.29936932353823081</v>
      </c>
      <c r="AC31" s="268">
        <v>0.32396228594494231</v>
      </c>
      <c r="AD31" s="268">
        <v>0.3174864271405744</v>
      </c>
      <c r="AE31" s="268">
        <v>0.29607982652682568</v>
      </c>
      <c r="AF31" s="268">
        <v>0.22693766268807319</v>
      </c>
      <c r="AG31" s="268">
        <v>0</v>
      </c>
      <c r="AH31" s="268">
        <v>0</v>
      </c>
      <c r="AI31" s="268">
        <v>0</v>
      </c>
      <c r="AJ31" s="268">
        <v>0</v>
      </c>
      <c r="AL31" s="268">
        <v>0</v>
      </c>
      <c r="AM31" s="268">
        <v>9.4102974695285651E-3</v>
      </c>
      <c r="AN31" s="268">
        <v>8.1643795639346171E-3</v>
      </c>
      <c r="AO31" s="268">
        <v>7.5473598109342642E-3</v>
      </c>
      <c r="AP31" s="268">
        <v>-1.8738647076461661E-3</v>
      </c>
      <c r="AQ31" s="268">
        <v>5.2075428110115347E-3</v>
      </c>
      <c r="AR31" s="268">
        <v>4.2513572859425577E-3</v>
      </c>
      <c r="AS31" s="268">
        <v>7.3920173473174264E-3</v>
      </c>
      <c r="AT31" s="268">
        <v>1.4306233731192681E-2</v>
      </c>
      <c r="AU31" s="268">
        <v>0</v>
      </c>
      <c r="AV31" s="268">
        <v>0</v>
      </c>
      <c r="AW31" s="268">
        <v>0</v>
      </c>
      <c r="AX31" s="268">
        <v>0</v>
      </c>
      <c r="AZ31" s="268">
        <v>0</v>
      </c>
      <c r="BA31" s="268">
        <v>0</v>
      </c>
      <c r="BB31" s="268">
        <v>0</v>
      </c>
      <c r="BC31" s="268">
        <v>0</v>
      </c>
      <c r="BD31" s="268">
        <v>0</v>
      </c>
      <c r="BE31" s="268">
        <v>0</v>
      </c>
      <c r="BF31" s="268">
        <v>0</v>
      </c>
      <c r="BG31" s="268">
        <v>0.53574470902753324</v>
      </c>
      <c r="BH31" s="268">
        <v>0.46425529097246682</v>
      </c>
      <c r="BI31" s="268">
        <v>0</v>
      </c>
      <c r="BJ31" s="268">
        <v>0</v>
      </c>
      <c r="BK31" s="268">
        <v>0</v>
      </c>
      <c r="BL31" s="268">
        <v>0</v>
      </c>
      <c r="BN31" s="268">
        <v>0</v>
      </c>
      <c r="BO31" s="268">
        <v>0</v>
      </c>
      <c r="BP31" s="268">
        <v>4.7876111986805409E-5</v>
      </c>
      <c r="BQ31" s="268">
        <v>5.1372688854110373E-5</v>
      </c>
      <c r="BR31" s="268">
        <v>0</v>
      </c>
      <c r="BS31" s="268">
        <v>-4.4229925571024757E-4</v>
      </c>
      <c r="BT31" s="268">
        <v>-1.18956558193656E-3</v>
      </c>
      <c r="BU31" s="268">
        <v>-3.554427311298565E-4</v>
      </c>
      <c r="BV31" s="268">
        <v>-8.7323082597803078E-4</v>
      </c>
      <c r="BW31" s="268">
        <v>0</v>
      </c>
      <c r="BX31" s="268">
        <v>0</v>
      </c>
      <c r="BY31" s="268">
        <v>0</v>
      </c>
      <c r="BZ31" s="268">
        <v>0</v>
      </c>
      <c r="CB31" s="268">
        <v>0</v>
      </c>
      <c r="CC31" s="268">
        <v>36.193451805879093</v>
      </c>
      <c r="CD31" s="268">
        <v>37.110816199702789</v>
      </c>
      <c r="CE31" s="268">
        <v>37.736799054671309</v>
      </c>
      <c r="CF31" s="268">
        <v>-7.8077696151923641</v>
      </c>
      <c r="CG31" s="268">
        <v>16.273571284411041</v>
      </c>
      <c r="CH31" s="268">
        <v>30.366837756732561</v>
      </c>
      <c r="CI31" s="268">
        <v>49.280115648782839</v>
      </c>
      <c r="CJ31" s="268">
        <v>89.413960819954227</v>
      </c>
      <c r="CK31" s="268">
        <v>0</v>
      </c>
      <c r="CL31" s="268">
        <v>0</v>
      </c>
      <c r="CM31" s="268">
        <v>0</v>
      </c>
      <c r="CN31" s="268">
        <v>0</v>
      </c>
      <c r="CP31" s="268">
        <v>0</v>
      </c>
      <c r="CQ31" s="268">
        <v>0</v>
      </c>
      <c r="CR31" s="268">
        <v>0</v>
      </c>
      <c r="CS31" s="268">
        <v>0</v>
      </c>
      <c r="CT31" s="268">
        <v>0</v>
      </c>
      <c r="CU31" s="268">
        <v>0</v>
      </c>
      <c r="CV31" s="268">
        <v>-4.264623630315489</v>
      </c>
      <c r="CW31" s="268">
        <v>-4.2646236303154934</v>
      </c>
      <c r="CX31" s="268">
        <v>0.5858147474135631</v>
      </c>
    </row>
    <row r="32" spans="1:102">
      <c r="A32" s="269">
        <v>30</v>
      </c>
      <c r="B32" s="268">
        <v>11</v>
      </c>
      <c r="C32" s="270">
        <v>43296</v>
      </c>
      <c r="D32" s="268">
        <v>1</v>
      </c>
      <c r="E32" s="268" t="s">
        <v>756</v>
      </c>
      <c r="F32" s="268" t="s">
        <v>758</v>
      </c>
      <c r="G32" s="268" t="s">
        <v>607</v>
      </c>
      <c r="H32" s="268" t="s">
        <v>606</v>
      </c>
      <c r="I32" s="268">
        <v>0.1</v>
      </c>
      <c r="J32" s="268">
        <v>150</v>
      </c>
      <c r="K32" s="268">
        <v>0</v>
      </c>
      <c r="L32" s="268">
        <v>0.1</v>
      </c>
      <c r="M32" s="268">
        <v>0.15</v>
      </c>
      <c r="N32" s="268">
        <v>0.2874438222361938</v>
      </c>
      <c r="O32" s="268">
        <v>2.0248296643543</v>
      </c>
      <c r="P32" s="268">
        <v>0.40922332204324258</v>
      </c>
      <c r="Q32" s="268">
        <v>2.4340529863975431</v>
      </c>
      <c r="R32" s="268">
        <v>1.056639336654706</v>
      </c>
      <c r="S32" s="268">
        <v>14.182146526112311</v>
      </c>
      <c r="T32" s="268">
        <v>14.182146526112311</v>
      </c>
      <c r="U32" s="268">
        <v>7.0442622443647078</v>
      </c>
      <c r="V32" s="268">
        <v>0</v>
      </c>
      <c r="W32" s="268">
        <v>0</v>
      </c>
      <c r="X32" s="268">
        <v>197</v>
      </c>
      <c r="Y32" s="268">
        <v>0.23316889580823211</v>
      </c>
      <c r="Z32" s="268">
        <v>0.21919031736709349</v>
      </c>
      <c r="AA32" s="268">
        <v>0.2120306026026873</v>
      </c>
      <c r="AB32" s="268">
        <v>0.29674520187969661</v>
      </c>
      <c r="AC32" s="268">
        <v>0.32502583642753358</v>
      </c>
      <c r="AD32" s="268">
        <v>0.30494628510602728</v>
      </c>
      <c r="AE32" s="268">
        <v>0.2944421490103718</v>
      </c>
      <c r="AF32" s="268">
        <v>0.20159038828780521</v>
      </c>
      <c r="AG32" s="268">
        <v>0</v>
      </c>
      <c r="AH32" s="268">
        <v>0</v>
      </c>
      <c r="AI32" s="268">
        <v>0</v>
      </c>
      <c r="AJ32" s="268">
        <v>0</v>
      </c>
      <c r="AL32" s="268">
        <v>0</v>
      </c>
      <c r="AM32" s="268">
        <v>9.3662208383535877E-3</v>
      </c>
      <c r="AN32" s="268">
        <v>8.1619365265813114E-3</v>
      </c>
      <c r="AO32" s="268">
        <v>7.5938794794625482E-3</v>
      </c>
      <c r="AP32" s="268">
        <v>-1.3490403759393249E-3</v>
      </c>
      <c r="AQ32" s="268">
        <v>4.9948327144932808E-3</v>
      </c>
      <c r="AR32" s="268">
        <v>5.5053714893972634E-3</v>
      </c>
      <c r="AS32" s="268">
        <v>7.5557850989628186E-3</v>
      </c>
      <c r="AT32" s="268">
        <v>1.6840961171219481E-2</v>
      </c>
      <c r="AU32" s="268">
        <v>0</v>
      </c>
      <c r="AV32" s="268">
        <v>0</v>
      </c>
      <c r="AW32" s="268">
        <v>0</v>
      </c>
      <c r="AX32" s="268">
        <v>0</v>
      </c>
      <c r="AZ32" s="268">
        <v>0</v>
      </c>
      <c r="BA32" s="268">
        <v>0</v>
      </c>
      <c r="BB32" s="268">
        <v>0</v>
      </c>
      <c r="BC32" s="268">
        <v>0</v>
      </c>
      <c r="BD32" s="268">
        <v>0</v>
      </c>
      <c r="BE32" s="268">
        <v>0</v>
      </c>
      <c r="BF32" s="268">
        <v>0</v>
      </c>
      <c r="BG32" s="268">
        <v>0.82732436654922215</v>
      </c>
      <c r="BH32" s="268">
        <v>0.1726756334507778</v>
      </c>
      <c r="BI32" s="268">
        <v>0</v>
      </c>
      <c r="BJ32" s="268">
        <v>0</v>
      </c>
      <c r="BK32" s="268">
        <v>0</v>
      </c>
      <c r="BL32" s="268">
        <v>0</v>
      </c>
      <c r="BN32" s="268">
        <v>0</v>
      </c>
      <c r="BO32" s="268">
        <v>0</v>
      </c>
      <c r="BP32" s="268">
        <v>4.4076631174978557E-5</v>
      </c>
      <c r="BQ32" s="268">
        <v>4.6519668528282821E-5</v>
      </c>
      <c r="BR32" s="268">
        <v>0</v>
      </c>
      <c r="BS32" s="268">
        <v>-5.2482433170683671E-4</v>
      </c>
      <c r="BT32" s="268">
        <v>-3.1211423518858752E-4</v>
      </c>
      <c r="BU32" s="268">
        <v>-1.5661284386432959E-3</v>
      </c>
      <c r="BV32" s="268">
        <v>-1.2452373754695679E-3</v>
      </c>
      <c r="BW32" s="268">
        <v>0</v>
      </c>
      <c r="BX32" s="268">
        <v>0</v>
      </c>
      <c r="BY32" s="268">
        <v>0</v>
      </c>
      <c r="BZ32" s="268">
        <v>0</v>
      </c>
      <c r="CB32" s="268">
        <v>0</v>
      </c>
      <c r="CC32" s="268">
        <v>36.02392630135995</v>
      </c>
      <c r="CD32" s="268">
        <v>37.099711484460492</v>
      </c>
      <c r="CE32" s="268">
        <v>37.969397397312733</v>
      </c>
      <c r="CF32" s="268">
        <v>-5.6210015664138577</v>
      </c>
      <c r="CG32" s="268">
        <v>15.6088522327915</v>
      </c>
      <c r="CH32" s="268">
        <v>39.324082067123321</v>
      </c>
      <c r="CI32" s="268">
        <v>50.371900659752143</v>
      </c>
      <c r="CJ32" s="268">
        <v>105.2560073201218</v>
      </c>
      <c r="CK32" s="268">
        <v>0</v>
      </c>
      <c r="CL32" s="268">
        <v>0</v>
      </c>
      <c r="CM32" s="268">
        <v>0</v>
      </c>
      <c r="CN32" s="268">
        <v>0</v>
      </c>
      <c r="CP32" s="268">
        <v>0</v>
      </c>
      <c r="CQ32" s="268">
        <v>0</v>
      </c>
      <c r="CR32" s="268">
        <v>0</v>
      </c>
      <c r="CS32" s="268">
        <v>0</v>
      </c>
      <c r="CT32" s="268">
        <v>0.254</v>
      </c>
      <c r="CU32" s="268">
        <v>0</v>
      </c>
      <c r="CV32" s="268">
        <v>-2.1800529863975071</v>
      </c>
      <c r="CW32" s="268">
        <v>-2.4340529863975431</v>
      </c>
      <c r="CX32" s="268">
        <v>0.66322332204324264</v>
      </c>
    </row>
    <row r="33" spans="1:102">
      <c r="A33" s="269">
        <v>31</v>
      </c>
      <c r="B33" s="268">
        <v>12</v>
      </c>
      <c r="C33" s="270">
        <v>43297</v>
      </c>
      <c r="D33" s="268">
        <v>1</v>
      </c>
      <c r="E33" s="268" t="s">
        <v>756</v>
      </c>
      <c r="F33" s="268" t="s">
        <v>758</v>
      </c>
      <c r="G33" s="268" t="s">
        <v>607</v>
      </c>
      <c r="H33" s="268" t="s">
        <v>606</v>
      </c>
      <c r="I33" s="268">
        <v>0.1</v>
      </c>
      <c r="J33" s="268">
        <v>150</v>
      </c>
      <c r="K33" s="268">
        <v>0</v>
      </c>
      <c r="L33" s="268">
        <v>0.1</v>
      </c>
      <c r="M33" s="268">
        <v>0.15</v>
      </c>
      <c r="N33" s="268">
        <v>0.12644980737715841</v>
      </c>
      <c r="O33" s="268">
        <v>0.89803020017667179</v>
      </c>
      <c r="P33" s="268">
        <v>0.32561199037742711</v>
      </c>
      <c r="Q33" s="268">
        <v>1.2236421905540991</v>
      </c>
      <c r="R33" s="268">
        <v>1.0652806265233861</v>
      </c>
      <c r="S33" s="268">
        <v>15.2474271526357</v>
      </c>
      <c r="T33" s="268">
        <v>15.2474271526357</v>
      </c>
      <c r="U33" s="268">
        <v>7.1018708434892419</v>
      </c>
      <c r="V33" s="268">
        <v>0</v>
      </c>
      <c r="W33" s="268">
        <v>0</v>
      </c>
      <c r="X33" s="268">
        <v>198</v>
      </c>
      <c r="Y33" s="268">
        <v>0.23337127525921669</v>
      </c>
      <c r="Z33" s="268">
        <v>0.21919899282393279</v>
      </c>
      <c r="AA33" s="268">
        <v>0.2118195476948633</v>
      </c>
      <c r="AB33" s="268">
        <v>0.295542645023537</v>
      </c>
      <c r="AC33" s="268">
        <v>0.31999257954600951</v>
      </c>
      <c r="AD33" s="268">
        <v>0.30953515985091162</v>
      </c>
      <c r="AE33" s="268">
        <v>0.29823266852042252</v>
      </c>
      <c r="AF33" s="268">
        <v>0.1838820916442622</v>
      </c>
      <c r="AG33" s="268">
        <v>0</v>
      </c>
      <c r="AH33" s="268">
        <v>0</v>
      </c>
      <c r="AI33" s="268">
        <v>0</v>
      </c>
      <c r="AJ33" s="268">
        <v>0</v>
      </c>
      <c r="AL33" s="268">
        <v>0</v>
      </c>
      <c r="AM33" s="268">
        <v>9.3257449481566543E-3</v>
      </c>
      <c r="AN33" s="268">
        <v>8.1602014352134458E-3</v>
      </c>
      <c r="AO33" s="268">
        <v>7.6360904610273473E-3</v>
      </c>
      <c r="AP33" s="268">
        <v>-1.1085290047074029E-3</v>
      </c>
      <c r="AQ33" s="268">
        <v>6.0014840907981039E-3</v>
      </c>
      <c r="AR33" s="268">
        <v>5.046484014908835E-3</v>
      </c>
      <c r="AS33" s="268">
        <v>7.1767331479577479E-3</v>
      </c>
      <c r="AT33" s="268">
        <v>1.861179083557378E-2</v>
      </c>
      <c r="AU33" s="268">
        <v>0</v>
      </c>
      <c r="AV33" s="268">
        <v>0</v>
      </c>
      <c r="AW33" s="268">
        <v>0</v>
      </c>
      <c r="AX33" s="268">
        <v>0</v>
      </c>
      <c r="AZ33" s="268">
        <v>0</v>
      </c>
      <c r="BA33" s="268">
        <v>0</v>
      </c>
      <c r="BB33" s="268">
        <v>0</v>
      </c>
      <c r="BC33" s="268">
        <v>0</v>
      </c>
      <c r="BD33" s="268">
        <v>0</v>
      </c>
      <c r="BE33" s="268">
        <v>0</v>
      </c>
      <c r="BF33" s="268">
        <v>0</v>
      </c>
      <c r="BG33" s="268">
        <v>1</v>
      </c>
      <c r="BH33" s="268">
        <v>0</v>
      </c>
      <c r="BI33" s="268">
        <v>0</v>
      </c>
      <c r="BJ33" s="268">
        <v>0</v>
      </c>
      <c r="BK33" s="268">
        <v>0</v>
      </c>
      <c r="BL33" s="268">
        <v>0</v>
      </c>
      <c r="BN33" s="268">
        <v>0</v>
      </c>
      <c r="BO33" s="268">
        <v>0</v>
      </c>
      <c r="BP33" s="268">
        <v>4.047589019693334E-5</v>
      </c>
      <c r="BQ33" s="268">
        <v>4.2210981564799063E-5</v>
      </c>
      <c r="BR33" s="268">
        <v>0</v>
      </c>
      <c r="BS33" s="268">
        <v>-2.4051137123192259E-4</v>
      </c>
      <c r="BT33" s="268">
        <v>-1.24716274753675E-3</v>
      </c>
      <c r="BU33" s="268">
        <v>-7.8827527304831948E-4</v>
      </c>
      <c r="BV33" s="268">
        <v>0</v>
      </c>
      <c r="BW33" s="268">
        <v>0</v>
      </c>
      <c r="BX33" s="268">
        <v>0</v>
      </c>
      <c r="BY33" s="268">
        <v>0</v>
      </c>
      <c r="BZ33" s="268">
        <v>0</v>
      </c>
      <c r="CB33" s="268">
        <v>0</v>
      </c>
      <c r="CC33" s="268">
        <v>35.868249800602513</v>
      </c>
      <c r="CD33" s="268">
        <v>37.091824705515648</v>
      </c>
      <c r="CE33" s="268">
        <v>38.180452305136733</v>
      </c>
      <c r="CF33" s="268">
        <v>-4.6188708529475164</v>
      </c>
      <c r="CG33" s="268">
        <v>18.75463778374408</v>
      </c>
      <c r="CH33" s="268">
        <v>36.046314392205979</v>
      </c>
      <c r="CI33" s="268">
        <v>47.844887653051657</v>
      </c>
      <c r="CJ33" s="268">
        <v>116.32369272233611</v>
      </c>
      <c r="CK33" s="268">
        <v>0</v>
      </c>
      <c r="CL33" s="268">
        <v>0</v>
      </c>
      <c r="CM33" s="268">
        <v>0</v>
      </c>
      <c r="CN33" s="268">
        <v>0</v>
      </c>
      <c r="CP33" s="268">
        <v>0</v>
      </c>
      <c r="CQ33" s="268">
        <v>0</v>
      </c>
      <c r="CR33" s="268">
        <v>0</v>
      </c>
      <c r="CS33" s="268">
        <v>0</v>
      </c>
      <c r="CT33" s="268">
        <v>0</v>
      </c>
      <c r="CU33" s="268">
        <v>0</v>
      </c>
      <c r="CV33" s="268">
        <v>-1.2236421905540971</v>
      </c>
      <c r="CW33" s="268">
        <v>-1.2236421905540991</v>
      </c>
      <c r="CX33" s="268">
        <v>0.32561199037742711</v>
      </c>
    </row>
    <row r="34" spans="1:102">
      <c r="A34" s="269">
        <v>32</v>
      </c>
      <c r="B34" s="268">
        <v>13</v>
      </c>
      <c r="C34" s="270">
        <v>43298</v>
      </c>
      <c r="D34" s="268">
        <v>1</v>
      </c>
      <c r="E34" s="268" t="s">
        <v>756</v>
      </c>
      <c r="F34" s="268" t="s">
        <v>758</v>
      </c>
      <c r="G34" s="268" t="s">
        <v>607</v>
      </c>
      <c r="H34" s="268" t="s">
        <v>606</v>
      </c>
      <c r="I34" s="268">
        <v>0.1</v>
      </c>
      <c r="J34" s="268">
        <v>150</v>
      </c>
      <c r="K34" s="268">
        <v>0</v>
      </c>
      <c r="L34" s="268">
        <v>0.1</v>
      </c>
      <c r="M34" s="268">
        <v>0.15</v>
      </c>
      <c r="N34" s="268">
        <v>4.4822198761317107E-2</v>
      </c>
      <c r="O34" s="268">
        <v>0.31807300709383812</v>
      </c>
      <c r="P34" s="268">
        <v>0.30413304082291831</v>
      </c>
      <c r="Q34" s="268">
        <v>0.62220604791675638</v>
      </c>
      <c r="R34" s="268">
        <v>1.0644491431163721</v>
      </c>
      <c r="S34" s="268">
        <v>16.311876295752072</v>
      </c>
      <c r="T34" s="268">
        <v>16.311876295752072</v>
      </c>
      <c r="U34" s="268">
        <v>7.0963276207758144</v>
      </c>
      <c r="V34" s="268">
        <v>0</v>
      </c>
      <c r="W34" s="268">
        <v>0</v>
      </c>
      <c r="X34" s="268">
        <v>199</v>
      </c>
      <c r="Y34" s="268">
        <v>0.23355676900813541</v>
      </c>
      <c r="Z34" s="268">
        <v>0.2192053182187127</v>
      </c>
      <c r="AA34" s="268">
        <v>0.2116277285511648</v>
      </c>
      <c r="AB34" s="268">
        <v>0.2931007080197332</v>
      </c>
      <c r="AC34" s="268">
        <v>0.31950083318492961</v>
      </c>
      <c r="AD34" s="268">
        <v>0.30656582401739929</v>
      </c>
      <c r="AE34" s="268">
        <v>0.30381325117992791</v>
      </c>
      <c r="AF34" s="268">
        <v>0.17490178964249539</v>
      </c>
      <c r="AG34" s="268">
        <v>0</v>
      </c>
      <c r="AH34" s="268">
        <v>0</v>
      </c>
      <c r="AI34" s="268">
        <v>0</v>
      </c>
      <c r="AJ34" s="268">
        <v>0</v>
      </c>
      <c r="AL34" s="268">
        <v>0</v>
      </c>
      <c r="AM34" s="268">
        <v>9.2886461983729338E-3</v>
      </c>
      <c r="AN34" s="268">
        <v>8.1589363562574648E-3</v>
      </c>
      <c r="AO34" s="268">
        <v>7.6744542897670487E-3</v>
      </c>
      <c r="AP34" s="268">
        <v>-6.2014160394664437E-4</v>
      </c>
      <c r="AQ34" s="268">
        <v>6.0998333630140726E-3</v>
      </c>
      <c r="AR34" s="268">
        <v>5.3434175982600687E-3</v>
      </c>
      <c r="AS34" s="268">
        <v>6.6186748820072144E-3</v>
      </c>
      <c r="AT34" s="268">
        <v>1.9509821035750451E-2</v>
      </c>
      <c r="AU34" s="268">
        <v>0</v>
      </c>
      <c r="AV34" s="268">
        <v>0</v>
      </c>
      <c r="AW34" s="268">
        <v>0</v>
      </c>
      <c r="AX34" s="268">
        <v>0</v>
      </c>
      <c r="AZ34" s="268">
        <v>0</v>
      </c>
      <c r="BA34" s="268">
        <v>0</v>
      </c>
      <c r="BB34" s="268">
        <v>0</v>
      </c>
      <c r="BC34" s="268">
        <v>0</v>
      </c>
      <c r="BD34" s="268">
        <v>0</v>
      </c>
      <c r="BE34" s="268">
        <v>0</v>
      </c>
      <c r="BF34" s="268">
        <v>0</v>
      </c>
      <c r="BG34" s="268">
        <v>1</v>
      </c>
      <c r="BH34" s="268">
        <v>0</v>
      </c>
      <c r="BI34" s="268">
        <v>0</v>
      </c>
      <c r="BJ34" s="268">
        <v>0</v>
      </c>
      <c r="BK34" s="268">
        <v>0</v>
      </c>
      <c r="BL34" s="268">
        <v>0</v>
      </c>
      <c r="BN34" s="268">
        <v>0</v>
      </c>
      <c r="BO34" s="268">
        <v>0</v>
      </c>
      <c r="BP34" s="268">
        <v>3.7098749783719828E-5</v>
      </c>
      <c r="BQ34" s="268">
        <v>3.8363828739698989E-5</v>
      </c>
      <c r="BR34" s="268">
        <v>0</v>
      </c>
      <c r="BS34" s="268">
        <v>-4.8838740076076318E-4</v>
      </c>
      <c r="BT34" s="268">
        <v>-5.86736672976727E-4</v>
      </c>
      <c r="BU34" s="268">
        <v>-8.8367025632796051E-4</v>
      </c>
      <c r="BV34" s="268">
        <v>0</v>
      </c>
      <c r="BW34" s="268">
        <v>0</v>
      </c>
      <c r="BX34" s="268">
        <v>0</v>
      </c>
      <c r="BY34" s="268">
        <v>0</v>
      </c>
      <c r="BZ34" s="268">
        <v>0</v>
      </c>
      <c r="CB34" s="268">
        <v>0</v>
      </c>
      <c r="CC34" s="268">
        <v>35.725562301434351</v>
      </c>
      <c r="CD34" s="268">
        <v>37.086074346624827</v>
      </c>
      <c r="CE34" s="268">
        <v>38.372271448835242</v>
      </c>
      <c r="CF34" s="268">
        <v>-2.5839233497776859</v>
      </c>
      <c r="CG34" s="268">
        <v>19.06197925941898</v>
      </c>
      <c r="CH34" s="268">
        <v>38.167268559000497</v>
      </c>
      <c r="CI34" s="268">
        <v>44.124499213381434</v>
      </c>
      <c r="CJ34" s="268">
        <v>121.93638147344031</v>
      </c>
      <c r="CK34" s="268">
        <v>0</v>
      </c>
      <c r="CL34" s="268">
        <v>0</v>
      </c>
      <c r="CM34" s="268">
        <v>0</v>
      </c>
      <c r="CN34" s="268">
        <v>0</v>
      </c>
      <c r="CP34" s="268">
        <v>0</v>
      </c>
      <c r="CQ34" s="268">
        <v>0</v>
      </c>
      <c r="CR34" s="268">
        <v>0</v>
      </c>
      <c r="CS34" s="268">
        <v>0</v>
      </c>
      <c r="CT34" s="268">
        <v>0</v>
      </c>
      <c r="CU34" s="268">
        <v>0</v>
      </c>
      <c r="CV34" s="268">
        <v>-0.62220604791679568</v>
      </c>
      <c r="CW34" s="268">
        <v>-0.62220604791675638</v>
      </c>
      <c r="CX34" s="268">
        <v>0.30413304082291831</v>
      </c>
    </row>
    <row r="35" spans="1:102">
      <c r="A35" s="269">
        <v>33</v>
      </c>
      <c r="B35" s="268">
        <v>14</v>
      </c>
      <c r="C35" s="270">
        <v>43299</v>
      </c>
      <c r="D35" s="268">
        <v>1</v>
      </c>
      <c r="E35" s="268" t="s">
        <v>756</v>
      </c>
      <c r="F35" s="268" t="s">
        <v>758</v>
      </c>
      <c r="G35" s="268" t="s">
        <v>607</v>
      </c>
      <c r="H35" s="268" t="s">
        <v>606</v>
      </c>
      <c r="I35" s="268">
        <v>0.1</v>
      </c>
      <c r="J35" s="268">
        <v>150</v>
      </c>
      <c r="K35" s="268">
        <v>0</v>
      </c>
      <c r="L35" s="268">
        <v>0.1</v>
      </c>
      <c r="M35" s="268">
        <v>0.15</v>
      </c>
      <c r="N35" s="268">
        <v>1.5681992305446431E-2</v>
      </c>
      <c r="O35" s="268">
        <v>0.12666019691640051</v>
      </c>
      <c r="P35" s="268">
        <v>0.32400206993549768</v>
      </c>
      <c r="Q35" s="268">
        <v>0.45066226685189809</v>
      </c>
      <c r="R35" s="268">
        <v>1.211518866187788</v>
      </c>
      <c r="S35" s="268">
        <v>17.52339516193986</v>
      </c>
      <c r="T35" s="268">
        <v>17.52339516193986</v>
      </c>
      <c r="U35" s="268">
        <v>8.0767924412519196</v>
      </c>
      <c r="V35" s="268">
        <v>0</v>
      </c>
      <c r="W35" s="268">
        <v>0</v>
      </c>
      <c r="X35" s="268">
        <v>200</v>
      </c>
      <c r="Y35" s="268">
        <v>0.2337265460090367</v>
      </c>
      <c r="Z35" s="268">
        <v>0.2192101046687131</v>
      </c>
      <c r="AA35" s="268">
        <v>0.21145316510026299</v>
      </c>
      <c r="AB35" s="268">
        <v>0.29140443052628889</v>
      </c>
      <c r="AC35" s="268">
        <v>0.31747474493969219</v>
      </c>
      <c r="AD35" s="268">
        <v>0.31090593561423469</v>
      </c>
      <c r="AE35" s="268">
        <v>0.30387654065222658</v>
      </c>
      <c r="AF35" s="268">
        <v>0.17172105957155709</v>
      </c>
      <c r="AG35" s="268">
        <v>0</v>
      </c>
      <c r="AH35" s="268">
        <v>0</v>
      </c>
      <c r="AI35" s="268">
        <v>0</v>
      </c>
      <c r="AJ35" s="268">
        <v>0</v>
      </c>
      <c r="AL35" s="268">
        <v>0</v>
      </c>
      <c r="AM35" s="268">
        <v>9.2546907981926642E-3</v>
      </c>
      <c r="AN35" s="268">
        <v>8.1579790662573894E-3</v>
      </c>
      <c r="AO35" s="268">
        <v>7.7093669799473937E-3</v>
      </c>
      <c r="AP35" s="268">
        <v>-2.8088610525778263E-4</v>
      </c>
      <c r="AQ35" s="268">
        <v>6.5050510120615466E-3</v>
      </c>
      <c r="AR35" s="268">
        <v>4.9094064385765239E-3</v>
      </c>
      <c r="AS35" s="268">
        <v>6.6123459347773418E-3</v>
      </c>
      <c r="AT35" s="268">
        <v>1.98278940428443E-2</v>
      </c>
      <c r="AU35" s="268">
        <v>0</v>
      </c>
      <c r="AV35" s="268">
        <v>0</v>
      </c>
      <c r="AW35" s="268">
        <v>0</v>
      </c>
      <c r="AX35" s="268">
        <v>0</v>
      </c>
      <c r="AZ35" s="268">
        <v>0</v>
      </c>
      <c r="BA35" s="268">
        <v>0</v>
      </c>
      <c r="BB35" s="268">
        <v>0</v>
      </c>
      <c r="BC35" s="268">
        <v>0</v>
      </c>
      <c r="BD35" s="268">
        <v>0</v>
      </c>
      <c r="BE35" s="268">
        <v>0</v>
      </c>
      <c r="BF35" s="268">
        <v>0</v>
      </c>
      <c r="BG35" s="268">
        <v>1</v>
      </c>
      <c r="BH35" s="268">
        <v>0</v>
      </c>
      <c r="BI35" s="268">
        <v>0</v>
      </c>
      <c r="BJ35" s="268">
        <v>0</v>
      </c>
      <c r="BK35" s="268">
        <v>0</v>
      </c>
      <c r="BL35" s="268">
        <v>0</v>
      </c>
      <c r="BN35" s="268">
        <v>0</v>
      </c>
      <c r="BO35" s="268">
        <v>0</v>
      </c>
      <c r="BP35" s="268">
        <v>3.3955400180266802E-5</v>
      </c>
      <c r="BQ35" s="268">
        <v>3.4912690180346597E-5</v>
      </c>
      <c r="BR35" s="268">
        <v>0</v>
      </c>
      <c r="BS35" s="268">
        <v>-3.3925549868886321E-4</v>
      </c>
      <c r="BT35" s="268">
        <v>-7.4447314773633342E-4</v>
      </c>
      <c r="BU35" s="268">
        <v>-3.1046198805278813E-4</v>
      </c>
      <c r="BV35" s="268">
        <v>0</v>
      </c>
      <c r="BW35" s="268">
        <v>0</v>
      </c>
      <c r="BX35" s="268">
        <v>0</v>
      </c>
      <c r="BY35" s="268">
        <v>0</v>
      </c>
      <c r="BZ35" s="268">
        <v>0</v>
      </c>
      <c r="CB35" s="268">
        <v>0</v>
      </c>
      <c r="CC35" s="268">
        <v>35.594964608433322</v>
      </c>
      <c r="CD35" s="268">
        <v>37.081723028442667</v>
      </c>
      <c r="CE35" s="268">
        <v>38.54683489973695</v>
      </c>
      <c r="CF35" s="268">
        <v>-1.170358771907428</v>
      </c>
      <c r="CG35" s="268">
        <v>20.328284412692341</v>
      </c>
      <c r="CH35" s="268">
        <v>35.067188846975178</v>
      </c>
      <c r="CI35" s="268">
        <v>44.082306231848953</v>
      </c>
      <c r="CJ35" s="268">
        <v>123.92433776777681</v>
      </c>
      <c r="CK35" s="268">
        <v>0</v>
      </c>
      <c r="CL35" s="268">
        <v>0</v>
      </c>
      <c r="CM35" s="268">
        <v>0</v>
      </c>
      <c r="CN35" s="268">
        <v>0</v>
      </c>
      <c r="CP35" s="268">
        <v>0</v>
      </c>
      <c r="CQ35" s="268">
        <v>0</v>
      </c>
      <c r="CR35" s="268">
        <v>0</v>
      </c>
      <c r="CS35" s="268">
        <v>17.78</v>
      </c>
      <c r="CT35" s="268">
        <v>17.78</v>
      </c>
      <c r="CU35" s="268">
        <v>0</v>
      </c>
      <c r="CV35" s="268">
        <v>17.329337733148151</v>
      </c>
      <c r="CW35" s="268">
        <v>-0.45066226685189809</v>
      </c>
      <c r="CX35" s="268">
        <v>18.1040020699355</v>
      </c>
    </row>
    <row r="36" spans="1:102">
      <c r="A36" s="269">
        <v>34</v>
      </c>
      <c r="B36" s="268">
        <v>15</v>
      </c>
      <c r="C36" s="270">
        <v>43300</v>
      </c>
      <c r="D36" s="268">
        <v>1</v>
      </c>
      <c r="E36" s="268" t="s">
        <v>756</v>
      </c>
      <c r="F36" s="268" t="s">
        <v>758</v>
      </c>
      <c r="G36" s="268" t="s">
        <v>607</v>
      </c>
      <c r="H36" s="268" t="s">
        <v>606</v>
      </c>
      <c r="I36" s="268">
        <v>0.1</v>
      </c>
      <c r="J36" s="268">
        <v>150</v>
      </c>
      <c r="K36" s="268">
        <v>0</v>
      </c>
      <c r="L36" s="268">
        <v>0.1</v>
      </c>
      <c r="M36" s="268">
        <v>0.15</v>
      </c>
      <c r="N36" s="268">
        <v>1.099354907432688</v>
      </c>
      <c r="O36" s="268">
        <v>9.6593989331089407</v>
      </c>
      <c r="P36" s="268">
        <v>1.3179636804914669</v>
      </c>
      <c r="Q36" s="268">
        <v>10.977362613600411</v>
      </c>
      <c r="R36" s="268">
        <v>1.3179636804914669</v>
      </c>
      <c r="S36" s="268">
        <v>18.841358842431319</v>
      </c>
      <c r="T36" s="268">
        <v>18.841358842431319</v>
      </c>
      <c r="U36" s="268">
        <v>8.7864245366097808</v>
      </c>
      <c r="V36" s="268">
        <v>0</v>
      </c>
      <c r="W36" s="268">
        <v>0</v>
      </c>
      <c r="X36" s="268">
        <v>201</v>
      </c>
      <c r="Y36" s="268">
        <v>0.2338817768975264</v>
      </c>
      <c r="Z36" s="268">
        <v>0.21921389862083571</v>
      </c>
      <c r="AA36" s="268">
        <v>0.21564159118771861</v>
      </c>
      <c r="AB36" s="268">
        <v>0.28533151043401772</v>
      </c>
      <c r="AC36" s="268">
        <v>0.31758975155172398</v>
      </c>
      <c r="AD36" s="268">
        <v>0.30788335946269019</v>
      </c>
      <c r="AE36" s="268">
        <v>0.3068800212087594</v>
      </c>
      <c r="AF36" s="268">
        <v>0.34825445760239299</v>
      </c>
      <c r="AG36" s="268">
        <v>0</v>
      </c>
      <c r="AH36" s="268">
        <v>0</v>
      </c>
      <c r="AI36" s="268">
        <v>0</v>
      </c>
      <c r="AJ36" s="268">
        <v>0</v>
      </c>
      <c r="AL36" s="268">
        <v>0</v>
      </c>
      <c r="AM36" s="268">
        <v>9.2236446204947281E-3</v>
      </c>
      <c r="AN36" s="268">
        <v>8.157220275832858E-3</v>
      </c>
      <c r="AO36" s="268">
        <v>6.871681762456291E-3</v>
      </c>
      <c r="AP36" s="268">
        <v>9.3369791319646272E-4</v>
      </c>
      <c r="AQ36" s="268">
        <v>6.4820496896552011E-3</v>
      </c>
      <c r="AR36" s="268">
        <v>5.2116640537309732E-3</v>
      </c>
      <c r="AS36" s="268">
        <v>6.3119978791240598E-3</v>
      </c>
      <c r="AT36" s="268">
        <v>2.1745542397606961E-3</v>
      </c>
      <c r="AU36" s="268">
        <v>0</v>
      </c>
      <c r="AV36" s="268">
        <v>0</v>
      </c>
      <c r="AW36" s="268">
        <v>0</v>
      </c>
      <c r="AX36" s="268">
        <v>0</v>
      </c>
      <c r="AZ36" s="268">
        <v>0</v>
      </c>
      <c r="BA36" s="268">
        <v>0</v>
      </c>
      <c r="BB36" s="268">
        <v>0</v>
      </c>
      <c r="BC36" s="268">
        <v>0</v>
      </c>
      <c r="BD36" s="268">
        <v>0</v>
      </c>
      <c r="BE36" s="268">
        <v>0</v>
      </c>
      <c r="BF36" s="268">
        <v>0</v>
      </c>
      <c r="BG36" s="268">
        <v>1</v>
      </c>
      <c r="BH36" s="268">
        <v>0</v>
      </c>
      <c r="BI36" s="268">
        <v>0</v>
      </c>
      <c r="BJ36" s="268">
        <v>0</v>
      </c>
      <c r="BK36" s="268">
        <v>0</v>
      </c>
      <c r="BL36" s="268">
        <v>0</v>
      </c>
      <c r="BN36" s="268">
        <v>0</v>
      </c>
      <c r="BO36" s="268">
        <v>0</v>
      </c>
      <c r="BP36" s="268">
        <v>3.10461776979337E-5</v>
      </c>
      <c r="BQ36" s="268">
        <v>3.1804968122468459E-5</v>
      </c>
      <c r="BR36" s="268">
        <v>8.6949018561357074E-4</v>
      </c>
      <c r="BS36" s="268">
        <v>-3.4509383284066951E-4</v>
      </c>
      <c r="BT36" s="268">
        <v>-3.2209251043432909E-4</v>
      </c>
      <c r="BU36" s="268">
        <v>-6.2435012558877936E-4</v>
      </c>
      <c r="BV36" s="268">
        <v>0</v>
      </c>
      <c r="BW36" s="268">
        <v>0</v>
      </c>
      <c r="BX36" s="268">
        <v>0</v>
      </c>
      <c r="BY36" s="268">
        <v>0</v>
      </c>
      <c r="BZ36" s="268">
        <v>0</v>
      </c>
      <c r="CB36" s="268">
        <v>0</v>
      </c>
      <c r="CC36" s="268">
        <v>35.475556232672027</v>
      </c>
      <c r="CD36" s="268">
        <v>37.078273981058423</v>
      </c>
      <c r="CE36" s="268">
        <v>34.358408812281453</v>
      </c>
      <c r="CF36" s="268">
        <v>3.8904079716519302</v>
      </c>
      <c r="CG36" s="268">
        <v>20.256405280172501</v>
      </c>
      <c r="CH36" s="268">
        <v>37.226171812364107</v>
      </c>
      <c r="CI36" s="268">
        <v>42.079985860827072</v>
      </c>
      <c r="CJ36" s="268">
        <v>13.59096399850435</v>
      </c>
      <c r="CK36" s="268">
        <v>0</v>
      </c>
      <c r="CL36" s="268">
        <v>0</v>
      </c>
      <c r="CM36" s="268">
        <v>0</v>
      </c>
      <c r="CN36" s="268">
        <v>0</v>
      </c>
      <c r="CP36" s="268">
        <v>0</v>
      </c>
      <c r="CQ36" s="268">
        <v>0</v>
      </c>
      <c r="CR36" s="268">
        <v>0</v>
      </c>
      <c r="CS36" s="268">
        <v>0</v>
      </c>
      <c r="CT36" s="268">
        <v>0</v>
      </c>
      <c r="CU36" s="268">
        <v>0</v>
      </c>
      <c r="CV36" s="268">
        <v>-10.977362613600381</v>
      </c>
      <c r="CW36" s="268">
        <v>-10.977362613600411</v>
      </c>
      <c r="CX36" s="268">
        <v>1.3179636804914669</v>
      </c>
    </row>
    <row r="37" spans="1:102">
      <c r="A37" s="269">
        <v>35</v>
      </c>
      <c r="B37" s="268">
        <v>16</v>
      </c>
      <c r="C37" s="270">
        <v>43301</v>
      </c>
      <c r="D37" s="268">
        <v>1</v>
      </c>
      <c r="E37" s="268" t="s">
        <v>756</v>
      </c>
      <c r="F37" s="268" t="s">
        <v>758</v>
      </c>
      <c r="G37" s="268" t="s">
        <v>607</v>
      </c>
      <c r="H37" s="268" t="s">
        <v>606</v>
      </c>
      <c r="I37" s="268">
        <v>0.1</v>
      </c>
      <c r="J37" s="268">
        <v>150</v>
      </c>
      <c r="K37" s="268">
        <v>0</v>
      </c>
      <c r="L37" s="268">
        <v>0.1</v>
      </c>
      <c r="M37" s="268">
        <v>0.15</v>
      </c>
      <c r="N37" s="268">
        <v>0.33285041351350231</v>
      </c>
      <c r="O37" s="268">
        <v>3.5206792981648292</v>
      </c>
      <c r="P37" s="268">
        <v>1.0908891621306249</v>
      </c>
      <c r="Q37" s="268">
        <v>4.6115684602954534</v>
      </c>
      <c r="R37" s="268">
        <v>1.5866042921508989</v>
      </c>
      <c r="S37" s="268">
        <v>20.427963134582221</v>
      </c>
      <c r="T37" s="268">
        <v>20.427963134582221</v>
      </c>
      <c r="U37" s="268">
        <v>10.57736194767266</v>
      </c>
      <c r="V37" s="268">
        <v>0</v>
      </c>
      <c r="W37" s="268">
        <v>0</v>
      </c>
      <c r="X37" s="268">
        <v>202</v>
      </c>
      <c r="Y37" s="268">
        <v>0.2340236018712584</v>
      </c>
      <c r="Z37" s="268">
        <v>0.21961909806681279</v>
      </c>
      <c r="AA37" s="268">
        <v>0.21937631009102049</v>
      </c>
      <c r="AB37" s="268">
        <v>0.28141999169229298</v>
      </c>
      <c r="AC37" s="268">
        <v>0.31457680926150189</v>
      </c>
      <c r="AD37" s="268">
        <v>0.3113002898239704</v>
      </c>
      <c r="AE37" s="268">
        <v>0.34093628965818779</v>
      </c>
      <c r="AF37" s="268">
        <v>0.20629306807355191</v>
      </c>
      <c r="AG37" s="268">
        <v>0</v>
      </c>
      <c r="AH37" s="268">
        <v>0</v>
      </c>
      <c r="AI37" s="268">
        <v>0</v>
      </c>
      <c r="AJ37" s="268">
        <v>0</v>
      </c>
      <c r="AL37" s="268">
        <v>0</v>
      </c>
      <c r="AM37" s="268">
        <v>9.1952796257483184E-3</v>
      </c>
      <c r="AN37" s="268">
        <v>8.0761803866374465E-3</v>
      </c>
      <c r="AO37" s="268">
        <v>6.1247379817959101E-3</v>
      </c>
      <c r="AP37" s="268">
        <v>1.7160016615413989E-3</v>
      </c>
      <c r="AQ37" s="268">
        <v>7.084638147699618E-3</v>
      </c>
      <c r="AR37" s="268">
        <v>4.869971017602958E-3</v>
      </c>
      <c r="AS37" s="268">
        <v>2.9063710341812161E-3</v>
      </c>
      <c r="AT37" s="268">
        <v>1.6370693192644808E-2</v>
      </c>
      <c r="AU37" s="268">
        <v>0</v>
      </c>
      <c r="AV37" s="268">
        <v>0</v>
      </c>
      <c r="AW37" s="268">
        <v>0</v>
      </c>
      <c r="AX37" s="268">
        <v>0</v>
      </c>
      <c r="AZ37" s="268">
        <v>0</v>
      </c>
      <c r="BA37" s="268">
        <v>0</v>
      </c>
      <c r="BB37" s="268">
        <v>0</v>
      </c>
      <c r="BC37" s="268">
        <v>0</v>
      </c>
      <c r="BD37" s="268">
        <v>0</v>
      </c>
      <c r="BE37" s="268">
        <v>0</v>
      </c>
      <c r="BF37" s="268">
        <v>0</v>
      </c>
      <c r="BG37" s="268">
        <v>0.5</v>
      </c>
      <c r="BH37" s="268">
        <v>0.5</v>
      </c>
      <c r="BI37" s="268">
        <v>0</v>
      </c>
      <c r="BJ37" s="268">
        <v>0</v>
      </c>
      <c r="BK37" s="268">
        <v>0</v>
      </c>
      <c r="BL37" s="268">
        <v>0</v>
      </c>
      <c r="BN37" s="268">
        <v>0</v>
      </c>
      <c r="BO37" s="268">
        <v>0</v>
      </c>
      <c r="BP37" s="268">
        <v>2.8364994746412579E-5</v>
      </c>
      <c r="BQ37" s="268">
        <v>1.0940488394182081E-4</v>
      </c>
      <c r="BR37" s="268">
        <v>8.5634866460220004E-4</v>
      </c>
      <c r="BS37" s="268">
        <v>7.4044916257260762E-5</v>
      </c>
      <c r="BT37" s="268">
        <v>-5.2854354178715737E-4</v>
      </c>
      <c r="BU37" s="268">
        <v>-1.868505056591402E-4</v>
      </c>
      <c r="BV37" s="268">
        <v>3.8777581795294371E-3</v>
      </c>
      <c r="BW37" s="268">
        <v>0</v>
      </c>
      <c r="BX37" s="268">
        <v>0</v>
      </c>
      <c r="BY37" s="268">
        <v>0</v>
      </c>
      <c r="BZ37" s="268">
        <v>0</v>
      </c>
      <c r="CB37" s="268">
        <v>0</v>
      </c>
      <c r="CC37" s="268">
        <v>35.366460099031997</v>
      </c>
      <c r="CD37" s="268">
        <v>36.70991084835201</v>
      </c>
      <c r="CE37" s="268">
        <v>30.623689908979539</v>
      </c>
      <c r="CF37" s="268">
        <v>7.1500069230891681</v>
      </c>
      <c r="CG37" s="268">
        <v>22.13949421156131</v>
      </c>
      <c r="CH37" s="268">
        <v>34.785507268592561</v>
      </c>
      <c r="CI37" s="268">
        <v>19.375806894541441</v>
      </c>
      <c r="CJ37" s="268">
        <v>102.31683245403001</v>
      </c>
      <c r="CK37" s="268">
        <v>0</v>
      </c>
      <c r="CL37" s="268">
        <v>0</v>
      </c>
      <c r="CM37" s="268">
        <v>0</v>
      </c>
      <c r="CN37" s="268">
        <v>0</v>
      </c>
      <c r="CP37" s="268">
        <v>0</v>
      </c>
      <c r="CQ37" s="268">
        <v>0</v>
      </c>
      <c r="CR37" s="268">
        <v>0</v>
      </c>
      <c r="CS37" s="268">
        <v>0</v>
      </c>
      <c r="CT37" s="268">
        <v>0</v>
      </c>
      <c r="CU37" s="268">
        <v>0</v>
      </c>
      <c r="CV37" s="268">
        <v>-4.6115684602954783</v>
      </c>
      <c r="CW37" s="268">
        <v>-4.6115684602954534</v>
      </c>
      <c r="CX37" s="268">
        <v>1.0908891621306249</v>
      </c>
    </row>
    <row r="38" spans="1:102">
      <c r="A38" s="269">
        <v>36</v>
      </c>
      <c r="B38" s="268">
        <v>17</v>
      </c>
      <c r="C38" s="270">
        <v>43302</v>
      </c>
      <c r="D38" s="268">
        <v>1</v>
      </c>
      <c r="E38" s="268" t="s">
        <v>756</v>
      </c>
      <c r="F38" s="268" t="s">
        <v>758</v>
      </c>
      <c r="G38" s="268" t="s">
        <v>607</v>
      </c>
      <c r="H38" s="268" t="s">
        <v>606</v>
      </c>
      <c r="I38" s="268">
        <v>0.1</v>
      </c>
      <c r="J38" s="268">
        <v>150</v>
      </c>
      <c r="K38" s="268">
        <v>0</v>
      </c>
      <c r="L38" s="268">
        <v>0.1</v>
      </c>
      <c r="M38" s="268">
        <v>0.15</v>
      </c>
      <c r="N38" s="268">
        <v>1.010213844693483E-2</v>
      </c>
      <c r="O38" s="268">
        <v>9.9151910962656173E-2</v>
      </c>
      <c r="P38" s="268">
        <v>0.37813724503885959</v>
      </c>
      <c r="Q38" s="268">
        <v>0.47728915600151578</v>
      </c>
      <c r="R38" s="268">
        <v>1.47224141923249</v>
      </c>
      <c r="S38" s="268">
        <v>21.90020455381471</v>
      </c>
      <c r="T38" s="268">
        <v>21.90020455381471</v>
      </c>
      <c r="U38" s="268">
        <v>9.8149427948832635</v>
      </c>
      <c r="V38" s="268">
        <v>0</v>
      </c>
      <c r="W38" s="268">
        <v>0</v>
      </c>
      <c r="X38" s="268">
        <v>203</v>
      </c>
      <c r="Y38" s="268">
        <v>0.23419764922243569</v>
      </c>
      <c r="Z38" s="268">
        <v>0.22034679169467239</v>
      </c>
      <c r="AA38" s="268">
        <v>0.22263890885583781</v>
      </c>
      <c r="AB38" s="268">
        <v>0.27791704899000669</v>
      </c>
      <c r="AC38" s="268">
        <v>0.31337828072865459</v>
      </c>
      <c r="AD38" s="268">
        <v>0.33969622318569981</v>
      </c>
      <c r="AE38" s="268">
        <v>0.30270572765771092</v>
      </c>
      <c r="AF38" s="268">
        <v>0.17108627509190369</v>
      </c>
      <c r="AG38" s="268">
        <v>0</v>
      </c>
      <c r="AH38" s="268">
        <v>0</v>
      </c>
      <c r="AI38" s="268">
        <v>0</v>
      </c>
      <c r="AJ38" s="268">
        <v>0</v>
      </c>
      <c r="AL38" s="268">
        <v>0</v>
      </c>
      <c r="AM38" s="268">
        <v>9.16047015551286E-3</v>
      </c>
      <c r="AN38" s="268">
        <v>7.9306416610655205E-3</v>
      </c>
      <c r="AO38" s="268">
        <v>5.4722182288324444E-3</v>
      </c>
      <c r="AP38" s="268">
        <v>2.4165902019986471E-3</v>
      </c>
      <c r="AQ38" s="268">
        <v>7.3243438542690779E-3</v>
      </c>
      <c r="AR38" s="268">
        <v>2.030377681430023E-3</v>
      </c>
      <c r="AS38" s="268">
        <v>6.7294272342289137E-3</v>
      </c>
      <c r="AT38" s="268">
        <v>1.989137249080963E-2</v>
      </c>
      <c r="AU38" s="268">
        <v>0</v>
      </c>
      <c r="AV38" s="268">
        <v>0</v>
      </c>
      <c r="AW38" s="268">
        <v>0</v>
      </c>
      <c r="AX38" s="268">
        <v>0</v>
      </c>
      <c r="AZ38" s="268">
        <v>0</v>
      </c>
      <c r="BA38" s="268">
        <v>0</v>
      </c>
      <c r="BB38" s="268">
        <v>0</v>
      </c>
      <c r="BC38" s="268">
        <v>0</v>
      </c>
      <c r="BD38" s="268">
        <v>0</v>
      </c>
      <c r="BE38" s="268">
        <v>0</v>
      </c>
      <c r="BF38" s="268">
        <v>0</v>
      </c>
      <c r="BG38" s="268">
        <v>1</v>
      </c>
      <c r="BH38" s="268">
        <v>0</v>
      </c>
      <c r="BI38" s="268">
        <v>0</v>
      </c>
      <c r="BJ38" s="268">
        <v>0</v>
      </c>
      <c r="BK38" s="268">
        <v>0</v>
      </c>
      <c r="BL38" s="268">
        <v>0</v>
      </c>
      <c r="BN38" s="268">
        <v>0</v>
      </c>
      <c r="BO38" s="268">
        <v>0</v>
      </c>
      <c r="BP38" s="268">
        <v>3.4809470235459869E-5</v>
      </c>
      <c r="BQ38" s="268">
        <v>1.8034819580738169E-4</v>
      </c>
      <c r="BR38" s="268">
        <v>8.3286794877084677E-4</v>
      </c>
      <c r="BS38" s="268">
        <v>1.3227940831359681E-4</v>
      </c>
      <c r="BT38" s="268">
        <v>-1.074262982558663E-4</v>
      </c>
      <c r="BU38" s="268">
        <v>2.7321670379170711E-3</v>
      </c>
      <c r="BV38" s="268">
        <v>0</v>
      </c>
      <c r="BW38" s="268">
        <v>0</v>
      </c>
      <c r="BX38" s="268">
        <v>0</v>
      </c>
      <c r="BY38" s="268">
        <v>0</v>
      </c>
      <c r="BZ38" s="268">
        <v>0</v>
      </c>
      <c r="CB38" s="268">
        <v>0</v>
      </c>
      <c r="CC38" s="268">
        <v>35.232577521203297</v>
      </c>
      <c r="CD38" s="268">
        <v>36.048371186661441</v>
      </c>
      <c r="CE38" s="268">
        <v>27.361091144162209</v>
      </c>
      <c r="CF38" s="268">
        <v>10.06912584166103</v>
      </c>
      <c r="CG38" s="268">
        <v>22.88857454459087</v>
      </c>
      <c r="CH38" s="268">
        <v>14.50269772450017</v>
      </c>
      <c r="CI38" s="268">
        <v>44.862848228192753</v>
      </c>
      <c r="CJ38" s="268">
        <v>124.32107806756019</v>
      </c>
      <c r="CK38" s="268">
        <v>0</v>
      </c>
      <c r="CL38" s="268">
        <v>0</v>
      </c>
      <c r="CM38" s="268">
        <v>0</v>
      </c>
      <c r="CN38" s="268">
        <v>0</v>
      </c>
      <c r="CP38" s="268">
        <v>0</v>
      </c>
      <c r="CQ38" s="268">
        <v>0</v>
      </c>
      <c r="CR38" s="268">
        <v>0</v>
      </c>
      <c r="CS38" s="268">
        <v>0</v>
      </c>
      <c r="CT38" s="268">
        <v>0</v>
      </c>
      <c r="CU38" s="268">
        <v>0</v>
      </c>
      <c r="CV38" s="268">
        <v>-0.47728915600153687</v>
      </c>
      <c r="CW38" s="268">
        <v>-0.47728915600151578</v>
      </c>
      <c r="CX38" s="268">
        <v>0.37813724503885959</v>
      </c>
    </row>
    <row r="39" spans="1:102">
      <c r="A39" s="269">
        <v>37</v>
      </c>
      <c r="B39" s="268">
        <v>18</v>
      </c>
      <c r="C39" s="270">
        <v>43303</v>
      </c>
      <c r="D39" s="268">
        <v>1</v>
      </c>
      <c r="E39" s="268" t="s">
        <v>756</v>
      </c>
      <c r="F39" s="268" t="s">
        <v>758</v>
      </c>
      <c r="G39" s="268" t="s">
        <v>607</v>
      </c>
      <c r="H39" s="268" t="s">
        <v>606</v>
      </c>
      <c r="I39" s="268">
        <v>0.1</v>
      </c>
      <c r="J39" s="268">
        <v>150</v>
      </c>
      <c r="K39" s="268">
        <v>0</v>
      </c>
      <c r="L39" s="268">
        <v>0.1</v>
      </c>
      <c r="M39" s="268">
        <v>0.15</v>
      </c>
      <c r="N39" s="268">
        <v>8.737118326532171E-4</v>
      </c>
      <c r="O39" s="268">
        <v>8.1036923267029728E-3</v>
      </c>
      <c r="P39" s="268">
        <v>0.55945664988614718</v>
      </c>
      <c r="Q39" s="268">
        <v>0.56756034221285012</v>
      </c>
      <c r="R39" s="268">
        <v>1.3912525887558951</v>
      </c>
      <c r="S39" s="268">
        <v>23.291457142570611</v>
      </c>
      <c r="T39" s="268">
        <v>23.291457142570611</v>
      </c>
      <c r="U39" s="268">
        <v>9.2750172583726354</v>
      </c>
      <c r="V39" s="268">
        <v>0</v>
      </c>
      <c r="W39" s="268">
        <v>0</v>
      </c>
      <c r="X39" s="268">
        <v>204</v>
      </c>
      <c r="Y39" s="268">
        <v>0.23443783760125</v>
      </c>
      <c r="Z39" s="268">
        <v>0.22131743841201301</v>
      </c>
      <c r="AA39" s="268">
        <v>0.22535674182352</v>
      </c>
      <c r="AB39" s="268">
        <v>0.27532118115194448</v>
      </c>
      <c r="AC39" s="268">
        <v>0.32194201484015172</v>
      </c>
      <c r="AD39" s="268">
        <v>0.29036005091926348</v>
      </c>
      <c r="AE39" s="268">
        <v>0.32846745879921468</v>
      </c>
      <c r="AF39" s="268">
        <v>0.17009475598227711</v>
      </c>
      <c r="AG39" s="268">
        <v>0</v>
      </c>
      <c r="AH39" s="268">
        <v>0</v>
      </c>
      <c r="AI39" s="268">
        <v>0</v>
      </c>
      <c r="AJ39" s="268">
        <v>0</v>
      </c>
      <c r="AL39" s="268">
        <v>0</v>
      </c>
      <c r="AM39" s="268">
        <v>9.112432479750002E-3</v>
      </c>
      <c r="AN39" s="268">
        <v>7.7365123175974129E-3</v>
      </c>
      <c r="AO39" s="268">
        <v>4.9286516352960068E-3</v>
      </c>
      <c r="AP39" s="268">
        <v>2.9357637696110989E-3</v>
      </c>
      <c r="AQ39" s="268">
        <v>5.6115970319696512E-3</v>
      </c>
      <c r="AR39" s="268">
        <v>6.9639949080736504E-3</v>
      </c>
      <c r="AS39" s="268">
        <v>4.1532541200785316E-3</v>
      </c>
      <c r="AT39" s="268">
        <v>1.9990524401772292E-2</v>
      </c>
      <c r="AU39" s="268">
        <v>0</v>
      </c>
      <c r="AV39" s="268">
        <v>0</v>
      </c>
      <c r="AW39" s="268">
        <v>0</v>
      </c>
      <c r="AX39" s="268">
        <v>0</v>
      </c>
      <c r="AZ39" s="268">
        <v>0</v>
      </c>
      <c r="BA39" s="268">
        <v>0</v>
      </c>
      <c r="BB39" s="268">
        <v>0</v>
      </c>
      <c r="BC39" s="268">
        <v>0</v>
      </c>
      <c r="BD39" s="268">
        <v>0</v>
      </c>
      <c r="BE39" s="268">
        <v>0</v>
      </c>
      <c r="BF39" s="268">
        <v>0</v>
      </c>
      <c r="BG39" s="268">
        <v>1</v>
      </c>
      <c r="BH39" s="268">
        <v>0</v>
      </c>
      <c r="BI39" s="268">
        <v>0</v>
      </c>
      <c r="BJ39" s="268">
        <v>0</v>
      </c>
      <c r="BK39" s="268">
        <v>0</v>
      </c>
      <c r="BL39" s="268">
        <v>0</v>
      </c>
      <c r="BN39" s="268">
        <v>0</v>
      </c>
      <c r="BO39" s="268">
        <v>0</v>
      </c>
      <c r="BP39" s="268">
        <v>4.8037675762857402E-5</v>
      </c>
      <c r="BQ39" s="268">
        <v>2.4216701923096421E-4</v>
      </c>
      <c r="BR39" s="268">
        <v>7.8573361276740501E-4</v>
      </c>
      <c r="BS39" s="268">
        <v>2.6656004515495491E-4</v>
      </c>
      <c r="BT39" s="268">
        <v>1.979306867454381E-3</v>
      </c>
      <c r="BU39" s="268">
        <v>-2.9543103591892429E-3</v>
      </c>
      <c r="BV39" s="268">
        <v>0</v>
      </c>
      <c r="BW39" s="268">
        <v>0</v>
      </c>
      <c r="BX39" s="268">
        <v>0</v>
      </c>
      <c r="BY39" s="268">
        <v>0</v>
      </c>
      <c r="BZ39" s="268">
        <v>0</v>
      </c>
      <c r="CB39" s="268">
        <v>0</v>
      </c>
      <c r="CC39" s="268">
        <v>35.047817229807698</v>
      </c>
      <c r="CD39" s="268">
        <v>35.165965079988233</v>
      </c>
      <c r="CE39" s="268">
        <v>24.643258176480021</v>
      </c>
      <c r="CF39" s="268">
        <v>12.23234904004625</v>
      </c>
      <c r="CG39" s="268">
        <v>17.536240724905159</v>
      </c>
      <c r="CH39" s="268">
        <v>49.742820771954648</v>
      </c>
      <c r="CI39" s="268">
        <v>27.68836080052354</v>
      </c>
      <c r="CJ39" s="268">
        <v>124.9407775110768</v>
      </c>
      <c r="CK39" s="268">
        <v>0</v>
      </c>
      <c r="CL39" s="268">
        <v>0</v>
      </c>
      <c r="CM39" s="268">
        <v>0</v>
      </c>
      <c r="CN39" s="268">
        <v>0</v>
      </c>
      <c r="CP39" s="268">
        <v>0</v>
      </c>
      <c r="CQ39" s="268">
        <v>0</v>
      </c>
      <c r="CR39" s="268">
        <v>0</v>
      </c>
      <c r="CS39" s="268">
        <v>0</v>
      </c>
      <c r="CT39" s="268">
        <v>0</v>
      </c>
      <c r="CU39" s="268">
        <v>0</v>
      </c>
      <c r="CV39" s="268">
        <v>-0.56756034221283613</v>
      </c>
      <c r="CW39" s="268">
        <v>-0.56756034221285012</v>
      </c>
      <c r="CX39" s="268">
        <v>0.55945664988614718</v>
      </c>
    </row>
    <row r="40" spans="1:102">
      <c r="A40" s="269">
        <v>38</v>
      </c>
      <c r="B40" s="268">
        <v>19</v>
      </c>
      <c r="C40" s="270">
        <v>43304</v>
      </c>
      <c r="D40" s="268">
        <v>1</v>
      </c>
      <c r="E40" s="268" t="s">
        <v>756</v>
      </c>
      <c r="F40" s="268" t="s">
        <v>758</v>
      </c>
      <c r="G40" s="268" t="s">
        <v>607</v>
      </c>
      <c r="H40" s="268" t="s">
        <v>606</v>
      </c>
      <c r="I40" s="268">
        <v>0.12</v>
      </c>
      <c r="J40" s="268">
        <v>168</v>
      </c>
      <c r="K40" s="268">
        <v>0</v>
      </c>
      <c r="L40" s="268">
        <v>0.12</v>
      </c>
      <c r="M40" s="268">
        <v>0.15</v>
      </c>
      <c r="N40" s="268">
        <v>1.2595131556858069E-4</v>
      </c>
      <c r="O40" s="268">
        <v>1.159042264436199E-3</v>
      </c>
      <c r="P40" s="268">
        <v>0.30462063864689359</v>
      </c>
      <c r="Q40" s="268">
        <v>0.30577968091132979</v>
      </c>
      <c r="R40" s="268">
        <v>1.3803455635266051</v>
      </c>
      <c r="S40" s="268">
        <v>24.67180270609721</v>
      </c>
      <c r="T40" s="268">
        <v>24.67180270609721</v>
      </c>
      <c r="U40" s="268">
        <v>9.2023037568440351</v>
      </c>
      <c r="V40" s="268">
        <v>0</v>
      </c>
      <c r="W40" s="268">
        <v>0</v>
      </c>
      <c r="X40" s="268">
        <v>205</v>
      </c>
      <c r="Y40" s="268">
        <v>0.23476766189093301</v>
      </c>
      <c r="Z40" s="268">
        <v>0.2224477530224086</v>
      </c>
      <c r="AA40" s="268">
        <v>0.2275570607121217</v>
      </c>
      <c r="AB40" s="268">
        <v>0.27641289545564168</v>
      </c>
      <c r="AC40" s="268">
        <v>0.30835998083016292</v>
      </c>
      <c r="AD40" s="268">
        <v>0.33327970750403751</v>
      </c>
      <c r="AE40" s="268">
        <v>0.29761295955080191</v>
      </c>
      <c r="AF40" s="268">
        <v>0.17001371905901011</v>
      </c>
      <c r="AG40" s="268">
        <v>0</v>
      </c>
      <c r="AH40" s="268">
        <v>0</v>
      </c>
      <c r="AI40" s="268">
        <v>0</v>
      </c>
      <c r="AJ40" s="268">
        <v>0</v>
      </c>
      <c r="AL40" s="268">
        <v>0</v>
      </c>
      <c r="AM40" s="268">
        <v>9.0464676218134071E-3</v>
      </c>
      <c r="AN40" s="268">
        <v>7.5104493955182898E-3</v>
      </c>
      <c r="AO40" s="268">
        <v>4.4885878575756672E-3</v>
      </c>
      <c r="AP40" s="268">
        <v>2.7174209088716588E-3</v>
      </c>
      <c r="AQ40" s="268">
        <v>8.3280038339674234E-3</v>
      </c>
      <c r="AR40" s="268">
        <v>2.6720292495962471E-3</v>
      </c>
      <c r="AS40" s="268">
        <v>7.2387040449198086E-3</v>
      </c>
      <c r="AT40" s="268">
        <v>1.999862809409899E-2</v>
      </c>
      <c r="AU40" s="268">
        <v>0</v>
      </c>
      <c r="AV40" s="268">
        <v>0</v>
      </c>
      <c r="AW40" s="268">
        <v>0</v>
      </c>
      <c r="AX40" s="268">
        <v>0</v>
      </c>
      <c r="AZ40" s="268">
        <v>0</v>
      </c>
      <c r="BA40" s="268">
        <v>0</v>
      </c>
      <c r="BB40" s="268">
        <v>0</v>
      </c>
      <c r="BC40" s="268">
        <v>0</v>
      </c>
      <c r="BD40" s="268">
        <v>0</v>
      </c>
      <c r="BE40" s="268">
        <v>0</v>
      </c>
      <c r="BF40" s="268">
        <v>0</v>
      </c>
      <c r="BG40" s="268">
        <v>1</v>
      </c>
      <c r="BH40" s="268">
        <v>0</v>
      </c>
      <c r="BI40" s="268">
        <v>0</v>
      </c>
      <c r="BJ40" s="268">
        <v>0</v>
      </c>
      <c r="BK40" s="268">
        <v>0</v>
      </c>
      <c r="BL40" s="268">
        <v>0</v>
      </c>
      <c r="BN40" s="268">
        <v>0</v>
      </c>
      <c r="BO40" s="268">
        <v>0</v>
      </c>
      <c r="BP40" s="268">
        <v>6.5964857936597803E-5</v>
      </c>
      <c r="BQ40" s="268">
        <v>2.920277800157216E-4</v>
      </c>
      <c r="BR40" s="268">
        <v>7.3209155773606071E-4</v>
      </c>
      <c r="BS40" s="268">
        <v>9.5043441847550046E-4</v>
      </c>
      <c r="BT40" s="268">
        <v>-1.765972383522274E-3</v>
      </c>
      <c r="BU40" s="268">
        <v>2.5259932749551271E-3</v>
      </c>
      <c r="BV40" s="268">
        <v>0</v>
      </c>
      <c r="BW40" s="268">
        <v>0</v>
      </c>
      <c r="BX40" s="268">
        <v>0</v>
      </c>
      <c r="BY40" s="268">
        <v>0</v>
      </c>
      <c r="BZ40" s="268">
        <v>0</v>
      </c>
      <c r="CB40" s="268">
        <v>0</v>
      </c>
      <c r="CC40" s="268">
        <v>34.794106237743868</v>
      </c>
      <c r="CD40" s="268">
        <v>34.13840634326494</v>
      </c>
      <c r="CE40" s="268">
        <v>22.442939287878328</v>
      </c>
      <c r="CF40" s="268">
        <v>11.32258712029858</v>
      </c>
      <c r="CG40" s="268">
        <v>26.0250119811482</v>
      </c>
      <c r="CH40" s="268">
        <v>19.08592321140177</v>
      </c>
      <c r="CI40" s="268">
        <v>48.258026966132057</v>
      </c>
      <c r="CJ40" s="268">
        <v>124.9914255881187</v>
      </c>
      <c r="CK40" s="268">
        <v>0</v>
      </c>
      <c r="CL40" s="268">
        <v>0</v>
      </c>
      <c r="CM40" s="268">
        <v>0</v>
      </c>
      <c r="CN40" s="268">
        <v>0</v>
      </c>
      <c r="CP40" s="268">
        <v>0</v>
      </c>
      <c r="CQ40" s="268">
        <v>0</v>
      </c>
      <c r="CR40" s="268">
        <v>0</v>
      </c>
      <c r="CS40" s="268">
        <v>0</v>
      </c>
      <c r="CT40" s="268">
        <v>0</v>
      </c>
      <c r="CU40" s="268">
        <v>0</v>
      </c>
      <c r="CV40" s="268">
        <v>-0.30577968091133328</v>
      </c>
      <c r="CW40" s="268">
        <v>-0.30577968091132979</v>
      </c>
      <c r="CX40" s="268">
        <v>0.30462063864689359</v>
      </c>
    </row>
    <row r="41" spans="1:102">
      <c r="A41" s="269">
        <v>39</v>
      </c>
      <c r="B41" s="268">
        <v>20</v>
      </c>
      <c r="C41" s="270">
        <v>43305</v>
      </c>
      <c r="D41" s="268">
        <v>1</v>
      </c>
      <c r="E41" s="268" t="s">
        <v>756</v>
      </c>
      <c r="F41" s="268" t="s">
        <v>758</v>
      </c>
      <c r="G41" s="268" t="s">
        <v>607</v>
      </c>
      <c r="H41" s="268" t="s">
        <v>606</v>
      </c>
      <c r="I41" s="268">
        <v>0.14000000000000001</v>
      </c>
      <c r="J41" s="268">
        <v>186</v>
      </c>
      <c r="K41" s="268">
        <v>0</v>
      </c>
      <c r="L41" s="268">
        <v>0.14000000000000001</v>
      </c>
      <c r="M41" s="268">
        <v>0.15</v>
      </c>
      <c r="N41" s="268">
        <v>1.939944684098575E-5</v>
      </c>
      <c r="O41" s="268">
        <v>1.275476988729132E-4</v>
      </c>
      <c r="P41" s="268">
        <v>0.35254003189365313</v>
      </c>
      <c r="Q41" s="268">
        <v>0.35266757959252598</v>
      </c>
      <c r="R41" s="268">
        <v>0.98622166847128534</v>
      </c>
      <c r="S41" s="268">
        <v>25.658024374568502</v>
      </c>
      <c r="T41" s="268">
        <v>25.658024374568502</v>
      </c>
      <c r="U41" s="268">
        <v>6.5748111231419024</v>
      </c>
      <c r="V41" s="268">
        <v>0</v>
      </c>
      <c r="W41" s="268">
        <v>0</v>
      </c>
      <c r="X41" s="268">
        <v>206</v>
      </c>
      <c r="Y41" s="268">
        <v>0.23520037613823669</v>
      </c>
      <c r="Z41" s="268">
        <v>0.22366442086730209</v>
      </c>
      <c r="AA41" s="268">
        <v>0.22964506046936839</v>
      </c>
      <c r="AB41" s="268">
        <v>0.27300914489066519</v>
      </c>
      <c r="AC41" s="268">
        <v>0.31651348364669818</v>
      </c>
      <c r="AD41" s="268">
        <v>0.28992648618947031</v>
      </c>
      <c r="AE41" s="268">
        <v>0.32094570627689439</v>
      </c>
      <c r="AF41" s="268">
        <v>0.17000212863636571</v>
      </c>
      <c r="AG41" s="268">
        <v>0</v>
      </c>
      <c r="AH41" s="268">
        <v>0</v>
      </c>
      <c r="AI41" s="268">
        <v>0</v>
      </c>
      <c r="AJ41" s="268">
        <v>0</v>
      </c>
      <c r="AL41" s="268">
        <v>0</v>
      </c>
      <c r="AM41" s="268">
        <v>8.9599247723526655E-3</v>
      </c>
      <c r="AN41" s="268">
        <v>7.2671158265395852E-3</v>
      </c>
      <c r="AO41" s="268">
        <v>4.0709879061263231E-3</v>
      </c>
      <c r="AP41" s="268">
        <v>3.3981710218669459E-3</v>
      </c>
      <c r="AQ41" s="268">
        <v>6.6973032706603491E-3</v>
      </c>
      <c r="AR41" s="268">
        <v>7.0073513810529663E-3</v>
      </c>
      <c r="AS41" s="268">
        <v>4.905429372310555E-3</v>
      </c>
      <c r="AT41" s="268">
        <v>1.9999787136363429E-2</v>
      </c>
      <c r="AU41" s="268">
        <v>0</v>
      </c>
      <c r="AV41" s="268">
        <v>0</v>
      </c>
      <c r="AW41" s="268">
        <v>0</v>
      </c>
      <c r="AX41" s="268">
        <v>0</v>
      </c>
      <c r="AZ41" s="268">
        <v>0</v>
      </c>
      <c r="BA41" s="268">
        <v>0</v>
      </c>
      <c r="BB41" s="268">
        <v>0</v>
      </c>
      <c r="BC41" s="268">
        <v>0</v>
      </c>
      <c r="BD41" s="268">
        <v>0</v>
      </c>
      <c r="BE41" s="268">
        <v>0</v>
      </c>
      <c r="BF41" s="268">
        <v>0</v>
      </c>
      <c r="BG41" s="268">
        <v>1</v>
      </c>
      <c r="BH41" s="268">
        <v>0</v>
      </c>
      <c r="BI41" s="268">
        <v>0</v>
      </c>
      <c r="BJ41" s="268">
        <v>0</v>
      </c>
      <c r="BK41" s="268">
        <v>0</v>
      </c>
      <c r="BL41" s="268">
        <v>0</v>
      </c>
      <c r="BN41" s="268">
        <v>0</v>
      </c>
      <c r="BO41" s="268">
        <v>0</v>
      </c>
      <c r="BP41" s="268">
        <v>8.6542849460742387E-5</v>
      </c>
      <c r="BQ41" s="268">
        <v>3.2987641843944401E-4</v>
      </c>
      <c r="BR41" s="268">
        <v>7.4747636988878796E-4</v>
      </c>
      <c r="BS41" s="268">
        <v>6.672625689350057E-5</v>
      </c>
      <c r="BT41" s="268">
        <v>1.6974268202005741E-3</v>
      </c>
      <c r="BU41" s="268">
        <v>-2.6378953112561462E-3</v>
      </c>
      <c r="BV41" s="268">
        <v>0</v>
      </c>
      <c r="BW41" s="268">
        <v>0</v>
      </c>
      <c r="BX41" s="268">
        <v>0</v>
      </c>
      <c r="BY41" s="268">
        <v>0</v>
      </c>
      <c r="BZ41" s="268">
        <v>0</v>
      </c>
      <c r="CB41" s="268">
        <v>0</v>
      </c>
      <c r="CC41" s="268">
        <v>34.46124912443333</v>
      </c>
      <c r="CD41" s="268">
        <v>33.03234466608901</v>
      </c>
      <c r="CE41" s="268">
        <v>20.354939530631611</v>
      </c>
      <c r="CF41" s="268">
        <v>14.159045924445619</v>
      </c>
      <c r="CG41" s="268">
        <v>20.92907272081359</v>
      </c>
      <c r="CH41" s="268">
        <v>50.05250986466406</v>
      </c>
      <c r="CI41" s="268">
        <v>32.702862482070373</v>
      </c>
      <c r="CJ41" s="268">
        <v>124.99866960227141</v>
      </c>
      <c r="CK41" s="268">
        <v>0</v>
      </c>
      <c r="CL41" s="268">
        <v>0</v>
      </c>
      <c r="CM41" s="268">
        <v>0</v>
      </c>
      <c r="CN41" s="268">
        <v>0</v>
      </c>
      <c r="CP41" s="268">
        <v>0</v>
      </c>
      <c r="CQ41" s="268">
        <v>0</v>
      </c>
      <c r="CR41" s="268">
        <v>0</v>
      </c>
      <c r="CS41" s="268">
        <v>0</v>
      </c>
      <c r="CT41" s="268">
        <v>14.986000000000001</v>
      </c>
      <c r="CU41" s="268">
        <v>0</v>
      </c>
      <c r="CV41" s="268">
        <v>14.633332420407431</v>
      </c>
      <c r="CW41" s="268">
        <v>-0.35266757959252598</v>
      </c>
      <c r="CX41" s="268">
        <v>15.33854003189365</v>
      </c>
    </row>
    <row r="42" spans="1:102">
      <c r="A42" s="269">
        <v>40</v>
      </c>
      <c r="B42" s="268">
        <v>21</v>
      </c>
      <c r="C42" s="270">
        <v>43306</v>
      </c>
      <c r="D42" s="268">
        <v>1</v>
      </c>
      <c r="E42" s="268" t="s">
        <v>756</v>
      </c>
      <c r="F42" s="268" t="s">
        <v>758</v>
      </c>
      <c r="G42" s="268" t="s">
        <v>607</v>
      </c>
      <c r="H42" s="268" t="s">
        <v>606</v>
      </c>
      <c r="I42" s="268">
        <v>0.16</v>
      </c>
      <c r="J42" s="268">
        <v>204</v>
      </c>
      <c r="K42" s="268">
        <v>0</v>
      </c>
      <c r="L42" s="268">
        <v>0.16</v>
      </c>
      <c r="M42" s="268">
        <v>0.15</v>
      </c>
      <c r="N42" s="268">
        <v>1.090580106246948</v>
      </c>
      <c r="O42" s="268">
        <v>7.5028889673367072</v>
      </c>
      <c r="P42" s="268">
        <v>1.0319584399659549</v>
      </c>
      <c r="Q42" s="268">
        <v>8.5348474073026619</v>
      </c>
      <c r="R42" s="268">
        <v>1.0319584399659549</v>
      </c>
      <c r="S42" s="268">
        <v>26.689982814534449</v>
      </c>
      <c r="T42" s="268">
        <v>26.689982814534449</v>
      </c>
      <c r="U42" s="268">
        <v>6.8797229331063692</v>
      </c>
      <c r="V42" s="268">
        <v>0</v>
      </c>
      <c r="W42" s="268">
        <v>0</v>
      </c>
      <c r="X42" s="268">
        <v>207</v>
      </c>
      <c r="Y42" s="268">
        <v>0.2357403801646088</v>
      </c>
      <c r="Z42" s="268">
        <v>0.2249535115846818</v>
      </c>
      <c r="AA42" s="268">
        <v>0.23107590521366431</v>
      </c>
      <c r="AB42" s="268">
        <v>0.27335531673245439</v>
      </c>
      <c r="AC42" s="268">
        <v>0.30572666381565611</v>
      </c>
      <c r="AD42" s="268">
        <v>0.32408671908579412</v>
      </c>
      <c r="AE42" s="268">
        <v>0.29762149006404459</v>
      </c>
      <c r="AF42" s="268">
        <v>0.31986085315937701</v>
      </c>
      <c r="AG42" s="268">
        <v>0</v>
      </c>
      <c r="AH42" s="268">
        <v>0</v>
      </c>
      <c r="AI42" s="268">
        <v>0</v>
      </c>
      <c r="AJ42" s="268">
        <v>0</v>
      </c>
      <c r="AL42" s="268">
        <v>0</v>
      </c>
      <c r="AM42" s="268">
        <v>8.8519239670782485E-3</v>
      </c>
      <c r="AN42" s="268">
        <v>7.0092976830636389E-3</v>
      </c>
      <c r="AO42" s="268">
        <v>3.7848189572671511E-3</v>
      </c>
      <c r="AP42" s="268">
        <v>3.328936653509106E-3</v>
      </c>
      <c r="AQ42" s="268">
        <v>8.8546672368687851E-3</v>
      </c>
      <c r="AR42" s="268">
        <v>3.5913280914205859E-3</v>
      </c>
      <c r="AS42" s="268">
        <v>7.2378509935955406E-3</v>
      </c>
      <c r="AT42" s="268">
        <v>5.0139146840623046E-3</v>
      </c>
      <c r="AU42" s="268">
        <v>0</v>
      </c>
      <c r="AV42" s="268">
        <v>0</v>
      </c>
      <c r="AW42" s="268">
        <v>0</v>
      </c>
      <c r="AX42" s="268">
        <v>0</v>
      </c>
      <c r="AZ42" s="268">
        <v>0</v>
      </c>
      <c r="BA42" s="268">
        <v>0</v>
      </c>
      <c r="BB42" s="268">
        <v>0</v>
      </c>
      <c r="BC42" s="268">
        <v>0</v>
      </c>
      <c r="BD42" s="268">
        <v>0</v>
      </c>
      <c r="BE42" s="268">
        <v>0</v>
      </c>
      <c r="BF42" s="268">
        <v>0</v>
      </c>
      <c r="BG42" s="268">
        <v>1</v>
      </c>
      <c r="BH42" s="268">
        <v>0</v>
      </c>
      <c r="BI42" s="268">
        <v>0</v>
      </c>
      <c r="BJ42" s="268">
        <v>0</v>
      </c>
      <c r="BK42" s="268">
        <v>0</v>
      </c>
      <c r="BL42" s="268">
        <v>0</v>
      </c>
      <c r="BN42" s="268">
        <v>0</v>
      </c>
      <c r="BO42" s="268">
        <v>0</v>
      </c>
      <c r="BP42" s="268">
        <v>1.080008052744162E-4</v>
      </c>
      <c r="BQ42" s="268">
        <v>3.6581894875036339E-4</v>
      </c>
      <c r="BR42" s="268">
        <v>6.5198789760953686E-4</v>
      </c>
      <c r="BS42" s="268">
        <v>7.2122226596737637E-4</v>
      </c>
      <c r="BT42" s="268">
        <v>-1.4361417002410519E-3</v>
      </c>
      <c r="BU42" s="268">
        <v>1.979881589391328E-3</v>
      </c>
      <c r="BV42" s="268">
        <v>0</v>
      </c>
      <c r="BW42" s="268">
        <v>0</v>
      </c>
      <c r="BX42" s="268">
        <v>0</v>
      </c>
      <c r="BY42" s="268">
        <v>0</v>
      </c>
      <c r="BZ42" s="268">
        <v>0</v>
      </c>
      <c r="CB42" s="268">
        <v>0</v>
      </c>
      <c r="CC42" s="268">
        <v>34.045861411839418</v>
      </c>
      <c r="CD42" s="268">
        <v>31.860444013925619</v>
      </c>
      <c r="CE42" s="268">
        <v>18.92409478633575</v>
      </c>
      <c r="CF42" s="268">
        <v>13.870569389621281</v>
      </c>
      <c r="CG42" s="268">
        <v>27.67083511521496</v>
      </c>
      <c r="CH42" s="268">
        <v>25.652343510147048</v>
      </c>
      <c r="CI42" s="268">
        <v>48.252339957303597</v>
      </c>
      <c r="CJ42" s="268">
        <v>31.336966775389399</v>
      </c>
      <c r="CK42" s="268">
        <v>0</v>
      </c>
      <c r="CL42" s="268">
        <v>0</v>
      </c>
      <c r="CM42" s="268">
        <v>0</v>
      </c>
      <c r="CN42" s="268">
        <v>0</v>
      </c>
      <c r="CP42" s="268">
        <v>0</v>
      </c>
      <c r="CQ42" s="268">
        <v>0</v>
      </c>
      <c r="CR42" s="268">
        <v>0</v>
      </c>
      <c r="CS42" s="268">
        <v>0</v>
      </c>
      <c r="CT42" s="268">
        <v>0</v>
      </c>
      <c r="CU42" s="268">
        <v>0</v>
      </c>
      <c r="CV42" s="268">
        <v>-8.5348474073026477</v>
      </c>
      <c r="CW42" s="268">
        <v>-8.5348474073026619</v>
      </c>
      <c r="CX42" s="268">
        <v>1.0319584399659549</v>
      </c>
    </row>
    <row r="43" spans="1:102">
      <c r="A43" s="269">
        <v>41</v>
      </c>
      <c r="B43" s="268">
        <v>22</v>
      </c>
      <c r="C43" s="270">
        <v>43307</v>
      </c>
      <c r="D43" s="268">
        <v>1</v>
      </c>
      <c r="E43" s="268" t="s">
        <v>756</v>
      </c>
      <c r="F43" s="268" t="s">
        <v>758</v>
      </c>
      <c r="G43" s="268" t="s">
        <v>607</v>
      </c>
      <c r="H43" s="268" t="s">
        <v>606</v>
      </c>
      <c r="I43" s="268">
        <v>0.18</v>
      </c>
      <c r="J43" s="268">
        <v>222</v>
      </c>
      <c r="K43" s="268">
        <v>0</v>
      </c>
      <c r="L43" s="268">
        <v>0.18</v>
      </c>
      <c r="M43" s="268">
        <v>0.15</v>
      </c>
      <c r="N43" s="268">
        <v>0.49922966406698333</v>
      </c>
      <c r="O43" s="268">
        <v>3.1369151422969899</v>
      </c>
      <c r="P43" s="268">
        <v>0.73980632364073129</v>
      </c>
      <c r="Q43" s="268">
        <v>3.876721465937722</v>
      </c>
      <c r="R43" s="268">
        <v>0.9425266670079423</v>
      </c>
      <c r="S43" s="268">
        <v>27.632509481542399</v>
      </c>
      <c r="T43" s="268">
        <v>27.632509481542399</v>
      </c>
      <c r="U43" s="268">
        <v>6.2835111133862824</v>
      </c>
      <c r="V43" s="268">
        <v>0</v>
      </c>
      <c r="W43" s="268">
        <v>0</v>
      </c>
      <c r="X43" s="268">
        <v>208</v>
      </c>
      <c r="Y43" s="268">
        <v>0.23639061523796359</v>
      </c>
      <c r="Z43" s="268">
        <v>0.2262277903281199</v>
      </c>
      <c r="AA43" s="268">
        <v>0.23238214493465051</v>
      </c>
      <c r="AB43" s="268">
        <v>0.27058700591201679</v>
      </c>
      <c r="AC43" s="268">
        <v>0.31124088944731548</v>
      </c>
      <c r="AD43" s="268">
        <v>0.2876511020135426</v>
      </c>
      <c r="AE43" s="268">
        <v>0.33061200810477431</v>
      </c>
      <c r="AF43" s="268">
        <v>0.22600414141987021</v>
      </c>
      <c r="AG43" s="268">
        <v>0</v>
      </c>
      <c r="AH43" s="268">
        <v>0</v>
      </c>
      <c r="AI43" s="268">
        <v>0</v>
      </c>
      <c r="AJ43" s="268">
        <v>0</v>
      </c>
      <c r="AL43" s="268">
        <v>0</v>
      </c>
      <c r="AM43" s="268">
        <v>8.7218769524072797E-3</v>
      </c>
      <c r="AN43" s="268">
        <v>6.7544419343760244E-3</v>
      </c>
      <c r="AO43" s="268">
        <v>3.523571013069905E-3</v>
      </c>
      <c r="AP43" s="268">
        <v>3.8825988175966381E-3</v>
      </c>
      <c r="AQ43" s="268">
        <v>7.751822110536888E-3</v>
      </c>
      <c r="AR43" s="268">
        <v>7.2348897986457368E-3</v>
      </c>
      <c r="AS43" s="268">
        <v>3.9387991895225736E-3</v>
      </c>
      <c r="AT43" s="268">
        <v>1.439958585801298E-2</v>
      </c>
      <c r="AU43" s="268">
        <v>0</v>
      </c>
      <c r="AV43" s="268">
        <v>0</v>
      </c>
      <c r="AW43" s="268">
        <v>0</v>
      </c>
      <c r="AX43" s="268">
        <v>0</v>
      </c>
      <c r="AZ43" s="268">
        <v>0</v>
      </c>
      <c r="BA43" s="268">
        <v>0</v>
      </c>
      <c r="BB43" s="268">
        <v>0</v>
      </c>
      <c r="BC43" s="268">
        <v>0</v>
      </c>
      <c r="BD43" s="268">
        <v>0</v>
      </c>
      <c r="BE43" s="268">
        <v>0</v>
      </c>
      <c r="BF43" s="268">
        <v>0.46371039871226438</v>
      </c>
      <c r="BG43" s="268">
        <v>0.48476622365303951</v>
      </c>
      <c r="BH43" s="268">
        <v>5.1523377634696048E-2</v>
      </c>
      <c r="BI43" s="268">
        <v>0</v>
      </c>
      <c r="BJ43" s="268">
        <v>0</v>
      </c>
      <c r="BK43" s="268">
        <v>0</v>
      </c>
      <c r="BL43" s="268">
        <v>0</v>
      </c>
      <c r="BN43" s="268">
        <v>0</v>
      </c>
      <c r="BO43" s="268">
        <v>0</v>
      </c>
      <c r="BP43" s="268">
        <v>1.3004701467096989E-4</v>
      </c>
      <c r="BQ43" s="268">
        <v>3.8490276335858501E-4</v>
      </c>
      <c r="BR43" s="268">
        <v>6.4615070755583343E-4</v>
      </c>
      <c r="BS43" s="268">
        <v>9.2488543468306829E-5</v>
      </c>
      <c r="BT43" s="268">
        <v>1.1953336698001999E-3</v>
      </c>
      <c r="BU43" s="268">
        <v>-1.9696981777738471E-3</v>
      </c>
      <c r="BV43" s="268">
        <v>1.8296122222082941E-3</v>
      </c>
      <c r="BW43" s="268">
        <v>0</v>
      </c>
      <c r="BX43" s="268">
        <v>0</v>
      </c>
      <c r="BY43" s="268">
        <v>0</v>
      </c>
      <c r="BZ43" s="268">
        <v>0</v>
      </c>
      <c r="CB43" s="268">
        <v>0</v>
      </c>
      <c r="CC43" s="268">
        <v>33.545680586181852</v>
      </c>
      <c r="CD43" s="268">
        <v>30.702008792618269</v>
      </c>
      <c r="CE43" s="268">
        <v>17.61785506534952</v>
      </c>
      <c r="CF43" s="268">
        <v>16.177495073319331</v>
      </c>
      <c r="CG43" s="268">
        <v>24.224444095427781</v>
      </c>
      <c r="CH43" s="268">
        <v>51.677784276041002</v>
      </c>
      <c r="CI43" s="268">
        <v>26.25866126348383</v>
      </c>
      <c r="CJ43" s="268">
        <v>89.997411612581118</v>
      </c>
      <c r="CK43" s="268">
        <v>0</v>
      </c>
      <c r="CL43" s="268">
        <v>0</v>
      </c>
      <c r="CM43" s="268">
        <v>0</v>
      </c>
      <c r="CN43" s="268">
        <v>0</v>
      </c>
      <c r="CP43" s="268">
        <v>0</v>
      </c>
      <c r="CQ43" s="268">
        <v>0</v>
      </c>
      <c r="CR43" s="268">
        <v>0</v>
      </c>
      <c r="CS43" s="268">
        <v>0</v>
      </c>
      <c r="CT43" s="268">
        <v>21.844000000000001</v>
      </c>
      <c r="CU43" s="268">
        <v>0</v>
      </c>
      <c r="CV43" s="268">
        <v>17.96727853406232</v>
      </c>
      <c r="CW43" s="268">
        <v>-3.876721465937722</v>
      </c>
      <c r="CX43" s="268">
        <v>22.583806323640729</v>
      </c>
    </row>
    <row r="44" spans="1:102">
      <c r="A44" s="269">
        <v>42</v>
      </c>
      <c r="B44" s="268">
        <v>23</v>
      </c>
      <c r="C44" s="270">
        <v>43308</v>
      </c>
      <c r="D44" s="268">
        <v>1</v>
      </c>
      <c r="E44" s="268" t="s">
        <v>756</v>
      </c>
      <c r="F44" s="268" t="s">
        <v>758</v>
      </c>
      <c r="G44" s="268" t="s">
        <v>607</v>
      </c>
      <c r="H44" s="268" t="s">
        <v>606</v>
      </c>
      <c r="I44" s="268">
        <v>0.2</v>
      </c>
      <c r="J44" s="268">
        <v>240</v>
      </c>
      <c r="K44" s="268">
        <v>0</v>
      </c>
      <c r="L44" s="268">
        <v>0.2</v>
      </c>
      <c r="M44" s="268">
        <v>0.15</v>
      </c>
      <c r="N44" s="268">
        <v>1.0649021523112769</v>
      </c>
      <c r="O44" s="268">
        <v>4.2271983476432116</v>
      </c>
      <c r="P44" s="268">
        <v>0.59543475498689469</v>
      </c>
      <c r="Q44" s="268">
        <v>4.8226331026301068</v>
      </c>
      <c r="R44" s="268">
        <v>0.59543475498689469</v>
      </c>
      <c r="S44" s="268">
        <v>28.227944236529289</v>
      </c>
      <c r="T44" s="268">
        <v>28.227944236529289</v>
      </c>
      <c r="U44" s="268">
        <v>3.9695650332459649</v>
      </c>
      <c r="V44" s="268">
        <v>0</v>
      </c>
      <c r="W44" s="268">
        <v>0</v>
      </c>
      <c r="X44" s="268">
        <v>209</v>
      </c>
      <c r="Y44" s="268">
        <v>0.23714311699642551</v>
      </c>
      <c r="Z44" s="268">
        <v>0.22748325436395059</v>
      </c>
      <c r="AA44" s="268">
        <v>0.23314840598778669</v>
      </c>
      <c r="AB44" s="268">
        <v>0.27047328675269938</v>
      </c>
      <c r="AC44" s="268">
        <v>0.30251499519452119</v>
      </c>
      <c r="AD44" s="268">
        <v>0.3240972742014217</v>
      </c>
      <c r="AE44" s="268">
        <v>0.29897292473562131</v>
      </c>
      <c r="AF44" s="268">
        <v>0.4130006110711324</v>
      </c>
      <c r="AG44" s="268">
        <v>0</v>
      </c>
      <c r="AH44" s="268">
        <v>0</v>
      </c>
      <c r="AI44" s="268">
        <v>0</v>
      </c>
      <c r="AJ44" s="268">
        <v>0</v>
      </c>
      <c r="AL44" s="268">
        <v>0</v>
      </c>
      <c r="AM44" s="268">
        <v>8.5713766007149018E-3</v>
      </c>
      <c r="AN44" s="268">
        <v>6.5033491272098749E-3</v>
      </c>
      <c r="AO44" s="268">
        <v>3.3703188024426581E-3</v>
      </c>
      <c r="AP44" s="268">
        <v>3.9053426494601189E-3</v>
      </c>
      <c r="AQ44" s="268">
        <v>9.4970009610957484E-3</v>
      </c>
      <c r="AR44" s="268">
        <v>3.5902725798578269E-3</v>
      </c>
      <c r="AS44" s="268">
        <v>7.1027075264378688E-3</v>
      </c>
      <c r="AT44" s="268">
        <v>-4.3000611071132401E-3</v>
      </c>
      <c r="AU44" s="268">
        <v>0</v>
      </c>
      <c r="AV44" s="268">
        <v>0</v>
      </c>
      <c r="AW44" s="268">
        <v>0</v>
      </c>
      <c r="AX44" s="268">
        <v>0</v>
      </c>
      <c r="AZ44" s="268">
        <v>0</v>
      </c>
      <c r="BA44" s="268">
        <v>0</v>
      </c>
      <c r="BB44" s="268">
        <v>0</v>
      </c>
      <c r="BC44" s="268">
        <v>0</v>
      </c>
      <c r="BD44" s="268">
        <v>0</v>
      </c>
      <c r="BE44" s="268">
        <v>0</v>
      </c>
      <c r="BF44" s="268">
        <v>0.43712818938957843</v>
      </c>
      <c r="BG44" s="268">
        <v>0.55281797308686687</v>
      </c>
      <c r="BH44" s="268">
        <v>1.0053837523554781E-2</v>
      </c>
      <c r="BI44" s="268">
        <v>0</v>
      </c>
      <c r="BJ44" s="268">
        <v>0</v>
      </c>
      <c r="BK44" s="268">
        <v>0</v>
      </c>
      <c r="BL44" s="268">
        <v>0</v>
      </c>
      <c r="BN44" s="268">
        <v>0</v>
      </c>
      <c r="BO44" s="268">
        <v>0</v>
      </c>
      <c r="BP44" s="268">
        <v>1.505003516923813E-4</v>
      </c>
      <c r="BQ44" s="268">
        <v>4.0159315885852562E-4</v>
      </c>
      <c r="BR44" s="268">
        <v>5.5484536948577541E-4</v>
      </c>
      <c r="BS44" s="268">
        <v>5.3210153762229303E-4</v>
      </c>
      <c r="BT44" s="268">
        <v>-1.2130773129365609E-3</v>
      </c>
      <c r="BU44" s="268">
        <v>2.754930104603379E-3</v>
      </c>
      <c r="BV44" s="268">
        <v>0</v>
      </c>
      <c r="BW44" s="268">
        <v>0</v>
      </c>
      <c r="BX44" s="268">
        <v>0</v>
      </c>
      <c r="BY44" s="268">
        <v>0</v>
      </c>
      <c r="BZ44" s="268">
        <v>0</v>
      </c>
      <c r="CB44" s="268">
        <v>0</v>
      </c>
      <c r="CC44" s="268">
        <v>32.966833079672703</v>
      </c>
      <c r="CD44" s="268">
        <v>29.560677850953969</v>
      </c>
      <c r="CE44" s="268">
        <v>16.85159401221328</v>
      </c>
      <c r="CF44" s="268">
        <v>16.27226103941717</v>
      </c>
      <c r="CG44" s="268">
        <v>29.678128003424209</v>
      </c>
      <c r="CH44" s="268">
        <v>25.644804141841629</v>
      </c>
      <c r="CI44" s="268">
        <v>47.351383509585787</v>
      </c>
      <c r="CJ44" s="268">
        <v>-26.875381919457752</v>
      </c>
      <c r="CK44" s="268">
        <v>0</v>
      </c>
      <c r="CL44" s="268">
        <v>0</v>
      </c>
      <c r="CM44" s="268">
        <v>0</v>
      </c>
      <c r="CN44" s="268">
        <v>0</v>
      </c>
      <c r="CP44" s="268">
        <v>0</v>
      </c>
      <c r="CQ44" s="268">
        <v>0</v>
      </c>
      <c r="CR44" s="268">
        <v>0</v>
      </c>
      <c r="CS44" s="268">
        <v>0</v>
      </c>
      <c r="CT44" s="268">
        <v>11.176</v>
      </c>
      <c r="CU44" s="268">
        <v>0</v>
      </c>
      <c r="CV44" s="268">
        <v>6.353366897369872</v>
      </c>
      <c r="CW44" s="268">
        <v>-4.8226331026301068</v>
      </c>
      <c r="CX44" s="268">
        <v>11.771434754986901</v>
      </c>
    </row>
    <row r="45" spans="1:102">
      <c r="A45" s="269">
        <v>43</v>
      </c>
      <c r="B45" s="268">
        <v>24</v>
      </c>
      <c r="C45" s="270">
        <v>43309</v>
      </c>
      <c r="D45" s="268">
        <v>1</v>
      </c>
      <c r="E45" s="268" t="s">
        <v>756</v>
      </c>
      <c r="F45" s="268" t="s">
        <v>758</v>
      </c>
      <c r="G45" s="268" t="s">
        <v>607</v>
      </c>
      <c r="H45" s="268" t="s">
        <v>606</v>
      </c>
      <c r="I45" s="268">
        <v>0.22</v>
      </c>
      <c r="J45" s="268">
        <v>258</v>
      </c>
      <c r="K45" s="268">
        <v>0</v>
      </c>
      <c r="L45" s="268">
        <v>0.22</v>
      </c>
      <c r="M45" s="268">
        <v>0.15</v>
      </c>
      <c r="N45" s="268">
        <v>1.0877615558982789</v>
      </c>
      <c r="O45" s="268">
        <v>6.7619727842120367</v>
      </c>
      <c r="P45" s="268">
        <v>0.93246163383131753</v>
      </c>
      <c r="Q45" s="268">
        <v>7.6944344180433539</v>
      </c>
      <c r="R45" s="268">
        <v>0.93246163383131753</v>
      </c>
      <c r="S45" s="268">
        <v>29.160405870360609</v>
      </c>
      <c r="T45" s="268">
        <v>29.160405870360609</v>
      </c>
      <c r="U45" s="268">
        <v>6.216410892208784</v>
      </c>
      <c r="V45" s="268">
        <v>0</v>
      </c>
      <c r="W45" s="268">
        <v>0</v>
      </c>
      <c r="X45" s="268">
        <v>210</v>
      </c>
      <c r="Y45" s="268">
        <v>0.23798982506958491</v>
      </c>
      <c r="Z45" s="268">
        <v>0.2286549893084053</v>
      </c>
      <c r="AA45" s="268">
        <v>0.2338291792811914</v>
      </c>
      <c r="AB45" s="268">
        <v>0.26816879339324062</v>
      </c>
      <c r="AC45" s="268">
        <v>0.30867940814583589</v>
      </c>
      <c r="AD45" s="268">
        <v>0.30824101826426681</v>
      </c>
      <c r="AE45" s="268">
        <v>0.40824518891185818</v>
      </c>
      <c r="AF45" s="268">
        <v>0.37</v>
      </c>
      <c r="AG45" s="268">
        <v>0</v>
      </c>
      <c r="AH45" s="268">
        <v>0</v>
      </c>
      <c r="AI45" s="268">
        <v>0</v>
      </c>
      <c r="AJ45" s="268">
        <v>0</v>
      </c>
      <c r="AL45" s="268">
        <v>0</v>
      </c>
      <c r="AM45" s="268">
        <v>8.4020349860830217E-3</v>
      </c>
      <c r="AN45" s="268">
        <v>6.2690021383189371E-3</v>
      </c>
      <c r="AO45" s="268">
        <v>3.2341641437617212E-3</v>
      </c>
      <c r="AP45" s="268">
        <v>4.3662413213518816E-3</v>
      </c>
      <c r="AQ45" s="268">
        <v>8.264118370832808E-3</v>
      </c>
      <c r="AR45" s="268">
        <v>5.1758981735733163E-3</v>
      </c>
      <c r="AS45" s="268">
        <v>-3.824518891185819E-3</v>
      </c>
      <c r="AT45" s="268">
        <v>0</v>
      </c>
      <c r="AU45" s="268">
        <v>0</v>
      </c>
      <c r="AV45" s="268">
        <v>0</v>
      </c>
      <c r="AW45" s="268">
        <v>0</v>
      </c>
      <c r="AX45" s="268">
        <v>0</v>
      </c>
      <c r="AZ45" s="268">
        <v>0</v>
      </c>
      <c r="BA45" s="268">
        <v>0</v>
      </c>
      <c r="BB45" s="268">
        <v>0</v>
      </c>
      <c r="BC45" s="268">
        <v>0</v>
      </c>
      <c r="BD45" s="268">
        <v>0</v>
      </c>
      <c r="BE45" s="268">
        <v>0</v>
      </c>
      <c r="BF45" s="268">
        <v>0.45982941178261988</v>
      </c>
      <c r="BG45" s="268">
        <v>0.4890784313526445</v>
      </c>
      <c r="BH45" s="268">
        <v>5.1092156864735547E-2</v>
      </c>
      <c r="BI45" s="268">
        <v>0</v>
      </c>
      <c r="BJ45" s="268">
        <v>0</v>
      </c>
      <c r="BK45" s="268">
        <v>0</v>
      </c>
      <c r="BL45" s="268">
        <v>0</v>
      </c>
      <c r="BN45" s="268">
        <v>0</v>
      </c>
      <c r="BO45" s="268">
        <v>0</v>
      </c>
      <c r="BP45" s="268">
        <v>1.6934161463187699E-4</v>
      </c>
      <c r="BQ45" s="268">
        <v>4.0368860352281541E-4</v>
      </c>
      <c r="BR45" s="268">
        <v>5.3984326220375516E-4</v>
      </c>
      <c r="BS45" s="268">
        <v>7.8944590311994932E-5</v>
      </c>
      <c r="BT45" s="268">
        <v>1.3118271805749369E-3</v>
      </c>
      <c r="BU45" s="268">
        <v>0</v>
      </c>
      <c r="BV45" s="268">
        <v>1.1218440713565529E-2</v>
      </c>
      <c r="BW45" s="268">
        <v>0</v>
      </c>
      <c r="BX45" s="268">
        <v>0</v>
      </c>
      <c r="BY45" s="268">
        <v>0</v>
      </c>
      <c r="BZ45" s="268">
        <v>0</v>
      </c>
      <c r="CB45" s="268">
        <v>0</v>
      </c>
      <c r="CC45" s="268">
        <v>32.315519177242393</v>
      </c>
      <c r="CD45" s="268">
        <v>28.495464265086071</v>
      </c>
      <c r="CE45" s="268">
        <v>16.170820718808599</v>
      </c>
      <c r="CF45" s="268">
        <v>18.19267217229951</v>
      </c>
      <c r="CG45" s="268">
        <v>25.825369908852529</v>
      </c>
      <c r="CH45" s="268">
        <v>36.970701239809422</v>
      </c>
      <c r="CI45" s="268">
        <v>-25.496792607905459</v>
      </c>
      <c r="CJ45" s="268">
        <v>0</v>
      </c>
      <c r="CK45" s="268">
        <v>0</v>
      </c>
      <c r="CL45" s="268">
        <v>0</v>
      </c>
      <c r="CM45" s="268">
        <v>0</v>
      </c>
      <c r="CN45" s="268">
        <v>0</v>
      </c>
      <c r="CP45" s="268">
        <v>0</v>
      </c>
      <c r="CQ45" s="268">
        <v>0</v>
      </c>
      <c r="CR45" s="268">
        <v>0</v>
      </c>
      <c r="CS45" s="268">
        <v>0</v>
      </c>
      <c r="CT45" s="268">
        <v>0</v>
      </c>
      <c r="CU45" s="268">
        <v>0</v>
      </c>
      <c r="CV45" s="268">
        <v>-7.6944344180434054</v>
      </c>
      <c r="CW45" s="268">
        <v>-7.6944344180433539</v>
      </c>
      <c r="CX45" s="268">
        <v>0.93246163383131753</v>
      </c>
    </row>
    <row r="46" spans="1:102">
      <c r="A46" s="269">
        <v>44</v>
      </c>
      <c r="B46" s="268">
        <v>25</v>
      </c>
      <c r="C46" s="270">
        <v>43310</v>
      </c>
      <c r="D46" s="268">
        <v>1</v>
      </c>
      <c r="E46" s="268" t="s">
        <v>756</v>
      </c>
      <c r="F46" s="268" t="s">
        <v>758</v>
      </c>
      <c r="G46" s="268" t="s">
        <v>607</v>
      </c>
      <c r="H46" s="268" t="s">
        <v>606</v>
      </c>
      <c r="I46" s="268">
        <v>0.24</v>
      </c>
      <c r="J46" s="268">
        <v>276</v>
      </c>
      <c r="K46" s="268">
        <v>0</v>
      </c>
      <c r="L46" s="268">
        <v>0.24</v>
      </c>
      <c r="M46" s="268">
        <v>0.15</v>
      </c>
      <c r="N46" s="268">
        <v>1.1056882876148899</v>
      </c>
      <c r="O46" s="268">
        <v>8.0295133124010398</v>
      </c>
      <c r="P46" s="268">
        <v>1.089300673934295</v>
      </c>
      <c r="Q46" s="268">
        <v>9.1188139863353346</v>
      </c>
      <c r="R46" s="268">
        <v>1.089300673934295</v>
      </c>
      <c r="S46" s="268">
        <v>30.249706544294899</v>
      </c>
      <c r="T46" s="268">
        <v>30.249706544294899</v>
      </c>
      <c r="U46" s="268">
        <v>7.2620044928952989</v>
      </c>
      <c r="V46" s="268">
        <v>0</v>
      </c>
      <c r="W46" s="268">
        <v>0</v>
      </c>
      <c r="X46" s="268">
        <v>211</v>
      </c>
      <c r="Y46" s="268">
        <v>0.23891427184197109</v>
      </c>
      <c r="Z46" s="268">
        <v>0.22975304935293309</v>
      </c>
      <c r="AA46" s="268">
        <v>0.23411607171106749</v>
      </c>
      <c r="AB46" s="268">
        <v>0.26839696234883148</v>
      </c>
      <c r="AC46" s="268">
        <v>0.3061418399434549</v>
      </c>
      <c r="AD46" s="268">
        <v>0.39781597770065352</v>
      </c>
      <c r="AE46" s="268">
        <v>0.23939367316152549</v>
      </c>
      <c r="AF46" s="268">
        <v>0.37233221213351247</v>
      </c>
      <c r="AG46" s="268">
        <v>0</v>
      </c>
      <c r="AH46" s="268">
        <v>0</v>
      </c>
      <c r="AI46" s="268">
        <v>0</v>
      </c>
      <c r="AJ46" s="268">
        <v>0</v>
      </c>
      <c r="AL46" s="268">
        <v>0</v>
      </c>
      <c r="AM46" s="268">
        <v>8.217145631605775E-3</v>
      </c>
      <c r="AN46" s="268">
        <v>6.0493901294133758E-3</v>
      </c>
      <c r="AO46" s="268">
        <v>3.1767856577864968E-3</v>
      </c>
      <c r="AP46" s="268">
        <v>4.3206075302336987E-3</v>
      </c>
      <c r="AQ46" s="268">
        <v>8.7716320113090159E-3</v>
      </c>
      <c r="AR46" s="268">
        <v>-3.7815977700653468E-3</v>
      </c>
      <c r="AS46" s="268">
        <v>1.306063268384745E-2</v>
      </c>
      <c r="AT46" s="268">
        <v>-2.3322121335124789E-4</v>
      </c>
      <c r="AU46" s="268">
        <v>0</v>
      </c>
      <c r="AV46" s="268">
        <v>0</v>
      </c>
      <c r="AW46" s="268">
        <v>0</v>
      </c>
      <c r="AX46" s="268">
        <v>0</v>
      </c>
      <c r="AZ46" s="268">
        <v>0</v>
      </c>
      <c r="BA46" s="268">
        <v>0</v>
      </c>
      <c r="BB46" s="268">
        <v>0</v>
      </c>
      <c r="BC46" s="268">
        <v>0</v>
      </c>
      <c r="BD46" s="268">
        <v>0</v>
      </c>
      <c r="BE46" s="268">
        <v>0</v>
      </c>
      <c r="BF46" s="268">
        <v>0.45</v>
      </c>
      <c r="BG46" s="268">
        <v>0.5</v>
      </c>
      <c r="BH46" s="268">
        <v>0.05</v>
      </c>
      <c r="BI46" s="268">
        <v>0</v>
      </c>
      <c r="BJ46" s="268">
        <v>0</v>
      </c>
      <c r="BK46" s="268">
        <v>0</v>
      </c>
      <c r="BL46" s="268">
        <v>0</v>
      </c>
      <c r="BN46" s="268">
        <v>0</v>
      </c>
      <c r="BO46" s="268">
        <v>0</v>
      </c>
      <c r="BP46" s="268">
        <v>1.8488935447724721E-4</v>
      </c>
      <c r="BQ46" s="268">
        <v>4.0450136338281118E-4</v>
      </c>
      <c r="BR46" s="268">
        <v>4.6187984935802982E-4</v>
      </c>
      <c r="BS46" s="268">
        <v>5.0751364047620464E-4</v>
      </c>
      <c r="BT46" s="268">
        <v>0</v>
      </c>
      <c r="BU46" s="268">
        <v>9.3771036788627589E-3</v>
      </c>
      <c r="BV46" s="268">
        <v>-7.0418170792548472E-3</v>
      </c>
      <c r="BW46" s="268">
        <v>0</v>
      </c>
      <c r="BX46" s="268">
        <v>0</v>
      </c>
      <c r="BY46" s="268">
        <v>0</v>
      </c>
      <c r="BZ46" s="268">
        <v>0</v>
      </c>
      <c r="CB46" s="268">
        <v>0</v>
      </c>
      <c r="CC46" s="268">
        <v>31.604406275406831</v>
      </c>
      <c r="CD46" s="268">
        <v>27.497227860969879</v>
      </c>
      <c r="CE46" s="268">
        <v>15.883928288932481</v>
      </c>
      <c r="CF46" s="268">
        <v>18.002531375973749</v>
      </c>
      <c r="CG46" s="268">
        <v>27.411350035340678</v>
      </c>
      <c r="CH46" s="268">
        <v>-27.011412643323919</v>
      </c>
      <c r="CI46" s="268">
        <v>87.070884558982982</v>
      </c>
      <c r="CJ46" s="268">
        <v>-1.457632583445299</v>
      </c>
      <c r="CK46" s="268">
        <v>0</v>
      </c>
      <c r="CL46" s="268">
        <v>0</v>
      </c>
      <c r="CM46" s="268">
        <v>0</v>
      </c>
      <c r="CN46" s="268">
        <v>0</v>
      </c>
      <c r="CP46" s="268">
        <v>0</v>
      </c>
      <c r="CQ46" s="268">
        <v>0</v>
      </c>
      <c r="CR46" s="268">
        <v>0</v>
      </c>
      <c r="CS46" s="268">
        <v>0</v>
      </c>
      <c r="CT46" s="268">
        <v>0</v>
      </c>
      <c r="CU46" s="268">
        <v>0</v>
      </c>
      <c r="CV46" s="268">
        <v>-9.1188139863352937</v>
      </c>
      <c r="CW46" s="268">
        <v>-9.1188139863353346</v>
      </c>
      <c r="CX46" s="268">
        <v>1.089300673934295</v>
      </c>
    </row>
    <row r="47" spans="1:102">
      <c r="A47" s="269">
        <v>45</v>
      </c>
      <c r="B47" s="268">
        <v>26</v>
      </c>
      <c r="C47" s="270">
        <v>43311</v>
      </c>
      <c r="D47" s="268">
        <v>1</v>
      </c>
      <c r="E47" s="268" t="s">
        <v>756</v>
      </c>
      <c r="F47" s="268" t="s">
        <v>758</v>
      </c>
      <c r="G47" s="268" t="s">
        <v>607</v>
      </c>
      <c r="H47" s="268" t="s">
        <v>606</v>
      </c>
      <c r="I47" s="268">
        <v>0.26</v>
      </c>
      <c r="J47" s="268">
        <v>294</v>
      </c>
      <c r="K47" s="268">
        <v>0</v>
      </c>
      <c r="L47" s="268">
        <v>0.26</v>
      </c>
      <c r="M47" s="268">
        <v>0.15</v>
      </c>
      <c r="N47" s="268">
        <v>0.84383444015412734</v>
      </c>
      <c r="O47" s="268">
        <v>5.268378568550431</v>
      </c>
      <c r="P47" s="268">
        <v>0.93650691140103659</v>
      </c>
      <c r="Q47" s="268">
        <v>6.2048854799514679</v>
      </c>
      <c r="R47" s="268">
        <v>0.93650691140103659</v>
      </c>
      <c r="S47" s="268">
        <v>31.186213455695938</v>
      </c>
      <c r="T47" s="268">
        <v>31.186213455695938</v>
      </c>
      <c r="U47" s="268">
        <v>6.2433794093402444</v>
      </c>
      <c r="V47" s="268">
        <v>0</v>
      </c>
      <c r="W47" s="268">
        <v>0</v>
      </c>
      <c r="X47" s="268">
        <v>212</v>
      </c>
      <c r="Y47" s="268">
        <v>0.2399018789608853</v>
      </c>
      <c r="Z47" s="268">
        <v>0.2307383761110344</v>
      </c>
      <c r="AA47" s="268">
        <v>0.23445883036501169</v>
      </c>
      <c r="AB47" s="268">
        <v>0.26789561670904338</v>
      </c>
      <c r="AC47" s="268">
        <v>0.3043274930522834</v>
      </c>
      <c r="AD47" s="268">
        <v>0.3636276795337825</v>
      </c>
      <c r="AE47" s="268">
        <v>0.28871159738850799</v>
      </c>
      <c r="AF47" s="268">
        <v>0.26601444621004772</v>
      </c>
      <c r="AG47" s="268">
        <v>0</v>
      </c>
      <c r="AH47" s="268">
        <v>0</v>
      </c>
      <c r="AI47" s="268">
        <v>0</v>
      </c>
      <c r="AJ47" s="268">
        <v>0</v>
      </c>
      <c r="AL47" s="268">
        <v>0</v>
      </c>
      <c r="AM47" s="268">
        <v>8.0196242078229493E-3</v>
      </c>
      <c r="AN47" s="268">
        <v>5.852324777793118E-3</v>
      </c>
      <c r="AO47" s="268">
        <v>3.108233926997668E-3</v>
      </c>
      <c r="AP47" s="268">
        <v>4.4208766581913077E-3</v>
      </c>
      <c r="AQ47" s="268">
        <v>9.1345013895433157E-3</v>
      </c>
      <c r="AR47" s="268">
        <v>-3.6276795337825119E-4</v>
      </c>
      <c r="AS47" s="268">
        <v>8.1288402611492012E-3</v>
      </c>
      <c r="AT47" s="268">
        <v>1.039855537899523E-2</v>
      </c>
      <c r="AU47" s="268">
        <v>0</v>
      </c>
      <c r="AV47" s="268">
        <v>0</v>
      </c>
      <c r="AW47" s="268">
        <v>0</v>
      </c>
      <c r="AX47" s="268">
        <v>0</v>
      </c>
      <c r="AZ47" s="268">
        <v>0</v>
      </c>
      <c r="BA47" s="268">
        <v>0</v>
      </c>
      <c r="BB47" s="268">
        <v>0</v>
      </c>
      <c r="BC47" s="268">
        <v>0</v>
      </c>
      <c r="BD47" s="268">
        <v>0</v>
      </c>
      <c r="BE47" s="268">
        <v>0</v>
      </c>
      <c r="BF47" s="268">
        <v>0.72870078873588373</v>
      </c>
      <c r="BG47" s="268">
        <v>0.19033245696012921</v>
      </c>
      <c r="BH47" s="268">
        <v>8.0966754303987087E-2</v>
      </c>
      <c r="BI47" s="268">
        <v>0</v>
      </c>
      <c r="BJ47" s="268">
        <v>0</v>
      </c>
      <c r="BK47" s="268">
        <v>0</v>
      </c>
      <c r="BL47" s="268">
        <v>0</v>
      </c>
      <c r="BN47" s="268">
        <v>0</v>
      </c>
      <c r="BO47" s="268">
        <v>0</v>
      </c>
      <c r="BP47" s="268">
        <v>1.9752142378282809E-4</v>
      </c>
      <c r="BQ47" s="268">
        <v>3.9458677540308272E-4</v>
      </c>
      <c r="BR47" s="268">
        <v>4.6313850619191102E-4</v>
      </c>
      <c r="BS47" s="268">
        <v>3.62869378234295E-4</v>
      </c>
      <c r="BT47" s="268">
        <v>0</v>
      </c>
      <c r="BU47" s="268">
        <v>-2.6250555564206451E-3</v>
      </c>
      <c r="BV47" s="268">
        <v>2.5140661399158382E-3</v>
      </c>
      <c r="BW47" s="268">
        <v>0</v>
      </c>
      <c r="BX47" s="268">
        <v>0</v>
      </c>
      <c r="BY47" s="268">
        <v>0</v>
      </c>
      <c r="BZ47" s="268">
        <v>0</v>
      </c>
      <c r="CB47" s="268">
        <v>0</v>
      </c>
      <c r="CC47" s="268">
        <v>30.844708491626729</v>
      </c>
      <c r="CD47" s="268">
        <v>26.601476262695979</v>
      </c>
      <c r="CE47" s="268">
        <v>15.54116963498833</v>
      </c>
      <c r="CF47" s="268">
        <v>18.42031940913046</v>
      </c>
      <c r="CG47" s="268">
        <v>28.545316842322869</v>
      </c>
      <c r="CH47" s="268">
        <v>-2.5911996669875101</v>
      </c>
      <c r="CI47" s="268">
        <v>54.192268407661338</v>
      </c>
      <c r="CJ47" s="268">
        <v>64.990971118720211</v>
      </c>
      <c r="CK47" s="268">
        <v>0</v>
      </c>
      <c r="CL47" s="268">
        <v>0</v>
      </c>
      <c r="CM47" s="268">
        <v>0</v>
      </c>
      <c r="CN47" s="268">
        <v>0</v>
      </c>
      <c r="CP47" s="268">
        <v>0</v>
      </c>
      <c r="CQ47" s="268">
        <v>0</v>
      </c>
      <c r="CR47" s="268">
        <v>0</v>
      </c>
      <c r="CS47" s="268">
        <v>0</v>
      </c>
      <c r="CT47" s="268">
        <v>2.286</v>
      </c>
      <c r="CU47" s="268">
        <v>0</v>
      </c>
      <c r="CV47" s="268">
        <v>-3.918885479951451</v>
      </c>
      <c r="CW47" s="268">
        <v>-6.2048854799514679</v>
      </c>
      <c r="CX47" s="268">
        <v>3.222506911401037</v>
      </c>
    </row>
    <row r="48" spans="1:102">
      <c r="A48" s="269">
        <v>46</v>
      </c>
      <c r="B48" s="268">
        <v>27</v>
      </c>
      <c r="C48" s="270">
        <v>43312</v>
      </c>
      <c r="D48" s="268">
        <v>1</v>
      </c>
      <c r="E48" s="268" t="s">
        <v>756</v>
      </c>
      <c r="F48" s="268" t="s">
        <v>758</v>
      </c>
      <c r="G48" s="268" t="s">
        <v>607</v>
      </c>
      <c r="H48" s="268" t="s">
        <v>606</v>
      </c>
      <c r="I48" s="268">
        <v>0.28000000000000003</v>
      </c>
      <c r="J48" s="268">
        <v>311.99999999999989</v>
      </c>
      <c r="K48" s="268">
        <v>0</v>
      </c>
      <c r="L48" s="268">
        <v>0.28000000000000003</v>
      </c>
      <c r="M48" s="268">
        <v>0.15</v>
      </c>
      <c r="N48" s="268">
        <v>0.68706707323113925</v>
      </c>
      <c r="O48" s="268">
        <v>3.613812660551623</v>
      </c>
      <c r="P48" s="268">
        <v>0.78896503733396428</v>
      </c>
      <c r="Q48" s="268">
        <v>4.402777697885587</v>
      </c>
      <c r="R48" s="268">
        <v>0.78896503733396428</v>
      </c>
      <c r="S48" s="268">
        <v>31.975178493029901</v>
      </c>
      <c r="T48" s="268">
        <v>31.975178493029901</v>
      </c>
      <c r="U48" s="268">
        <v>5.2597669155597622</v>
      </c>
      <c r="V48" s="268">
        <v>0</v>
      </c>
      <c r="W48" s="268">
        <v>0</v>
      </c>
      <c r="X48" s="268">
        <v>213</v>
      </c>
      <c r="Y48" s="268">
        <v>0.24093295346174781</v>
      </c>
      <c r="Z48" s="268">
        <v>0.23164641984938111</v>
      </c>
      <c r="AA48" s="268">
        <v>0.23472838129045259</v>
      </c>
      <c r="AB48" s="268">
        <v>0.26715812328488397</v>
      </c>
      <c r="AC48" s="268">
        <v>0.32058593093717402</v>
      </c>
      <c r="AD48" s="268">
        <v>0.27876210341695901</v>
      </c>
      <c r="AE48" s="268">
        <v>0.32100489683878491</v>
      </c>
      <c r="AF48" s="268">
        <v>0.243938640826317</v>
      </c>
      <c r="AG48" s="268">
        <v>0</v>
      </c>
      <c r="AH48" s="268">
        <v>0</v>
      </c>
      <c r="AI48" s="268">
        <v>0</v>
      </c>
      <c r="AJ48" s="268">
        <v>0</v>
      </c>
      <c r="AL48" s="268">
        <v>0</v>
      </c>
      <c r="AM48" s="268">
        <v>7.8134093076504523E-3</v>
      </c>
      <c r="AN48" s="268">
        <v>5.6707160301237751E-3</v>
      </c>
      <c r="AO48" s="268">
        <v>3.0543237419094721E-3</v>
      </c>
      <c r="AP48" s="268">
        <v>4.5683753430231996E-3</v>
      </c>
      <c r="AQ48" s="268">
        <v>5.8828138125652024E-3</v>
      </c>
      <c r="AR48" s="268">
        <v>8.1237896583040963E-3</v>
      </c>
      <c r="AS48" s="268">
        <v>4.8995103161215137E-3</v>
      </c>
      <c r="AT48" s="268">
        <v>1.26061359173683E-2</v>
      </c>
      <c r="AU48" s="268">
        <v>0</v>
      </c>
      <c r="AV48" s="268">
        <v>0</v>
      </c>
      <c r="AW48" s="268">
        <v>0</v>
      </c>
      <c r="AX48" s="268">
        <v>0</v>
      </c>
      <c r="AZ48" s="268">
        <v>0</v>
      </c>
      <c r="BA48" s="268">
        <v>0</v>
      </c>
      <c r="BB48" s="268">
        <v>0</v>
      </c>
      <c r="BC48" s="268">
        <v>0</v>
      </c>
      <c r="BD48" s="268">
        <v>0</v>
      </c>
      <c r="BE48" s="268">
        <v>0</v>
      </c>
      <c r="BF48" s="268">
        <v>0.50096836435671621</v>
      </c>
      <c r="BG48" s="268">
        <v>0.46360049233748218</v>
      </c>
      <c r="BH48" s="268">
        <v>3.5431143305801563E-2</v>
      </c>
      <c r="BI48" s="268">
        <v>0</v>
      </c>
      <c r="BJ48" s="268">
        <v>0</v>
      </c>
      <c r="BK48" s="268">
        <v>0</v>
      </c>
      <c r="BL48" s="268">
        <v>0</v>
      </c>
      <c r="BN48" s="268">
        <v>0</v>
      </c>
      <c r="BO48" s="268">
        <v>0</v>
      </c>
      <c r="BP48" s="268">
        <v>2.0621490017249519E-4</v>
      </c>
      <c r="BQ48" s="268">
        <v>3.8782364784183809E-4</v>
      </c>
      <c r="BR48" s="268">
        <v>4.4173383293003661E-4</v>
      </c>
      <c r="BS48" s="268">
        <v>2.9423514809814671E-4</v>
      </c>
      <c r="BT48" s="268">
        <v>3.545922725076259E-3</v>
      </c>
      <c r="BU48" s="268">
        <v>-4.4714745509927501E-3</v>
      </c>
      <c r="BV48" s="268">
        <v>-8.0797954076208952E-4</v>
      </c>
      <c r="BW48" s="268">
        <v>0</v>
      </c>
      <c r="BX48" s="268">
        <v>0</v>
      </c>
      <c r="BY48" s="268">
        <v>0</v>
      </c>
      <c r="BZ48" s="268">
        <v>0</v>
      </c>
      <c r="CB48" s="268">
        <v>0</v>
      </c>
      <c r="CC48" s="268">
        <v>30.051574260194052</v>
      </c>
      <c r="CD48" s="268">
        <v>25.775981955108058</v>
      </c>
      <c r="CE48" s="268">
        <v>15.271618709547351</v>
      </c>
      <c r="CF48" s="268">
        <v>19.034897262596679</v>
      </c>
      <c r="CG48" s="268">
        <v>18.383793164266262</v>
      </c>
      <c r="CH48" s="268">
        <v>58.027068987886423</v>
      </c>
      <c r="CI48" s="268">
        <v>32.663402107476763</v>
      </c>
      <c r="CJ48" s="268">
        <v>78.788349483551869</v>
      </c>
      <c r="CK48" s="268">
        <v>0</v>
      </c>
      <c r="CL48" s="268">
        <v>0</v>
      </c>
      <c r="CM48" s="268">
        <v>0</v>
      </c>
      <c r="CN48" s="268">
        <v>0</v>
      </c>
      <c r="CP48" s="268">
        <v>0</v>
      </c>
      <c r="CQ48" s="268">
        <v>0</v>
      </c>
      <c r="CR48" s="268">
        <v>0</v>
      </c>
      <c r="CS48" s="268">
        <v>0</v>
      </c>
      <c r="CT48" s="268">
        <v>0</v>
      </c>
      <c r="CU48" s="268">
        <v>0</v>
      </c>
      <c r="CV48" s="268">
        <v>-4.4027776978855524</v>
      </c>
      <c r="CW48" s="268">
        <v>-4.402777697885587</v>
      </c>
      <c r="CX48" s="268">
        <v>0.78896503733396428</v>
      </c>
    </row>
    <row r="49" spans="1:102">
      <c r="A49" s="269">
        <v>47</v>
      </c>
      <c r="B49" s="268">
        <v>28</v>
      </c>
      <c r="C49" s="270">
        <v>43313</v>
      </c>
      <c r="D49" s="268">
        <v>1</v>
      </c>
      <c r="E49" s="268" t="s">
        <v>756</v>
      </c>
      <c r="F49" s="268" t="s">
        <v>758</v>
      </c>
      <c r="G49" s="268" t="s">
        <v>607</v>
      </c>
      <c r="H49" s="268" t="s">
        <v>606</v>
      </c>
      <c r="I49" s="268">
        <v>0.3</v>
      </c>
      <c r="J49" s="268">
        <v>329.99999999999989</v>
      </c>
      <c r="K49" s="268">
        <v>0</v>
      </c>
      <c r="L49" s="268">
        <v>0.3</v>
      </c>
      <c r="M49" s="268">
        <v>0.15</v>
      </c>
      <c r="N49" s="268">
        <v>0.51574434829054716</v>
      </c>
      <c r="O49" s="268">
        <v>3.4211953441530092</v>
      </c>
      <c r="P49" s="268">
        <v>0.93634172926935266</v>
      </c>
      <c r="Q49" s="268">
        <v>4.3575370734223613</v>
      </c>
      <c r="R49" s="268">
        <v>0.99502651521805752</v>
      </c>
      <c r="S49" s="268">
        <v>32.970205008247959</v>
      </c>
      <c r="T49" s="268">
        <v>32.970205008247959</v>
      </c>
      <c r="U49" s="268">
        <v>6.6335101014537168</v>
      </c>
      <c r="V49" s="268">
        <v>0</v>
      </c>
      <c r="W49" s="268">
        <v>0</v>
      </c>
      <c r="X49" s="268">
        <v>214</v>
      </c>
      <c r="Y49" s="268">
        <v>0.24199353650871941</v>
      </c>
      <c r="Z49" s="268">
        <v>0.2324851031210273</v>
      </c>
      <c r="AA49" s="268">
        <v>0.2349007933382464</v>
      </c>
      <c r="AB49" s="268">
        <v>0.27124992327034309</v>
      </c>
      <c r="AC49" s="268">
        <v>0.30326069123866528</v>
      </c>
      <c r="AD49" s="268">
        <v>0.3204726479379833</v>
      </c>
      <c r="AE49" s="268">
        <v>0.27497009407187523</v>
      </c>
      <c r="AF49" s="268">
        <v>0.22655864478662269</v>
      </c>
      <c r="AG49" s="268">
        <v>0</v>
      </c>
      <c r="AH49" s="268">
        <v>0</v>
      </c>
      <c r="AI49" s="268">
        <v>0</v>
      </c>
      <c r="AJ49" s="268">
        <v>0</v>
      </c>
      <c r="AL49" s="268">
        <v>0</v>
      </c>
      <c r="AM49" s="268">
        <v>7.6012926982561334E-3</v>
      </c>
      <c r="AN49" s="268">
        <v>5.5029793757945498E-3</v>
      </c>
      <c r="AO49" s="268">
        <v>3.0198413323507208E-3</v>
      </c>
      <c r="AP49" s="268">
        <v>3.7500153459313779E-3</v>
      </c>
      <c r="AQ49" s="268">
        <v>9.3478617522669404E-3</v>
      </c>
      <c r="AR49" s="268">
        <v>3.9527352062016666E-3</v>
      </c>
      <c r="AS49" s="268">
        <v>9.5029905928124773E-3</v>
      </c>
      <c r="AT49" s="268">
        <v>1.4344135521337731E-2</v>
      </c>
      <c r="AU49" s="268">
        <v>0</v>
      </c>
      <c r="AV49" s="268">
        <v>0</v>
      </c>
      <c r="AW49" s="268">
        <v>0</v>
      </c>
      <c r="AX49" s="268">
        <v>0</v>
      </c>
      <c r="AZ49" s="268">
        <v>0</v>
      </c>
      <c r="BA49" s="268">
        <v>0</v>
      </c>
      <c r="BB49" s="268">
        <v>0</v>
      </c>
      <c r="BC49" s="268">
        <v>0</v>
      </c>
      <c r="BD49" s="268">
        <v>0</v>
      </c>
      <c r="BE49" s="268">
        <v>0.22266096855604861</v>
      </c>
      <c r="BF49" s="268">
        <v>0.25488364015345683</v>
      </c>
      <c r="BG49" s="268">
        <v>0.50098717925110925</v>
      </c>
      <c r="BH49" s="268">
        <v>2.1468212039385221E-2</v>
      </c>
      <c r="BI49" s="268">
        <v>0</v>
      </c>
      <c r="BJ49" s="268">
        <v>0</v>
      </c>
      <c r="BK49" s="268">
        <v>0</v>
      </c>
      <c r="BL49" s="268">
        <v>0</v>
      </c>
      <c r="BN49" s="268">
        <v>0</v>
      </c>
      <c r="BO49" s="268">
        <v>0</v>
      </c>
      <c r="BP49" s="268">
        <v>2.1211660939432061E-4</v>
      </c>
      <c r="BQ49" s="268">
        <v>3.7985326372354299E-4</v>
      </c>
      <c r="BR49" s="268">
        <v>4.1433567328229672E-4</v>
      </c>
      <c r="BS49" s="268">
        <v>1.2326956703741119E-3</v>
      </c>
      <c r="BT49" s="268">
        <v>-2.0566805499579819E-3</v>
      </c>
      <c r="BU49" s="268">
        <v>2.3154681828139309E-3</v>
      </c>
      <c r="BV49" s="268">
        <v>-1.892750725295346E-3</v>
      </c>
      <c r="BW49" s="268">
        <v>0</v>
      </c>
      <c r="BX49" s="268">
        <v>0</v>
      </c>
      <c r="BY49" s="268">
        <v>0</v>
      </c>
      <c r="BZ49" s="268">
        <v>0</v>
      </c>
      <c r="CB49" s="268">
        <v>0</v>
      </c>
      <c r="CC49" s="268">
        <v>29.23574114713897</v>
      </c>
      <c r="CD49" s="268">
        <v>25.013542617247939</v>
      </c>
      <c r="CE49" s="268">
        <v>15.0992066617536</v>
      </c>
      <c r="CF49" s="268">
        <v>15.62506394138075</v>
      </c>
      <c r="CG49" s="268">
        <v>29.212067975834191</v>
      </c>
      <c r="CH49" s="268">
        <v>28.23382290144049</v>
      </c>
      <c r="CI49" s="268">
        <v>63.353270618749853</v>
      </c>
      <c r="CJ49" s="268">
        <v>89.650847008360785</v>
      </c>
      <c r="CK49" s="268">
        <v>0</v>
      </c>
      <c r="CL49" s="268">
        <v>0</v>
      </c>
      <c r="CM49" s="268">
        <v>0</v>
      </c>
      <c r="CN49" s="268">
        <v>0</v>
      </c>
      <c r="CP49" s="268">
        <v>0</v>
      </c>
      <c r="CQ49" s="268">
        <v>0</v>
      </c>
      <c r="CR49" s="268">
        <v>0</v>
      </c>
      <c r="CS49" s="268">
        <v>0</v>
      </c>
      <c r="CT49" s="268">
        <v>0</v>
      </c>
      <c r="CU49" s="268">
        <v>0</v>
      </c>
      <c r="CV49" s="268">
        <v>-4.3575370734224572</v>
      </c>
      <c r="CW49" s="268">
        <v>-4.3575370734223613</v>
      </c>
      <c r="CX49" s="268">
        <v>0.93634172926935266</v>
      </c>
    </row>
    <row r="50" spans="1:102">
      <c r="A50" s="269">
        <v>48</v>
      </c>
      <c r="B50" s="268">
        <v>29</v>
      </c>
      <c r="C50" s="270">
        <v>43314</v>
      </c>
      <c r="D50" s="268">
        <v>1</v>
      </c>
      <c r="E50" s="268" t="s">
        <v>756</v>
      </c>
      <c r="F50" s="268" t="s">
        <v>758</v>
      </c>
      <c r="G50" s="268" t="s">
        <v>607</v>
      </c>
      <c r="H50" s="268" t="s">
        <v>606</v>
      </c>
      <c r="I50" s="268">
        <v>0.32</v>
      </c>
      <c r="J50" s="268">
        <v>348</v>
      </c>
      <c r="K50" s="268">
        <v>0</v>
      </c>
      <c r="L50" s="268">
        <v>0.32</v>
      </c>
      <c r="M50" s="268">
        <v>0.18840000000000001</v>
      </c>
      <c r="N50" s="268">
        <v>0.28210374771932201</v>
      </c>
      <c r="O50" s="268">
        <v>1.87422810693</v>
      </c>
      <c r="P50" s="268">
        <v>1.046809951715836</v>
      </c>
      <c r="Q50" s="268">
        <v>2.921038058645836</v>
      </c>
      <c r="R50" s="268">
        <v>1.2516833902431239</v>
      </c>
      <c r="S50" s="268">
        <v>34.221888398491082</v>
      </c>
      <c r="T50" s="268">
        <v>34.221888398491082</v>
      </c>
      <c r="U50" s="268">
        <v>6.6437547252819753</v>
      </c>
      <c r="V50" s="268">
        <v>0</v>
      </c>
      <c r="W50" s="268">
        <v>0</v>
      </c>
      <c r="X50" s="268">
        <v>215</v>
      </c>
      <c r="Y50" s="268">
        <v>0.2430713025878663</v>
      </c>
      <c r="Z50" s="268">
        <v>0.23325641893327531</v>
      </c>
      <c r="AA50" s="268">
        <v>0.23571682318936049</v>
      </c>
      <c r="AB50" s="268">
        <v>0.26896739574114958</v>
      </c>
      <c r="AC50" s="268">
        <v>0.30705409678636159</v>
      </c>
      <c r="AD50" s="268">
        <v>0.28311969160515621</v>
      </c>
      <c r="AE50" s="268">
        <v>0.28540822191974591</v>
      </c>
      <c r="AF50" s="268">
        <v>0.2015461230153317</v>
      </c>
      <c r="AG50" s="268">
        <v>0</v>
      </c>
      <c r="AH50" s="268">
        <v>0</v>
      </c>
      <c r="AI50" s="268">
        <v>0</v>
      </c>
      <c r="AJ50" s="268">
        <v>0</v>
      </c>
      <c r="AL50" s="268">
        <v>0</v>
      </c>
      <c r="AM50" s="268">
        <v>7.385739482426738E-3</v>
      </c>
      <c r="AN50" s="268">
        <v>5.3487162133449414E-3</v>
      </c>
      <c r="AO50" s="268">
        <v>2.8566353621278921E-3</v>
      </c>
      <c r="AP50" s="268">
        <v>4.2065208517700781E-3</v>
      </c>
      <c r="AQ50" s="268">
        <v>8.5891806427276784E-3</v>
      </c>
      <c r="AR50" s="268">
        <v>7.6880308394843763E-3</v>
      </c>
      <c r="AS50" s="268">
        <v>8.4591778080254088E-3</v>
      </c>
      <c r="AT50" s="268">
        <v>1.6845387698466829E-2</v>
      </c>
      <c r="AU50" s="268">
        <v>0</v>
      </c>
      <c r="AV50" s="268">
        <v>0</v>
      </c>
      <c r="AW50" s="268">
        <v>0</v>
      </c>
      <c r="AX50" s="268">
        <v>0</v>
      </c>
      <c r="AZ50" s="268">
        <v>0</v>
      </c>
      <c r="BA50" s="268">
        <v>0</v>
      </c>
      <c r="BB50" s="268">
        <v>0</v>
      </c>
      <c r="BC50" s="268">
        <v>0</v>
      </c>
      <c r="BD50" s="268">
        <v>0</v>
      </c>
      <c r="BE50" s="268">
        <v>0.2471438824462788</v>
      </c>
      <c r="BF50" s="268">
        <v>0.37071582366941808</v>
      </c>
      <c r="BG50" s="268">
        <v>0.37051424910982939</v>
      </c>
      <c r="BH50" s="268">
        <v>1.162604477447381E-2</v>
      </c>
      <c r="BI50" s="268">
        <v>0</v>
      </c>
      <c r="BJ50" s="268">
        <v>0</v>
      </c>
      <c r="BK50" s="268">
        <v>0</v>
      </c>
      <c r="BL50" s="268">
        <v>0</v>
      </c>
      <c r="BN50" s="268">
        <v>0</v>
      </c>
      <c r="BO50" s="268">
        <v>0</v>
      </c>
      <c r="BP50" s="268">
        <v>2.1555321582939711E-4</v>
      </c>
      <c r="BQ50" s="268">
        <v>3.6981637827900591E-4</v>
      </c>
      <c r="BR50" s="268">
        <v>5.3302234850183369E-4</v>
      </c>
      <c r="BS50" s="268">
        <v>7.6516842663126855E-5</v>
      </c>
      <c r="BT50" s="268">
        <v>1.0666090824704749E-3</v>
      </c>
      <c r="BU50" s="268">
        <v>-2.3215698554100968E-3</v>
      </c>
      <c r="BV50" s="268">
        <v>-9.3082911789259975E-4</v>
      </c>
      <c r="BW50" s="268">
        <v>0</v>
      </c>
      <c r="BX50" s="268">
        <v>0</v>
      </c>
      <c r="BY50" s="268">
        <v>0</v>
      </c>
      <c r="BZ50" s="268">
        <v>0</v>
      </c>
      <c r="CB50" s="268">
        <v>0</v>
      </c>
      <c r="CC50" s="268">
        <v>28.40669031702592</v>
      </c>
      <c r="CD50" s="268">
        <v>24.312346424295171</v>
      </c>
      <c r="CE50" s="268">
        <v>14.28317681063945</v>
      </c>
      <c r="CF50" s="268">
        <v>17.527170215708669</v>
      </c>
      <c r="CG50" s="268">
        <v>26.841189508524</v>
      </c>
      <c r="CH50" s="268">
        <v>54.91450599631699</v>
      </c>
      <c r="CI50" s="268">
        <v>56.394518720169387</v>
      </c>
      <c r="CJ50" s="268">
        <v>105.2836731154177</v>
      </c>
      <c r="CK50" s="268">
        <v>0</v>
      </c>
      <c r="CL50" s="268">
        <v>0</v>
      </c>
      <c r="CM50" s="268">
        <v>0</v>
      </c>
      <c r="CN50" s="268">
        <v>0</v>
      </c>
      <c r="CP50" s="268">
        <v>0</v>
      </c>
      <c r="CQ50" s="268">
        <v>0</v>
      </c>
      <c r="CR50" s="268">
        <v>0</v>
      </c>
      <c r="CS50" s="268">
        <v>0</v>
      </c>
      <c r="CT50" s="268">
        <v>1.016</v>
      </c>
      <c r="CU50" s="268">
        <v>0</v>
      </c>
      <c r="CV50" s="268">
        <v>-1.90503805864578</v>
      </c>
      <c r="CW50" s="268">
        <v>-2.921038058645836</v>
      </c>
      <c r="CX50" s="268">
        <v>2.062809951715836</v>
      </c>
    </row>
    <row r="51" spans="1:102">
      <c r="A51" s="269">
        <v>49</v>
      </c>
      <c r="B51" s="268">
        <v>30</v>
      </c>
      <c r="C51" s="270">
        <v>43315</v>
      </c>
      <c r="D51" s="268">
        <v>1</v>
      </c>
      <c r="E51" s="268" t="s">
        <v>756</v>
      </c>
      <c r="F51" s="268" t="s">
        <v>758</v>
      </c>
      <c r="G51" s="268" t="s">
        <v>607</v>
      </c>
      <c r="H51" s="268" t="s">
        <v>606</v>
      </c>
      <c r="I51" s="268">
        <v>0.34</v>
      </c>
      <c r="J51" s="268">
        <v>366</v>
      </c>
      <c r="K51" s="268">
        <v>0</v>
      </c>
      <c r="L51" s="268">
        <v>0.34</v>
      </c>
      <c r="M51" s="268">
        <v>0.2268</v>
      </c>
      <c r="N51" s="268">
        <v>0.1966613681775167</v>
      </c>
      <c r="O51" s="268">
        <v>1.326826923055886</v>
      </c>
      <c r="P51" s="268">
        <v>1.19703726422862</v>
      </c>
      <c r="Q51" s="268">
        <v>2.5238641872845058</v>
      </c>
      <c r="R51" s="268">
        <v>1.5301650188736859</v>
      </c>
      <c r="S51" s="268">
        <v>35.75205341736477</v>
      </c>
      <c r="T51" s="268">
        <v>35.75205341736477</v>
      </c>
      <c r="U51" s="268">
        <v>6.7467593424765706</v>
      </c>
      <c r="V51" s="268">
        <v>0</v>
      </c>
      <c r="W51" s="268">
        <v>0</v>
      </c>
      <c r="X51" s="268">
        <v>216</v>
      </c>
      <c r="Y51" s="268">
        <v>0.24415468419124731</v>
      </c>
      <c r="Z51" s="268">
        <v>0.23407787453449641</v>
      </c>
      <c r="AA51" s="268">
        <v>0.236055133135437</v>
      </c>
      <c r="AB51" s="268">
        <v>0.26863964705493931</v>
      </c>
      <c r="AC51" s="268">
        <v>0.2980278559562774</v>
      </c>
      <c r="AD51" s="268">
        <v>0.29153394712687752</v>
      </c>
      <c r="AE51" s="268">
        <v>0.28074755161209802</v>
      </c>
      <c r="AF51" s="268">
        <v>0.19296384194603169</v>
      </c>
      <c r="AG51" s="268">
        <v>0</v>
      </c>
      <c r="AH51" s="268">
        <v>0</v>
      </c>
      <c r="AI51" s="268">
        <v>0</v>
      </c>
      <c r="AJ51" s="268">
        <v>0</v>
      </c>
      <c r="AL51" s="268">
        <v>0</v>
      </c>
      <c r="AM51" s="268">
        <v>7.1690631617505373E-3</v>
      </c>
      <c r="AN51" s="268">
        <v>5.1844250931007271E-3</v>
      </c>
      <c r="AO51" s="268">
        <v>2.7889733729125959E-3</v>
      </c>
      <c r="AP51" s="268">
        <v>4.2720705890121327E-3</v>
      </c>
      <c r="AQ51" s="268">
        <v>1.039442880874452E-2</v>
      </c>
      <c r="AR51" s="268">
        <v>6.8466052873122447E-3</v>
      </c>
      <c r="AS51" s="268">
        <v>8.9252448387901976E-3</v>
      </c>
      <c r="AT51" s="268">
        <v>1.7703615805396831E-2</v>
      </c>
      <c r="AU51" s="268">
        <v>0</v>
      </c>
      <c r="AV51" s="268">
        <v>0</v>
      </c>
      <c r="AW51" s="268">
        <v>0</v>
      </c>
      <c r="AX51" s="268">
        <v>0</v>
      </c>
      <c r="AZ51" s="268">
        <v>0</v>
      </c>
      <c r="BA51" s="268">
        <v>0</v>
      </c>
      <c r="BB51" s="268">
        <v>0</v>
      </c>
      <c r="BC51" s="268">
        <v>0</v>
      </c>
      <c r="BD51" s="268">
        <v>0</v>
      </c>
      <c r="BE51" s="268">
        <v>0.2491612621638731</v>
      </c>
      <c r="BF51" s="268">
        <v>0.30636977976107421</v>
      </c>
      <c r="BG51" s="268">
        <v>0.44446895807505271</v>
      </c>
      <c r="BH51" s="268">
        <v>0</v>
      </c>
      <c r="BI51" s="268">
        <v>0</v>
      </c>
      <c r="BJ51" s="268">
        <v>0</v>
      </c>
      <c r="BK51" s="268">
        <v>0</v>
      </c>
      <c r="BL51" s="268">
        <v>0</v>
      </c>
      <c r="BN51" s="268">
        <v>0</v>
      </c>
      <c r="BO51" s="268">
        <v>0</v>
      </c>
      <c r="BP51" s="268">
        <v>2.1667632067620069E-4</v>
      </c>
      <c r="BQ51" s="268">
        <v>3.8096744092041342E-4</v>
      </c>
      <c r="BR51" s="268">
        <v>4.4862943013571142E-4</v>
      </c>
      <c r="BS51" s="268">
        <v>3.8307969289366452E-4</v>
      </c>
      <c r="BT51" s="268">
        <v>-1.1613439843079559E-3</v>
      </c>
      <c r="BU51" s="268">
        <v>7.9250222305978247E-7</v>
      </c>
      <c r="BV51" s="268">
        <v>0</v>
      </c>
      <c r="BW51" s="268">
        <v>0</v>
      </c>
      <c r="BX51" s="268">
        <v>0</v>
      </c>
      <c r="BY51" s="268">
        <v>0</v>
      </c>
      <c r="BZ51" s="268">
        <v>0</v>
      </c>
      <c r="CB51" s="268">
        <v>0</v>
      </c>
      <c r="CC51" s="268">
        <v>27.57331985288668</v>
      </c>
      <c r="CD51" s="268">
        <v>23.565568605003289</v>
      </c>
      <c r="CE51" s="268">
        <v>13.944866864562981</v>
      </c>
      <c r="CF51" s="268">
        <v>17.800294120883891</v>
      </c>
      <c r="CG51" s="268">
        <v>32.482590027326623</v>
      </c>
      <c r="CH51" s="268">
        <v>48.904323480801757</v>
      </c>
      <c r="CI51" s="268">
        <v>59.501632258601319</v>
      </c>
      <c r="CJ51" s="268">
        <v>110.6475987837302</v>
      </c>
      <c r="CK51" s="268">
        <v>0</v>
      </c>
      <c r="CL51" s="268">
        <v>0</v>
      </c>
      <c r="CM51" s="268">
        <v>0</v>
      </c>
      <c r="CN51" s="268">
        <v>0</v>
      </c>
      <c r="CP51" s="268">
        <v>0</v>
      </c>
      <c r="CQ51" s="268">
        <v>0</v>
      </c>
      <c r="CR51" s="268">
        <v>0</v>
      </c>
      <c r="CS51" s="268">
        <v>0</v>
      </c>
      <c r="CT51" s="268">
        <v>0</v>
      </c>
      <c r="CU51" s="268">
        <v>0</v>
      </c>
      <c r="CV51" s="268">
        <v>-2.523864187284508</v>
      </c>
      <c r="CW51" s="268">
        <v>-2.5238641872845058</v>
      </c>
      <c r="CX51" s="268">
        <v>1.19703726422862</v>
      </c>
    </row>
    <row r="52" spans="1:102">
      <c r="A52" s="269">
        <v>50</v>
      </c>
      <c r="B52" s="268">
        <v>31</v>
      </c>
      <c r="C52" s="270">
        <v>43316</v>
      </c>
      <c r="D52" s="268">
        <v>1</v>
      </c>
      <c r="E52" s="268" t="s">
        <v>756</v>
      </c>
      <c r="F52" s="268" t="s">
        <v>758</v>
      </c>
      <c r="G52" s="268" t="s">
        <v>607</v>
      </c>
      <c r="H52" s="268" t="s">
        <v>606</v>
      </c>
      <c r="I52" s="268">
        <v>0.36</v>
      </c>
      <c r="J52" s="268">
        <v>384</v>
      </c>
      <c r="K52" s="268">
        <v>0</v>
      </c>
      <c r="L52" s="268">
        <v>0.36</v>
      </c>
      <c r="M52" s="268">
        <v>0.26519999999999999</v>
      </c>
      <c r="N52" s="268">
        <v>8.1496217377925201E-2</v>
      </c>
      <c r="O52" s="268">
        <v>0.58468556467441257</v>
      </c>
      <c r="P52" s="268">
        <v>1.37686171287617</v>
      </c>
      <c r="Q52" s="268">
        <v>1.961547277550582</v>
      </c>
      <c r="R52" s="268">
        <v>1.9026479601205979</v>
      </c>
      <c r="S52" s="268">
        <v>37.654701377485367</v>
      </c>
      <c r="T52" s="268">
        <v>37.654701377485367</v>
      </c>
      <c r="U52" s="268">
        <v>7.1743889898966744</v>
      </c>
      <c r="V52" s="268">
        <v>0</v>
      </c>
      <c r="W52" s="268">
        <v>0</v>
      </c>
      <c r="X52" s="268">
        <v>217</v>
      </c>
      <c r="Y52" s="268">
        <v>0.24525073191200661</v>
      </c>
      <c r="Z52" s="268">
        <v>0.23486239040496459</v>
      </c>
      <c r="AA52" s="268">
        <v>0.2363319844398595</v>
      </c>
      <c r="AB52" s="268">
        <v>0.26627937961266451</v>
      </c>
      <c r="AC52" s="268">
        <v>0.2952498045151275</v>
      </c>
      <c r="AD52" s="268">
        <v>0.2836956153145736</v>
      </c>
      <c r="AE52" s="268">
        <v>0.28257731875766529</v>
      </c>
      <c r="AF52" s="268">
        <v>0.1796955727154729</v>
      </c>
      <c r="AG52" s="268">
        <v>0</v>
      </c>
      <c r="AH52" s="268">
        <v>0</v>
      </c>
      <c r="AI52" s="268">
        <v>0</v>
      </c>
      <c r="AJ52" s="268">
        <v>0</v>
      </c>
      <c r="AL52" s="268">
        <v>0</v>
      </c>
      <c r="AM52" s="268">
        <v>6.9498536175986768E-3</v>
      </c>
      <c r="AN52" s="268">
        <v>5.0275219190070901E-3</v>
      </c>
      <c r="AO52" s="268">
        <v>2.7336031120281002E-3</v>
      </c>
      <c r="AP52" s="268">
        <v>4.7441240774671036E-3</v>
      </c>
      <c r="AQ52" s="268">
        <v>1.09500390969745E-2</v>
      </c>
      <c r="AR52" s="268">
        <v>7.6304384685426368E-3</v>
      </c>
      <c r="AS52" s="268">
        <v>8.7422681242334665E-3</v>
      </c>
      <c r="AT52" s="268">
        <v>1.9030442728452709E-2</v>
      </c>
      <c r="AU52" s="268">
        <v>0</v>
      </c>
      <c r="AV52" s="268">
        <v>0</v>
      </c>
      <c r="AW52" s="268">
        <v>0</v>
      </c>
      <c r="AX52" s="268">
        <v>0</v>
      </c>
      <c r="AZ52" s="268">
        <v>0</v>
      </c>
      <c r="BA52" s="268">
        <v>0</v>
      </c>
      <c r="BB52" s="268">
        <v>0</v>
      </c>
      <c r="BC52" s="268">
        <v>0</v>
      </c>
      <c r="BD52" s="268">
        <v>0</v>
      </c>
      <c r="BE52" s="268">
        <v>0.24689712908725059</v>
      </c>
      <c r="BF52" s="268">
        <v>0.3440557047643879</v>
      </c>
      <c r="BG52" s="268">
        <v>0.4090471661483614</v>
      </c>
      <c r="BH52" s="268">
        <v>0</v>
      </c>
      <c r="BI52" s="268">
        <v>0</v>
      </c>
      <c r="BJ52" s="268">
        <v>0</v>
      </c>
      <c r="BK52" s="268">
        <v>0</v>
      </c>
      <c r="BL52" s="268">
        <v>0</v>
      </c>
      <c r="BN52" s="268">
        <v>0</v>
      </c>
      <c r="BO52" s="268">
        <v>0</v>
      </c>
      <c r="BP52" s="268">
        <v>2.192095441518595E-4</v>
      </c>
      <c r="BQ52" s="268">
        <v>3.761127182454945E-4</v>
      </c>
      <c r="BR52" s="268">
        <v>4.3148297912999102E-4</v>
      </c>
      <c r="BS52" s="268">
        <v>-4.0570509324973919E-5</v>
      </c>
      <c r="BT52" s="268">
        <v>-3.0063573360645748E-4</v>
      </c>
      <c r="BU52" s="268">
        <v>-6.7262141526343658E-4</v>
      </c>
      <c r="BV52" s="268">
        <v>0</v>
      </c>
      <c r="BW52" s="268">
        <v>0</v>
      </c>
      <c r="BX52" s="268">
        <v>0</v>
      </c>
      <c r="BY52" s="268">
        <v>0</v>
      </c>
      <c r="BZ52" s="268">
        <v>0</v>
      </c>
      <c r="CB52" s="268">
        <v>0</v>
      </c>
      <c r="CC52" s="268">
        <v>26.730206221533368</v>
      </c>
      <c r="CD52" s="268">
        <v>22.85237235912313</v>
      </c>
      <c r="CE52" s="268">
        <v>13.668015560140489</v>
      </c>
      <c r="CF52" s="268">
        <v>19.767183656112941</v>
      </c>
      <c r="CG52" s="268">
        <v>34.218872178045302</v>
      </c>
      <c r="CH52" s="268">
        <v>54.503131918161714</v>
      </c>
      <c r="CI52" s="268">
        <v>58.28178749488977</v>
      </c>
      <c r="CJ52" s="268">
        <v>118.9402670528295</v>
      </c>
      <c r="CK52" s="268">
        <v>0</v>
      </c>
      <c r="CL52" s="268">
        <v>0</v>
      </c>
      <c r="CM52" s="268">
        <v>0</v>
      </c>
      <c r="CN52" s="268">
        <v>0</v>
      </c>
      <c r="CP52" s="268">
        <v>0</v>
      </c>
      <c r="CQ52" s="268">
        <v>0</v>
      </c>
      <c r="CR52" s="268">
        <v>0</v>
      </c>
      <c r="CS52" s="268">
        <v>0</v>
      </c>
      <c r="CT52" s="268">
        <v>0</v>
      </c>
      <c r="CU52" s="268">
        <v>0</v>
      </c>
      <c r="CV52" s="268">
        <v>-1.961547277550546</v>
      </c>
      <c r="CW52" s="268">
        <v>-1.961547277550582</v>
      </c>
      <c r="CX52" s="268">
        <v>1.37686171287617</v>
      </c>
    </row>
    <row r="53" spans="1:102">
      <c r="A53" s="269">
        <v>51</v>
      </c>
      <c r="B53" s="268">
        <v>32</v>
      </c>
      <c r="C53" s="270">
        <v>43317</v>
      </c>
      <c r="D53" s="268">
        <v>1</v>
      </c>
      <c r="E53" s="268" t="s">
        <v>756</v>
      </c>
      <c r="F53" s="268" t="s">
        <v>758</v>
      </c>
      <c r="G53" s="268" t="s">
        <v>607</v>
      </c>
      <c r="H53" s="268" t="s">
        <v>606</v>
      </c>
      <c r="I53" s="268">
        <v>0.38</v>
      </c>
      <c r="J53" s="268">
        <v>402</v>
      </c>
      <c r="K53" s="268">
        <v>0</v>
      </c>
      <c r="L53" s="268">
        <v>0.38</v>
      </c>
      <c r="M53" s="268">
        <v>0.30359999999999998</v>
      </c>
      <c r="N53" s="268">
        <v>3.0728910166757661E-2</v>
      </c>
      <c r="O53" s="268">
        <v>0.2408457483389749</v>
      </c>
      <c r="P53" s="268">
        <v>1.6146074384468521</v>
      </c>
      <c r="Q53" s="268">
        <v>1.855453186785827</v>
      </c>
      <c r="R53" s="268">
        <v>2.3795431988608029</v>
      </c>
      <c r="S53" s="268">
        <v>40.034244576346168</v>
      </c>
      <c r="T53" s="268">
        <v>40.034244576346168</v>
      </c>
      <c r="U53" s="268">
        <v>7.8377575720052821</v>
      </c>
      <c r="V53" s="268">
        <v>0</v>
      </c>
      <c r="W53" s="268">
        <v>0</v>
      </c>
      <c r="X53" s="268">
        <v>218</v>
      </c>
      <c r="Y53" s="268">
        <v>0.2463524623251627</v>
      </c>
      <c r="Z53" s="268">
        <v>0.23560956571023181</v>
      </c>
      <c r="AA53" s="268">
        <v>0.23624337903387421</v>
      </c>
      <c r="AB53" s="268">
        <v>0.26426525025524711</v>
      </c>
      <c r="AC53" s="268">
        <v>0.29115183385173621</v>
      </c>
      <c r="AD53" s="268">
        <v>0.28285237814816588</v>
      </c>
      <c r="AE53" s="268">
        <v>0.27835553821205272</v>
      </c>
      <c r="AF53" s="268">
        <v>0.17384871706872879</v>
      </c>
      <c r="AG53" s="268">
        <v>0</v>
      </c>
      <c r="AH53" s="268">
        <v>0</v>
      </c>
      <c r="AI53" s="268">
        <v>0</v>
      </c>
      <c r="AJ53" s="268">
        <v>0</v>
      </c>
      <c r="AL53" s="268">
        <v>0</v>
      </c>
      <c r="AM53" s="268">
        <v>6.7295075349674636E-3</v>
      </c>
      <c r="AN53" s="268">
        <v>4.8780868579536467E-3</v>
      </c>
      <c r="AO53" s="268">
        <v>2.751324193225158E-3</v>
      </c>
      <c r="AP53" s="268">
        <v>5.1469499489505731E-3</v>
      </c>
      <c r="AQ53" s="268">
        <v>1.1769633229652771E-2</v>
      </c>
      <c r="AR53" s="268">
        <v>7.7147621851834033E-3</v>
      </c>
      <c r="AS53" s="268">
        <v>9.164446178794727E-3</v>
      </c>
      <c r="AT53" s="268">
        <v>1.9615128293127129E-2</v>
      </c>
      <c r="AU53" s="268">
        <v>0</v>
      </c>
      <c r="AV53" s="268">
        <v>0</v>
      </c>
      <c r="AW53" s="268">
        <v>0</v>
      </c>
      <c r="AX53" s="268">
        <v>0</v>
      </c>
      <c r="AZ53" s="268">
        <v>0</v>
      </c>
      <c r="BA53" s="268">
        <v>0</v>
      </c>
      <c r="BB53" s="268">
        <v>0</v>
      </c>
      <c r="BC53" s="268">
        <v>0</v>
      </c>
      <c r="BD53" s="268">
        <v>0</v>
      </c>
      <c r="BE53" s="268">
        <v>0.25332631236075698</v>
      </c>
      <c r="BF53" s="268">
        <v>0.31433328586734338</v>
      </c>
      <c r="BG53" s="268">
        <v>0.43234040177189959</v>
      </c>
      <c r="BH53" s="268">
        <v>0</v>
      </c>
      <c r="BI53" s="268">
        <v>0</v>
      </c>
      <c r="BJ53" s="268">
        <v>0</v>
      </c>
      <c r="BK53" s="268">
        <v>0</v>
      </c>
      <c r="BL53" s="268">
        <v>0</v>
      </c>
      <c r="BN53" s="268">
        <v>0</v>
      </c>
      <c r="BO53" s="268">
        <v>0</v>
      </c>
      <c r="BP53" s="268">
        <v>2.2034608263121191E-4</v>
      </c>
      <c r="BQ53" s="268">
        <v>3.6978114368465712E-4</v>
      </c>
      <c r="BR53" s="268">
        <v>3.5206006248759693E-4</v>
      </c>
      <c r="BS53" s="268">
        <v>-5.0765808995864283E-5</v>
      </c>
      <c r="BT53" s="268">
        <v>-5.2156464132050492E-4</v>
      </c>
      <c r="BU53" s="268">
        <v>-1.730948915679674E-4</v>
      </c>
      <c r="BV53" s="268">
        <v>0</v>
      </c>
      <c r="BW53" s="268">
        <v>0</v>
      </c>
      <c r="BX53" s="268">
        <v>0</v>
      </c>
      <c r="BY53" s="268">
        <v>0</v>
      </c>
      <c r="BZ53" s="268">
        <v>0</v>
      </c>
      <c r="CB53" s="268">
        <v>0</v>
      </c>
      <c r="CC53" s="268">
        <v>25.882721288336398</v>
      </c>
      <c r="CD53" s="268">
        <v>22.17312208160747</v>
      </c>
      <c r="CE53" s="268">
        <v>13.756620966125791</v>
      </c>
      <c r="CF53" s="268">
        <v>21.445624787294069</v>
      </c>
      <c r="CG53" s="268">
        <v>36.780103842664893</v>
      </c>
      <c r="CH53" s="268">
        <v>55.105444179881466</v>
      </c>
      <c r="CI53" s="268">
        <v>61.096307858631519</v>
      </c>
      <c r="CJ53" s="268">
        <v>122.5945518320445</v>
      </c>
      <c r="CK53" s="268">
        <v>0</v>
      </c>
      <c r="CL53" s="268">
        <v>0</v>
      </c>
      <c r="CM53" s="268">
        <v>0</v>
      </c>
      <c r="CN53" s="268">
        <v>0</v>
      </c>
      <c r="CP53" s="268">
        <v>0</v>
      </c>
      <c r="CQ53" s="268">
        <v>0</v>
      </c>
      <c r="CR53" s="268">
        <v>0</v>
      </c>
      <c r="CS53" s="268">
        <v>30.48</v>
      </c>
      <c r="CT53" s="268">
        <v>30.48</v>
      </c>
      <c r="CU53" s="268">
        <v>0</v>
      </c>
      <c r="CV53" s="268">
        <v>28.624546813214131</v>
      </c>
      <c r="CW53" s="268">
        <v>-1.855453186785827</v>
      </c>
      <c r="CX53" s="268">
        <v>32.09460743844685</v>
      </c>
    </row>
    <row r="54" spans="1:102">
      <c r="A54" s="269">
        <v>52</v>
      </c>
      <c r="B54" s="268">
        <v>33</v>
      </c>
      <c r="C54" s="270">
        <v>43318</v>
      </c>
      <c r="D54" s="268">
        <v>1</v>
      </c>
      <c r="E54" s="268" t="s">
        <v>756</v>
      </c>
      <c r="F54" s="268" t="s">
        <v>758</v>
      </c>
      <c r="G54" s="268" t="s">
        <v>607</v>
      </c>
      <c r="H54" s="268" t="s">
        <v>606</v>
      </c>
      <c r="I54" s="268">
        <v>0.4</v>
      </c>
      <c r="J54" s="268">
        <v>419.99999999999989</v>
      </c>
      <c r="K54" s="268">
        <v>0</v>
      </c>
      <c r="L54" s="268">
        <v>0.4</v>
      </c>
      <c r="M54" s="268">
        <v>0.34200000000000003</v>
      </c>
      <c r="N54" s="268">
        <v>0.94468336700188638</v>
      </c>
      <c r="O54" s="268">
        <v>7.9099622864877182</v>
      </c>
      <c r="P54" s="268">
        <v>2.8636125039061868</v>
      </c>
      <c r="Q54" s="268">
        <v>10.7735747903939</v>
      </c>
      <c r="R54" s="268">
        <v>2.8636125039061868</v>
      </c>
      <c r="S54" s="268">
        <v>42.897857080252358</v>
      </c>
      <c r="T54" s="268">
        <v>42.897857080252358</v>
      </c>
      <c r="U54" s="268">
        <v>8.3731359763338808</v>
      </c>
      <c r="V54" s="268">
        <v>0</v>
      </c>
      <c r="W54" s="268">
        <v>0</v>
      </c>
      <c r="X54" s="268">
        <v>219</v>
      </c>
      <c r="Y54" s="268">
        <v>0.24745315619389641</v>
      </c>
      <c r="Z54" s="268">
        <v>0.2362692203942045</v>
      </c>
      <c r="AA54" s="268">
        <v>0.235940816002358</v>
      </c>
      <c r="AB54" s="268">
        <v>0.26217120708438252</v>
      </c>
      <c r="AC54" s="268">
        <v>0.28784705850025599</v>
      </c>
      <c r="AD54" s="268">
        <v>0.28132246549557771</v>
      </c>
      <c r="AE54" s="268">
        <v>0.37786170206782038</v>
      </c>
      <c r="AF54" s="268">
        <v>0.37</v>
      </c>
      <c r="AG54" s="268">
        <v>0</v>
      </c>
      <c r="AH54" s="268">
        <v>0</v>
      </c>
      <c r="AI54" s="268">
        <v>0</v>
      </c>
      <c r="AJ54" s="268">
        <v>0</v>
      </c>
      <c r="AL54" s="268">
        <v>0</v>
      </c>
      <c r="AM54" s="268">
        <v>6.5093687612207216E-3</v>
      </c>
      <c r="AN54" s="268">
        <v>4.7461559211590971E-3</v>
      </c>
      <c r="AO54" s="268">
        <v>2.811836799528406E-3</v>
      </c>
      <c r="AP54" s="268">
        <v>5.565758583123491E-3</v>
      </c>
      <c r="AQ54" s="268">
        <v>1.2430588299948791E-2</v>
      </c>
      <c r="AR54" s="268">
        <v>7.867753450442232E-3</v>
      </c>
      <c r="AS54" s="268">
        <v>-7.8617020678203864E-4</v>
      </c>
      <c r="AT54" s="268">
        <v>0</v>
      </c>
      <c r="AU54" s="268">
        <v>0</v>
      </c>
      <c r="AV54" s="268">
        <v>0</v>
      </c>
      <c r="AW54" s="268">
        <v>0</v>
      </c>
      <c r="AX54" s="268">
        <v>0</v>
      </c>
      <c r="AZ54" s="268">
        <v>0</v>
      </c>
      <c r="BA54" s="268">
        <v>0</v>
      </c>
      <c r="BB54" s="268">
        <v>0</v>
      </c>
      <c r="BC54" s="268">
        <v>0</v>
      </c>
      <c r="BD54" s="268">
        <v>0</v>
      </c>
      <c r="BE54" s="268">
        <v>0.26206057432668389</v>
      </c>
      <c r="BF54" s="268">
        <v>0.32086617497349912</v>
      </c>
      <c r="BG54" s="268">
        <v>0.41707325069981699</v>
      </c>
      <c r="BH54" s="268">
        <v>0</v>
      </c>
      <c r="BI54" s="268">
        <v>0</v>
      </c>
      <c r="BJ54" s="268">
        <v>0</v>
      </c>
      <c r="BK54" s="268">
        <v>0</v>
      </c>
      <c r="BL54" s="268">
        <v>0</v>
      </c>
      <c r="BN54" s="268">
        <v>0</v>
      </c>
      <c r="BO54" s="268">
        <v>0</v>
      </c>
      <c r="BP54" s="268">
        <v>2.2013877374674201E-4</v>
      </c>
      <c r="BQ54" s="268">
        <v>3.5206971054129078E-4</v>
      </c>
      <c r="BR54" s="268">
        <v>2.9155710423804432E-4</v>
      </c>
      <c r="BS54" s="268">
        <v>-1.2725152993486399E-4</v>
      </c>
      <c r="BT54" s="268">
        <v>-3.6508164759937491E-4</v>
      </c>
      <c r="BU54" s="268">
        <v>0</v>
      </c>
      <c r="BV54" s="268">
        <v>1.06240259585339E-2</v>
      </c>
      <c r="BW54" s="268">
        <v>0</v>
      </c>
      <c r="BX54" s="268">
        <v>0</v>
      </c>
      <c r="BY54" s="268">
        <v>0</v>
      </c>
      <c r="BZ54" s="268">
        <v>0</v>
      </c>
      <c r="CB54" s="268">
        <v>0</v>
      </c>
      <c r="CC54" s="268">
        <v>25.036033697002779</v>
      </c>
      <c r="CD54" s="268">
        <v>21.573436005268611</v>
      </c>
      <c r="CE54" s="268">
        <v>14.05918399764203</v>
      </c>
      <c r="CF54" s="268">
        <v>23.190660763014559</v>
      </c>
      <c r="CG54" s="268">
        <v>38.845588437339963</v>
      </c>
      <c r="CH54" s="268">
        <v>56.198238931730238</v>
      </c>
      <c r="CI54" s="268">
        <v>-5.2411347118802576</v>
      </c>
      <c r="CJ54" s="268">
        <v>0</v>
      </c>
      <c r="CK54" s="268">
        <v>0</v>
      </c>
      <c r="CL54" s="268">
        <v>0</v>
      </c>
      <c r="CM54" s="268">
        <v>0</v>
      </c>
      <c r="CN54" s="268">
        <v>0</v>
      </c>
      <c r="CP54" s="268">
        <v>0</v>
      </c>
      <c r="CQ54" s="268">
        <v>0</v>
      </c>
      <c r="CR54" s="268">
        <v>0</v>
      </c>
      <c r="CS54" s="268">
        <v>0</v>
      </c>
      <c r="CT54" s="268">
        <v>0</v>
      </c>
      <c r="CU54" s="268">
        <v>0</v>
      </c>
      <c r="CV54" s="268">
        <v>-10.773574790393919</v>
      </c>
      <c r="CW54" s="268">
        <v>-10.7735747903939</v>
      </c>
      <c r="CX54" s="268">
        <v>2.8636125039061868</v>
      </c>
    </row>
    <row r="55" spans="1:102">
      <c r="A55" s="269">
        <v>53</v>
      </c>
      <c r="B55" s="268">
        <v>34</v>
      </c>
      <c r="C55" s="270">
        <v>43319</v>
      </c>
      <c r="D55" s="268">
        <v>1</v>
      </c>
      <c r="E55" s="268" t="s">
        <v>756</v>
      </c>
      <c r="F55" s="268" t="s">
        <v>758</v>
      </c>
      <c r="G55" s="268" t="s">
        <v>607</v>
      </c>
      <c r="H55" s="268" t="s">
        <v>606</v>
      </c>
      <c r="I55" s="268">
        <v>0.42</v>
      </c>
      <c r="J55" s="268">
        <v>437.99999999999989</v>
      </c>
      <c r="K55" s="268">
        <v>0</v>
      </c>
      <c r="L55" s="268">
        <v>0.42</v>
      </c>
      <c r="M55" s="268">
        <v>0.38040000000000002</v>
      </c>
      <c r="N55" s="268">
        <v>0.88572769037279397</v>
      </c>
      <c r="O55" s="268">
        <v>6.0488966156625459</v>
      </c>
      <c r="P55" s="268">
        <v>2.5978642167431438</v>
      </c>
      <c r="Q55" s="268">
        <v>8.6467608324056897</v>
      </c>
      <c r="R55" s="268">
        <v>2.5978642167431438</v>
      </c>
      <c r="S55" s="268">
        <v>45.495721296995512</v>
      </c>
      <c r="T55" s="268">
        <v>45.495721296995512</v>
      </c>
      <c r="U55" s="268">
        <v>6.829296048220673</v>
      </c>
      <c r="V55" s="268">
        <v>0</v>
      </c>
      <c r="W55" s="268">
        <v>0</v>
      </c>
      <c r="X55" s="268">
        <v>220</v>
      </c>
      <c r="Y55" s="268">
        <v>0.24853823892254759</v>
      </c>
      <c r="Z55" s="268">
        <v>0.23682847099241139</v>
      </c>
      <c r="AA55" s="268">
        <v>0.23546924559881391</v>
      </c>
      <c r="AB55" s="268">
        <v>0.26018664820808862</v>
      </c>
      <c r="AC55" s="268">
        <v>0.2841963648705686</v>
      </c>
      <c r="AD55" s="268">
        <v>0.33042800140360379</v>
      </c>
      <c r="AE55" s="268">
        <v>0.31464823588659979</v>
      </c>
      <c r="AF55" s="268">
        <v>0.28529716153459028</v>
      </c>
      <c r="AG55" s="268">
        <v>0</v>
      </c>
      <c r="AH55" s="268">
        <v>0</v>
      </c>
      <c r="AI55" s="268">
        <v>0</v>
      </c>
      <c r="AJ55" s="268">
        <v>0</v>
      </c>
      <c r="AL55" s="268">
        <v>0</v>
      </c>
      <c r="AM55" s="268">
        <v>6.292352215490492E-3</v>
      </c>
      <c r="AN55" s="268">
        <v>4.6343058015177246E-3</v>
      </c>
      <c r="AO55" s="268">
        <v>2.9061508802372192E-3</v>
      </c>
      <c r="AP55" s="268">
        <v>5.9626703583822811E-3</v>
      </c>
      <c r="AQ55" s="268">
        <v>1.316072702588628E-2</v>
      </c>
      <c r="AR55" s="268">
        <v>2.9571998596396188E-3</v>
      </c>
      <c r="AS55" s="268">
        <v>5.5351764113400152E-3</v>
      </c>
      <c r="AT55" s="268">
        <v>8.4702838465409713E-3</v>
      </c>
      <c r="AU55" s="268">
        <v>0</v>
      </c>
      <c r="AV55" s="268">
        <v>0</v>
      </c>
      <c r="AW55" s="268">
        <v>0</v>
      </c>
      <c r="AX55" s="268">
        <v>0</v>
      </c>
      <c r="AZ55" s="268">
        <v>0</v>
      </c>
      <c r="BA55" s="268">
        <v>0</v>
      </c>
      <c r="BB55" s="268">
        <v>0</v>
      </c>
      <c r="BC55" s="268">
        <v>0</v>
      </c>
      <c r="BD55" s="268">
        <v>0</v>
      </c>
      <c r="BE55" s="268">
        <v>0.21301098880580849</v>
      </c>
      <c r="BF55" s="268">
        <v>0.25446153917967018</v>
      </c>
      <c r="BG55" s="268">
        <v>0.47927472481306921</v>
      </c>
      <c r="BH55" s="268">
        <v>5.3252747201452143E-2</v>
      </c>
      <c r="BI55" s="268">
        <v>0</v>
      </c>
      <c r="BJ55" s="268">
        <v>0</v>
      </c>
      <c r="BK55" s="268">
        <v>0</v>
      </c>
      <c r="BL55" s="268">
        <v>0</v>
      </c>
      <c r="BN55" s="268">
        <v>0</v>
      </c>
      <c r="BO55" s="268">
        <v>0</v>
      </c>
      <c r="BP55" s="268">
        <v>2.170165457302336E-4</v>
      </c>
      <c r="BQ55" s="268">
        <v>3.2886666537160431E-4</v>
      </c>
      <c r="BR55" s="268">
        <v>2.3455258466278711E-4</v>
      </c>
      <c r="BS55" s="268">
        <v>-1.6235919059601111E-4</v>
      </c>
      <c r="BT55" s="268">
        <v>-2.8251698551976108E-4</v>
      </c>
      <c r="BU55" s="268">
        <v>5.3567158506409723E-3</v>
      </c>
      <c r="BV55" s="268">
        <v>4.0782632729981981E-4</v>
      </c>
      <c r="BW55" s="268">
        <v>0</v>
      </c>
      <c r="BX55" s="268">
        <v>0</v>
      </c>
      <c r="BY55" s="268">
        <v>0</v>
      </c>
      <c r="BZ55" s="268">
        <v>0</v>
      </c>
      <c r="CB55" s="268">
        <v>0</v>
      </c>
      <c r="CC55" s="268">
        <v>24.201354674963429</v>
      </c>
      <c r="CD55" s="268">
        <v>21.065026370535101</v>
      </c>
      <c r="CE55" s="268">
        <v>14.530754401186091</v>
      </c>
      <c r="CF55" s="268">
        <v>24.84445982659285</v>
      </c>
      <c r="CG55" s="268">
        <v>41.127271955894621</v>
      </c>
      <c r="CH55" s="268">
        <v>21.122856140283002</v>
      </c>
      <c r="CI55" s="268">
        <v>36.901176075600098</v>
      </c>
      <c r="CJ55" s="268">
        <v>52.939274040881067</v>
      </c>
      <c r="CK55" s="268">
        <v>0</v>
      </c>
      <c r="CL55" s="268">
        <v>0</v>
      </c>
      <c r="CM55" s="268">
        <v>0</v>
      </c>
      <c r="CN55" s="268">
        <v>0</v>
      </c>
      <c r="CP55" s="268">
        <v>0</v>
      </c>
      <c r="CQ55" s="268">
        <v>0</v>
      </c>
      <c r="CR55" s="268">
        <v>0</v>
      </c>
      <c r="CS55" s="268">
        <v>0</v>
      </c>
      <c r="CT55" s="268">
        <v>0</v>
      </c>
      <c r="CU55" s="268">
        <v>0</v>
      </c>
      <c r="CV55" s="268">
        <v>-8.6467608324056755</v>
      </c>
      <c r="CW55" s="268">
        <v>-8.6467608324056897</v>
      </c>
      <c r="CX55" s="268">
        <v>2.5978642167431438</v>
      </c>
    </row>
    <row r="56" spans="1:102">
      <c r="A56" s="269">
        <v>54</v>
      </c>
      <c r="B56" s="268">
        <v>35</v>
      </c>
      <c r="C56" s="270">
        <v>43320</v>
      </c>
      <c r="D56" s="268">
        <v>1</v>
      </c>
      <c r="E56" s="268" t="s">
        <v>756</v>
      </c>
      <c r="F56" s="268" t="s">
        <v>758</v>
      </c>
      <c r="G56" s="268" t="s">
        <v>607</v>
      </c>
      <c r="H56" s="268" t="s">
        <v>606</v>
      </c>
      <c r="I56" s="268">
        <v>0.44000000000000011</v>
      </c>
      <c r="J56" s="268">
        <v>455.99999999999989</v>
      </c>
      <c r="K56" s="268">
        <v>0</v>
      </c>
      <c r="L56" s="268">
        <v>0.44000000000000011</v>
      </c>
      <c r="M56" s="268">
        <v>0.41880000000000012</v>
      </c>
      <c r="N56" s="268">
        <v>0.46175748248841042</v>
      </c>
      <c r="O56" s="268">
        <v>3.2927662957278998</v>
      </c>
      <c r="P56" s="268">
        <v>2.7106742239165098</v>
      </c>
      <c r="Q56" s="268">
        <v>6.0034405196444114</v>
      </c>
      <c r="R56" s="268">
        <v>2.9864389359092982</v>
      </c>
      <c r="S56" s="268">
        <v>48.482160232904803</v>
      </c>
      <c r="T56" s="268">
        <v>48.482160232904803</v>
      </c>
      <c r="U56" s="268">
        <v>7.1309430179305107</v>
      </c>
      <c r="V56" s="268">
        <v>0</v>
      </c>
      <c r="W56" s="268">
        <v>0</v>
      </c>
      <c r="X56" s="268">
        <v>221</v>
      </c>
      <c r="Y56" s="268">
        <v>0.24959189562400899</v>
      </c>
      <c r="Z56" s="268">
        <v>0.2372851869561427</v>
      </c>
      <c r="AA56" s="268">
        <v>0.23489095570080409</v>
      </c>
      <c r="AB56" s="268">
        <v>0.25820660364223352</v>
      </c>
      <c r="AC56" s="268">
        <v>0.2922347625140152</v>
      </c>
      <c r="AD56" s="268">
        <v>0.28836421734535961</v>
      </c>
      <c r="AE56" s="268">
        <v>0.30361716348204459</v>
      </c>
      <c r="AF56" s="268">
        <v>0.23794353798378379</v>
      </c>
      <c r="AG56" s="268">
        <v>0</v>
      </c>
      <c r="AH56" s="268">
        <v>0</v>
      </c>
      <c r="AI56" s="268">
        <v>0</v>
      </c>
      <c r="AJ56" s="268">
        <v>0</v>
      </c>
      <c r="AL56" s="268">
        <v>0</v>
      </c>
      <c r="AM56" s="268">
        <v>6.0816208751981954E-3</v>
      </c>
      <c r="AN56" s="268">
        <v>4.5429626087714571E-3</v>
      </c>
      <c r="AO56" s="268">
        <v>3.0218088598391881E-3</v>
      </c>
      <c r="AP56" s="268">
        <v>6.3586792715533006E-3</v>
      </c>
      <c r="AQ56" s="268">
        <v>1.1553047497196959E-2</v>
      </c>
      <c r="AR56" s="268">
        <v>7.1635782654640417E-3</v>
      </c>
      <c r="AS56" s="268">
        <v>6.6382836517955403E-3</v>
      </c>
      <c r="AT56" s="268">
        <v>1.320564620162162E-2</v>
      </c>
      <c r="AU56" s="268">
        <v>0</v>
      </c>
      <c r="AV56" s="268">
        <v>0</v>
      </c>
      <c r="AW56" s="268">
        <v>0</v>
      </c>
      <c r="AX56" s="268">
        <v>0</v>
      </c>
      <c r="AZ56" s="268">
        <v>0</v>
      </c>
      <c r="BA56" s="268">
        <v>0</v>
      </c>
      <c r="BB56" s="268">
        <v>0</v>
      </c>
      <c r="BC56" s="268">
        <v>0</v>
      </c>
      <c r="BD56" s="268">
        <v>0</v>
      </c>
      <c r="BE56" s="268">
        <v>0.20145399863801691</v>
      </c>
      <c r="BF56" s="268">
        <v>0.30218099795702519</v>
      </c>
      <c r="BG56" s="268">
        <v>0.45327149693553792</v>
      </c>
      <c r="BH56" s="268">
        <v>4.3093506469420152E-2</v>
      </c>
      <c r="BI56" s="268">
        <v>0</v>
      </c>
      <c r="BJ56" s="268">
        <v>0</v>
      </c>
      <c r="BK56" s="268">
        <v>0</v>
      </c>
      <c r="BL56" s="268">
        <v>0</v>
      </c>
      <c r="BN56" s="268">
        <v>0</v>
      </c>
      <c r="BO56" s="268">
        <v>0</v>
      </c>
      <c r="BP56" s="268">
        <v>2.1073134029229979E-4</v>
      </c>
      <c r="BQ56" s="268">
        <v>3.0207453303856722E-4</v>
      </c>
      <c r="BR56" s="268">
        <v>1.864165534365981E-4</v>
      </c>
      <c r="BS56" s="268">
        <v>-2.0959235973442821E-4</v>
      </c>
      <c r="BT56" s="268">
        <v>1.921437303336425E-3</v>
      </c>
      <c r="BU56" s="268">
        <v>-1.4999159009157069E-3</v>
      </c>
      <c r="BV56" s="268">
        <v>-1.4254853390127959E-3</v>
      </c>
      <c r="BW56" s="268">
        <v>0</v>
      </c>
      <c r="BX56" s="268">
        <v>0</v>
      </c>
      <c r="BY56" s="268">
        <v>0</v>
      </c>
      <c r="BZ56" s="268">
        <v>0</v>
      </c>
      <c r="CB56" s="268">
        <v>0</v>
      </c>
      <c r="CC56" s="268">
        <v>23.390849519993061</v>
      </c>
      <c r="CD56" s="268">
        <v>20.649830039870249</v>
      </c>
      <c r="CE56" s="268">
        <v>15.109044299195929</v>
      </c>
      <c r="CF56" s="268">
        <v>26.494496964805439</v>
      </c>
      <c r="CG56" s="268">
        <v>36.103273428740494</v>
      </c>
      <c r="CH56" s="268">
        <v>51.16841618188603</v>
      </c>
      <c r="CI56" s="268">
        <v>44.255224345303603</v>
      </c>
      <c r="CJ56" s="268">
        <v>82.535288760135103</v>
      </c>
      <c r="CK56" s="268">
        <v>0</v>
      </c>
      <c r="CL56" s="268">
        <v>0</v>
      </c>
      <c r="CM56" s="268">
        <v>0</v>
      </c>
      <c r="CN56" s="268">
        <v>0</v>
      </c>
      <c r="CP56" s="268">
        <v>0</v>
      </c>
      <c r="CQ56" s="268">
        <v>0</v>
      </c>
      <c r="CR56" s="268">
        <v>0</v>
      </c>
      <c r="CS56" s="268">
        <v>0</v>
      </c>
      <c r="CT56" s="268">
        <v>0</v>
      </c>
      <c r="CU56" s="268">
        <v>0</v>
      </c>
      <c r="CV56" s="268">
        <v>-6.0034405196444096</v>
      </c>
      <c r="CW56" s="268">
        <v>-6.0034405196444114</v>
      </c>
      <c r="CX56" s="268">
        <v>2.7106742239165098</v>
      </c>
    </row>
    <row r="57" spans="1:102">
      <c r="A57" s="269">
        <v>55</v>
      </c>
      <c r="B57" s="268">
        <v>36</v>
      </c>
      <c r="C57" s="270">
        <v>43321</v>
      </c>
      <c r="D57" s="268">
        <v>1</v>
      </c>
      <c r="E57" s="268" t="s">
        <v>756</v>
      </c>
      <c r="F57" s="268" t="s">
        <v>758</v>
      </c>
      <c r="G57" s="268" t="s">
        <v>607</v>
      </c>
      <c r="H57" s="268" t="s">
        <v>606</v>
      </c>
      <c r="I57" s="268">
        <v>0.46</v>
      </c>
      <c r="J57" s="268">
        <v>474</v>
      </c>
      <c r="K57" s="268">
        <v>0</v>
      </c>
      <c r="L57" s="268">
        <v>0.46</v>
      </c>
      <c r="M57" s="268">
        <v>0.45720000000000011</v>
      </c>
      <c r="N57" s="268">
        <v>0.33726845583919118</v>
      </c>
      <c r="O57" s="268">
        <v>1.743637802885345</v>
      </c>
      <c r="P57" s="268">
        <v>1.8007906079949569</v>
      </c>
      <c r="Q57" s="268">
        <v>3.5444284108803021</v>
      </c>
      <c r="R57" s="268">
        <v>2.3636696218613422</v>
      </c>
      <c r="S57" s="268">
        <v>50.845829854766137</v>
      </c>
      <c r="T57" s="268">
        <v>50.845829854766137</v>
      </c>
      <c r="U57" s="268">
        <v>5.1698810626888489</v>
      </c>
      <c r="V57" s="268">
        <v>0</v>
      </c>
      <c r="W57" s="268">
        <v>0</v>
      </c>
      <c r="X57" s="268">
        <v>222</v>
      </c>
      <c r="Y57" s="268">
        <v>0.2505991226087258</v>
      </c>
      <c r="Z57" s="268">
        <v>0.2376478833561908</v>
      </c>
      <c r="AA57" s="268">
        <v>0.2342339259741619</v>
      </c>
      <c r="AB57" s="268">
        <v>0.25834940220150421</v>
      </c>
      <c r="AC57" s="268">
        <v>0.28760567021635391</v>
      </c>
      <c r="AD57" s="268">
        <v>0.2905415056475969</v>
      </c>
      <c r="AE57" s="268">
        <v>0.26739474974507749</v>
      </c>
      <c r="AF57" s="268">
        <v>0.2195010583826052</v>
      </c>
      <c r="AG57" s="268">
        <v>0</v>
      </c>
      <c r="AH57" s="268">
        <v>0</v>
      </c>
      <c r="AI57" s="268">
        <v>0</v>
      </c>
      <c r="AJ57" s="268">
        <v>0</v>
      </c>
      <c r="AL57" s="268">
        <v>0</v>
      </c>
      <c r="AM57" s="268">
        <v>5.8801754782548442E-3</v>
      </c>
      <c r="AN57" s="268">
        <v>4.4704233287618427E-3</v>
      </c>
      <c r="AO57" s="268">
        <v>3.153214805167615E-3</v>
      </c>
      <c r="AP57" s="268">
        <v>6.3301195596991641E-3</v>
      </c>
      <c r="AQ57" s="268">
        <v>1.247886595672921E-2</v>
      </c>
      <c r="AR57" s="268">
        <v>6.9458494352403069E-3</v>
      </c>
      <c r="AS57" s="268">
        <v>1.026052502549225E-2</v>
      </c>
      <c r="AT57" s="268">
        <v>1.5049894161739481E-2</v>
      </c>
      <c r="AU57" s="268">
        <v>0</v>
      </c>
      <c r="AV57" s="268">
        <v>0</v>
      </c>
      <c r="AW57" s="268">
        <v>0</v>
      </c>
      <c r="AX57" s="268">
        <v>0</v>
      </c>
      <c r="AZ57" s="268">
        <v>0</v>
      </c>
      <c r="BA57" s="268">
        <v>0</v>
      </c>
      <c r="BB57" s="268">
        <v>0</v>
      </c>
      <c r="BC57" s="268">
        <v>0</v>
      </c>
      <c r="BD57" s="268">
        <v>0</v>
      </c>
      <c r="BE57" s="268">
        <v>0.21453907640593159</v>
      </c>
      <c r="BF57" s="268">
        <v>0.28571680613937278</v>
      </c>
      <c r="BG57" s="268">
        <v>0.48271292191334603</v>
      </c>
      <c r="BH57" s="268">
        <v>1.7031195541349568E-2</v>
      </c>
      <c r="BI57" s="268">
        <v>0</v>
      </c>
      <c r="BJ57" s="268">
        <v>0</v>
      </c>
      <c r="BK57" s="268">
        <v>0</v>
      </c>
      <c r="BL57" s="268">
        <v>0</v>
      </c>
      <c r="BN57" s="268">
        <v>0</v>
      </c>
      <c r="BO57" s="268">
        <v>0</v>
      </c>
      <c r="BP57" s="268">
        <v>2.0144539694335429E-4</v>
      </c>
      <c r="BQ57" s="268">
        <v>2.7398467695297118E-4</v>
      </c>
      <c r="BR57" s="268">
        <v>1.4257873162454551E-4</v>
      </c>
      <c r="BS57" s="268">
        <v>1.7113844347867621E-4</v>
      </c>
      <c r="BT57" s="268">
        <v>-1.7313447161716009E-4</v>
      </c>
      <c r="BU57" s="268">
        <v>8.1907954034832631E-4</v>
      </c>
      <c r="BV57" s="268">
        <v>-1.4946843583664531E-3</v>
      </c>
      <c r="BW57" s="268">
        <v>0</v>
      </c>
      <c r="BX57" s="268">
        <v>0</v>
      </c>
      <c r="BY57" s="268">
        <v>0</v>
      </c>
      <c r="BZ57" s="268">
        <v>0</v>
      </c>
      <c r="CB57" s="268">
        <v>0</v>
      </c>
      <c r="CC57" s="268">
        <v>22.6160595317494</v>
      </c>
      <c r="CD57" s="268">
        <v>20.320106039826548</v>
      </c>
      <c r="CE57" s="268">
        <v>15.766074025838069</v>
      </c>
      <c r="CF57" s="268">
        <v>26.375498165413202</v>
      </c>
      <c r="CG57" s="268">
        <v>38.996456114778788</v>
      </c>
      <c r="CH57" s="268">
        <v>49.613210251716502</v>
      </c>
      <c r="CI57" s="268">
        <v>68.403500169948344</v>
      </c>
      <c r="CJ57" s="268">
        <v>94.061838510871766</v>
      </c>
      <c r="CK57" s="268">
        <v>0</v>
      </c>
      <c r="CL57" s="268">
        <v>0</v>
      </c>
      <c r="CM57" s="268">
        <v>0</v>
      </c>
      <c r="CN57" s="268">
        <v>0</v>
      </c>
      <c r="CP57" s="268">
        <v>0</v>
      </c>
      <c r="CQ57" s="268">
        <v>0</v>
      </c>
      <c r="CR57" s="268">
        <v>0</v>
      </c>
      <c r="CS57" s="268">
        <v>0</v>
      </c>
      <c r="CT57" s="268">
        <v>0</v>
      </c>
      <c r="CU57" s="268">
        <v>0</v>
      </c>
      <c r="CV57" s="268">
        <v>-3.5444284108802631</v>
      </c>
      <c r="CW57" s="268">
        <v>-3.5444284108803021</v>
      </c>
      <c r="CX57" s="268">
        <v>1.8007906079949569</v>
      </c>
    </row>
    <row r="58" spans="1:102">
      <c r="A58" s="269">
        <v>56</v>
      </c>
      <c r="B58" s="268">
        <v>37</v>
      </c>
      <c r="C58" s="270">
        <v>43322</v>
      </c>
      <c r="D58" s="268">
        <v>1</v>
      </c>
      <c r="E58" s="268" t="s">
        <v>756</v>
      </c>
      <c r="F58" s="268" t="s">
        <v>758</v>
      </c>
      <c r="G58" s="268" t="s">
        <v>607</v>
      </c>
      <c r="H58" s="268" t="s">
        <v>606</v>
      </c>
      <c r="I58" s="268">
        <v>0.48</v>
      </c>
      <c r="J58" s="268">
        <v>492</v>
      </c>
      <c r="K58" s="268">
        <v>0</v>
      </c>
      <c r="L58" s="268">
        <v>0.48</v>
      </c>
      <c r="M58" s="268">
        <v>0.49559999999999998</v>
      </c>
      <c r="N58" s="268">
        <v>0.24487956634938979</v>
      </c>
      <c r="O58" s="268">
        <v>1.1050525022315381</v>
      </c>
      <c r="P58" s="268">
        <v>1.5174626600756771</v>
      </c>
      <c r="Q58" s="268">
        <v>2.6225151623072152</v>
      </c>
      <c r="R58" s="268">
        <v>2.2364627162257911</v>
      </c>
      <c r="S58" s="268">
        <v>53.082292570991939</v>
      </c>
      <c r="T58" s="268">
        <v>53.082292570991939</v>
      </c>
      <c r="U58" s="268">
        <v>4.5126366348381577</v>
      </c>
      <c r="V58" s="268">
        <v>0</v>
      </c>
      <c r="W58" s="268">
        <v>0</v>
      </c>
      <c r="X58" s="268">
        <v>223</v>
      </c>
      <c r="Y58" s="268">
        <v>0.25154769994159643</v>
      </c>
      <c r="Z58" s="268">
        <v>0.2379269733960109</v>
      </c>
      <c r="AA58" s="268">
        <v>0.23382791653648799</v>
      </c>
      <c r="AB58" s="268">
        <v>0.25745540438892922</v>
      </c>
      <c r="AC58" s="268">
        <v>0.28585239353732861</v>
      </c>
      <c r="AD58" s="268">
        <v>0.27158991740604038</v>
      </c>
      <c r="AE58" s="268">
        <v>0.26411662722369872</v>
      </c>
      <c r="AF58" s="268">
        <v>0.20993771814990439</v>
      </c>
      <c r="AG58" s="268">
        <v>0</v>
      </c>
      <c r="AH58" s="268">
        <v>0</v>
      </c>
      <c r="AI58" s="268">
        <v>0</v>
      </c>
      <c r="AJ58" s="268">
        <v>0</v>
      </c>
      <c r="AL58" s="268">
        <v>0</v>
      </c>
      <c r="AM58" s="268">
        <v>5.6904600116807298E-3</v>
      </c>
      <c r="AN58" s="268">
        <v>4.4146053207978278E-3</v>
      </c>
      <c r="AO58" s="268">
        <v>3.234416692702398E-3</v>
      </c>
      <c r="AP58" s="268">
        <v>6.5089191222141504E-3</v>
      </c>
      <c r="AQ58" s="268">
        <v>1.2829521292534269E-2</v>
      </c>
      <c r="AR58" s="268">
        <v>8.8410082593959587E-3</v>
      </c>
      <c r="AS58" s="268">
        <v>1.058833727763013E-2</v>
      </c>
      <c r="AT58" s="268">
        <v>1.6006228185009561E-2</v>
      </c>
      <c r="AU58" s="268">
        <v>0</v>
      </c>
      <c r="AV58" s="268">
        <v>0</v>
      </c>
      <c r="AW58" s="268">
        <v>0</v>
      </c>
      <c r="AX58" s="268">
        <v>0</v>
      </c>
      <c r="AZ58" s="268">
        <v>0</v>
      </c>
      <c r="BA58" s="268">
        <v>0</v>
      </c>
      <c r="BB58" s="268">
        <v>0</v>
      </c>
      <c r="BC58" s="268">
        <v>0</v>
      </c>
      <c r="BD58" s="268">
        <v>0</v>
      </c>
      <c r="BE58" s="268">
        <v>0.27072678132661743</v>
      </c>
      <c r="BF58" s="268">
        <v>0.37202872936183068</v>
      </c>
      <c r="BG58" s="268">
        <v>0.34993712864360033</v>
      </c>
      <c r="BH58" s="268">
        <v>7.3073606679516286E-3</v>
      </c>
      <c r="BI58" s="268">
        <v>0</v>
      </c>
      <c r="BJ58" s="268">
        <v>0</v>
      </c>
      <c r="BK58" s="268">
        <v>0</v>
      </c>
      <c r="BL58" s="268">
        <v>0</v>
      </c>
      <c r="BN58" s="268">
        <v>0</v>
      </c>
      <c r="BO58" s="268">
        <v>0</v>
      </c>
      <c r="BP58" s="268">
        <v>1.8971546657411319E-4</v>
      </c>
      <c r="BQ58" s="268">
        <v>2.4553347453812769E-4</v>
      </c>
      <c r="BR58" s="268">
        <v>1.643315870033475E-4</v>
      </c>
      <c r="BS58" s="268">
        <v>-1.4467975511633521E-5</v>
      </c>
      <c r="BT58" s="268">
        <v>1.2239893382898681E-4</v>
      </c>
      <c r="BU58" s="268">
        <v>-1.1028140485875801E-3</v>
      </c>
      <c r="BV58" s="268">
        <v>-8.0046280607534259E-4</v>
      </c>
      <c r="BW58" s="268">
        <v>0</v>
      </c>
      <c r="BX58" s="268">
        <v>0</v>
      </c>
      <c r="BY58" s="268">
        <v>0</v>
      </c>
      <c r="BZ58" s="268">
        <v>0</v>
      </c>
      <c r="CB58" s="268">
        <v>0</v>
      </c>
      <c r="CC58" s="268">
        <v>21.886384660310501</v>
      </c>
      <c r="CD58" s="268">
        <v>20.066387821808298</v>
      </c>
      <c r="CE58" s="268">
        <v>16.172083463511981</v>
      </c>
      <c r="CF58" s="268">
        <v>27.12049634255898</v>
      </c>
      <c r="CG58" s="268">
        <v>40.09225403916961</v>
      </c>
      <c r="CH58" s="268">
        <v>63.150058995685441</v>
      </c>
      <c r="CI58" s="268">
        <v>70.5889151842009</v>
      </c>
      <c r="CJ58" s="268">
        <v>100.0389261563098</v>
      </c>
      <c r="CK58" s="268">
        <v>0</v>
      </c>
      <c r="CL58" s="268">
        <v>0</v>
      </c>
      <c r="CM58" s="268">
        <v>0</v>
      </c>
      <c r="CN58" s="268">
        <v>0</v>
      </c>
      <c r="CP58" s="268">
        <v>0</v>
      </c>
      <c r="CQ58" s="268">
        <v>0</v>
      </c>
      <c r="CR58" s="268">
        <v>0</v>
      </c>
      <c r="CS58" s="268">
        <v>0</v>
      </c>
      <c r="CT58" s="268">
        <v>1.016</v>
      </c>
      <c r="CU58" s="268">
        <v>0</v>
      </c>
      <c r="CV58" s="268">
        <v>-1.6065151623073091</v>
      </c>
      <c r="CW58" s="268">
        <v>-2.6225151623072152</v>
      </c>
      <c r="CX58" s="268">
        <v>2.5334626600756769</v>
      </c>
    </row>
    <row r="59" spans="1:102">
      <c r="A59" s="269">
        <v>57</v>
      </c>
      <c r="B59" s="268">
        <v>38</v>
      </c>
      <c r="C59" s="270">
        <v>43323</v>
      </c>
      <c r="D59" s="268">
        <v>1</v>
      </c>
      <c r="E59" s="268" t="s">
        <v>756</v>
      </c>
      <c r="F59" s="268" t="s">
        <v>758</v>
      </c>
      <c r="G59" s="268" t="s">
        <v>607</v>
      </c>
      <c r="H59" s="268" t="s">
        <v>606</v>
      </c>
      <c r="I59" s="268">
        <v>0.5</v>
      </c>
      <c r="J59" s="268">
        <v>510</v>
      </c>
      <c r="K59" s="268">
        <v>0</v>
      </c>
      <c r="L59" s="268">
        <v>0.5</v>
      </c>
      <c r="M59" s="268">
        <v>0.53400000000000003</v>
      </c>
      <c r="N59" s="268">
        <v>0.22189236749141111</v>
      </c>
      <c r="O59" s="268">
        <v>0.70254416184008628</v>
      </c>
      <c r="P59" s="268">
        <v>1.353508530310978</v>
      </c>
      <c r="Q59" s="268">
        <v>2.0560526921510651</v>
      </c>
      <c r="R59" s="268">
        <v>1.690723239667663</v>
      </c>
      <c r="S59" s="268">
        <v>54.773015810659601</v>
      </c>
      <c r="T59" s="268">
        <v>54.773015810659601</v>
      </c>
      <c r="U59" s="268">
        <v>3.166148388890754</v>
      </c>
      <c r="V59" s="268">
        <v>0</v>
      </c>
      <c r="W59" s="268">
        <v>0</v>
      </c>
      <c r="X59" s="268">
        <v>224</v>
      </c>
      <c r="Y59" s="268">
        <v>0.25242850810476342</v>
      </c>
      <c r="Z59" s="268">
        <v>0.23818061014377151</v>
      </c>
      <c r="AA59" s="268">
        <v>0.23343805592834471</v>
      </c>
      <c r="AB59" s="268">
        <v>0.25649538730140958</v>
      </c>
      <c r="AC59" s="268">
        <v>0.28087329794396437</v>
      </c>
      <c r="AD59" s="268">
        <v>0.26855039653083451</v>
      </c>
      <c r="AE59" s="268">
        <v>0.26237057825434679</v>
      </c>
      <c r="AF59" s="268">
        <v>0.20904719312758899</v>
      </c>
      <c r="AG59" s="268">
        <v>0</v>
      </c>
      <c r="AH59" s="268">
        <v>0</v>
      </c>
      <c r="AI59" s="268">
        <v>0</v>
      </c>
      <c r="AJ59" s="268">
        <v>0</v>
      </c>
      <c r="AL59" s="268">
        <v>0</v>
      </c>
      <c r="AM59" s="268">
        <v>5.5142983790473213E-3</v>
      </c>
      <c r="AN59" s="268">
        <v>4.3638779712456954E-3</v>
      </c>
      <c r="AO59" s="268">
        <v>3.3123888143310638E-3</v>
      </c>
      <c r="AP59" s="268">
        <v>6.7009225397180782E-3</v>
      </c>
      <c r="AQ59" s="268">
        <v>1.3825340411207121E-2</v>
      </c>
      <c r="AR59" s="268">
        <v>9.1449603469165447E-3</v>
      </c>
      <c r="AS59" s="268">
        <v>1.076294217456532E-2</v>
      </c>
      <c r="AT59" s="268">
        <v>1.6095280687241101E-2</v>
      </c>
      <c r="AU59" s="268">
        <v>0</v>
      </c>
      <c r="AV59" s="268">
        <v>0</v>
      </c>
      <c r="AW59" s="268">
        <v>0</v>
      </c>
      <c r="AX59" s="268">
        <v>0</v>
      </c>
      <c r="AZ59" s="268">
        <v>0</v>
      </c>
      <c r="BA59" s="268">
        <v>0</v>
      </c>
      <c r="BB59" s="268">
        <v>0</v>
      </c>
      <c r="BC59" s="268">
        <v>0</v>
      </c>
      <c r="BD59" s="268">
        <v>0</v>
      </c>
      <c r="BE59" s="268">
        <v>0.31170329286187948</v>
      </c>
      <c r="BF59" s="268">
        <v>0.31326130780393208</v>
      </c>
      <c r="BG59" s="268">
        <v>0.37503539933418839</v>
      </c>
      <c r="BH59" s="268">
        <v>0</v>
      </c>
      <c r="BI59" s="268">
        <v>0</v>
      </c>
      <c r="BJ59" s="268">
        <v>0</v>
      </c>
      <c r="BK59" s="268">
        <v>0</v>
      </c>
      <c r="BL59" s="268">
        <v>0</v>
      </c>
      <c r="BN59" s="268">
        <v>0</v>
      </c>
      <c r="BO59" s="268">
        <v>0</v>
      </c>
      <c r="BP59" s="268">
        <v>1.7616163263340569E-4</v>
      </c>
      <c r="BQ59" s="268">
        <v>2.2688898218553431E-4</v>
      </c>
      <c r="BR59" s="268">
        <v>1.4891686055686879E-4</v>
      </c>
      <c r="BS59" s="268">
        <v>-4.3086556947059693E-5</v>
      </c>
      <c r="BT59" s="268">
        <v>-5.659075676793749E-4</v>
      </c>
      <c r="BU59" s="268">
        <v>-3.9449731776101862E-4</v>
      </c>
      <c r="BV59" s="268">
        <v>0</v>
      </c>
      <c r="BW59" s="268">
        <v>0</v>
      </c>
      <c r="BX59" s="268">
        <v>0</v>
      </c>
      <c r="BY59" s="268">
        <v>0</v>
      </c>
      <c r="BZ59" s="268">
        <v>0</v>
      </c>
      <c r="CB59" s="268">
        <v>0</v>
      </c>
      <c r="CC59" s="268">
        <v>21.208839919412771</v>
      </c>
      <c r="CD59" s="268">
        <v>19.8358089602077</v>
      </c>
      <c r="CE59" s="268">
        <v>16.561944071655319</v>
      </c>
      <c r="CF59" s="268">
        <v>27.92051058215867</v>
      </c>
      <c r="CG59" s="268">
        <v>43.204188785022247</v>
      </c>
      <c r="CH59" s="268">
        <v>65.321145335118203</v>
      </c>
      <c r="CI59" s="268">
        <v>71.752947830435446</v>
      </c>
      <c r="CJ59" s="268">
        <v>100.5955042952569</v>
      </c>
      <c r="CK59" s="268">
        <v>0</v>
      </c>
      <c r="CL59" s="268">
        <v>0</v>
      </c>
      <c r="CM59" s="268">
        <v>0</v>
      </c>
      <c r="CN59" s="268">
        <v>0</v>
      </c>
      <c r="CP59" s="268">
        <v>0</v>
      </c>
      <c r="CQ59" s="268">
        <v>0</v>
      </c>
      <c r="CR59" s="268">
        <v>0</v>
      </c>
      <c r="CS59" s="268">
        <v>0</v>
      </c>
      <c r="CT59" s="268">
        <v>2.794</v>
      </c>
      <c r="CU59" s="268">
        <v>0</v>
      </c>
      <c r="CV59" s="268">
        <v>0.73794730784892959</v>
      </c>
      <c r="CW59" s="268">
        <v>-2.0560526921510651</v>
      </c>
      <c r="CX59" s="268">
        <v>4.1475085303109784</v>
      </c>
    </row>
    <row r="60" spans="1:102">
      <c r="A60" s="269">
        <v>58</v>
      </c>
      <c r="B60" s="268">
        <v>39</v>
      </c>
      <c r="C60" s="270">
        <v>43324</v>
      </c>
      <c r="D60" s="268">
        <v>1</v>
      </c>
      <c r="E60" s="268" t="s">
        <v>756</v>
      </c>
      <c r="F60" s="268" t="s">
        <v>758</v>
      </c>
      <c r="G60" s="268" t="s">
        <v>607</v>
      </c>
      <c r="H60" s="268" t="s">
        <v>606</v>
      </c>
      <c r="I60" s="268">
        <v>0.52</v>
      </c>
      <c r="J60" s="268">
        <v>527.99999999999989</v>
      </c>
      <c r="K60" s="268">
        <v>0</v>
      </c>
      <c r="L60" s="268">
        <v>0.52</v>
      </c>
      <c r="M60" s="268">
        <v>0.57240000000000002</v>
      </c>
      <c r="N60" s="268">
        <v>0.33022636826134127</v>
      </c>
      <c r="O60" s="268">
        <v>1.7898122275140269</v>
      </c>
      <c r="P60" s="268">
        <v>2.517482031122126</v>
      </c>
      <c r="Q60" s="268">
        <v>4.3072942586361531</v>
      </c>
      <c r="R60" s="268">
        <v>3.102382539659124</v>
      </c>
      <c r="S60" s="268">
        <v>57.875398350318733</v>
      </c>
      <c r="T60" s="268">
        <v>57.875398350318733</v>
      </c>
      <c r="U60" s="268">
        <v>5.4199555200194336</v>
      </c>
      <c r="V60" s="268">
        <v>0</v>
      </c>
      <c r="W60" s="268">
        <v>0</v>
      </c>
      <c r="X60" s="268">
        <v>225</v>
      </c>
      <c r="Y60" s="268">
        <v>0.25324369857070822</v>
      </c>
      <c r="Z60" s="268">
        <v>0.2384123204456759</v>
      </c>
      <c r="AA60" s="268">
        <v>0.23304861402040161</v>
      </c>
      <c r="AB60" s="268">
        <v>0.25348303711883929</v>
      </c>
      <c r="AC60" s="268">
        <v>0.27744259595257248</v>
      </c>
      <c r="AD60" s="268">
        <v>0.26678828486398271</v>
      </c>
      <c r="AE60" s="268">
        <v>0.26216879124620113</v>
      </c>
      <c r="AF60" s="268">
        <v>0.2299617515091881</v>
      </c>
      <c r="AG60" s="268">
        <v>0</v>
      </c>
      <c r="AH60" s="268">
        <v>0</v>
      </c>
      <c r="AI60" s="268">
        <v>0</v>
      </c>
      <c r="AJ60" s="268">
        <v>0</v>
      </c>
      <c r="AL60" s="268">
        <v>0</v>
      </c>
      <c r="AM60" s="268">
        <v>5.3512602858583709E-3</v>
      </c>
      <c r="AN60" s="268">
        <v>4.3175359108648184E-3</v>
      </c>
      <c r="AO60" s="268">
        <v>3.3902771959196791E-3</v>
      </c>
      <c r="AP60" s="268">
        <v>7.3033925762321346E-3</v>
      </c>
      <c r="AQ60" s="268">
        <v>1.4511480809485489E-2</v>
      </c>
      <c r="AR60" s="268">
        <v>9.3211715136017267E-3</v>
      </c>
      <c r="AS60" s="268">
        <v>1.078312087537989E-2</v>
      </c>
      <c r="AT60" s="268">
        <v>1.4003824849081191E-2</v>
      </c>
      <c r="AU60" s="268">
        <v>0</v>
      </c>
      <c r="AV60" s="268">
        <v>0</v>
      </c>
      <c r="AW60" s="268">
        <v>0</v>
      </c>
      <c r="AX60" s="268">
        <v>0</v>
      </c>
      <c r="AZ60" s="268">
        <v>0</v>
      </c>
      <c r="BA60" s="268">
        <v>0</v>
      </c>
      <c r="BB60" s="268">
        <v>0</v>
      </c>
      <c r="BC60" s="268">
        <v>0</v>
      </c>
      <c r="BD60" s="268">
        <v>0.2182182801808025</v>
      </c>
      <c r="BE60" s="268">
        <v>0.2909577069077367</v>
      </c>
      <c r="BF60" s="268">
        <v>0.2293200007154699</v>
      </c>
      <c r="BG60" s="268">
        <v>0.26150401219599079</v>
      </c>
      <c r="BH60" s="268">
        <v>0</v>
      </c>
      <c r="BI60" s="268">
        <v>0</v>
      </c>
      <c r="BJ60" s="268">
        <v>0</v>
      </c>
      <c r="BK60" s="268">
        <v>0</v>
      </c>
      <c r="BL60" s="268">
        <v>0</v>
      </c>
      <c r="BN60" s="268">
        <v>0</v>
      </c>
      <c r="BO60" s="268">
        <v>0</v>
      </c>
      <c r="BP60" s="268">
        <v>1.6303809318894921E-4</v>
      </c>
      <c r="BQ60" s="268">
        <v>2.0938015356982681E-4</v>
      </c>
      <c r="BR60" s="268">
        <v>1.3149177198121199E-4</v>
      </c>
      <c r="BS60" s="268">
        <v>-1.756179608383432E-4</v>
      </c>
      <c r="BT60" s="268">
        <v>-4.6794462085736989E-4</v>
      </c>
      <c r="BU60" s="268">
        <v>-3.3376921040324402E-4</v>
      </c>
      <c r="BV60" s="268">
        <v>0</v>
      </c>
      <c r="BW60" s="268">
        <v>0</v>
      </c>
      <c r="BX60" s="268">
        <v>0</v>
      </c>
      <c r="BY60" s="268">
        <v>0</v>
      </c>
      <c r="BZ60" s="268">
        <v>0</v>
      </c>
      <c r="CB60" s="268">
        <v>0</v>
      </c>
      <c r="CC60" s="268">
        <v>20.581770330224501</v>
      </c>
      <c r="CD60" s="268">
        <v>19.625163231203711</v>
      </c>
      <c r="CE60" s="268">
        <v>16.951385979598388</v>
      </c>
      <c r="CF60" s="268">
        <v>30.430802400967249</v>
      </c>
      <c r="CG60" s="268">
        <v>45.348377529642157</v>
      </c>
      <c r="CH60" s="268">
        <v>66.579796525726636</v>
      </c>
      <c r="CI60" s="268">
        <v>71.887472502532617</v>
      </c>
      <c r="CJ60" s="268">
        <v>87.523905306757413</v>
      </c>
      <c r="CK60" s="268">
        <v>0</v>
      </c>
      <c r="CL60" s="268">
        <v>0</v>
      </c>
      <c r="CM60" s="268">
        <v>0</v>
      </c>
      <c r="CN60" s="268">
        <v>0</v>
      </c>
      <c r="CP60" s="268">
        <v>0</v>
      </c>
      <c r="CQ60" s="268">
        <v>0</v>
      </c>
      <c r="CR60" s="268">
        <v>0</v>
      </c>
      <c r="CS60" s="268">
        <v>0</v>
      </c>
      <c r="CT60" s="268">
        <v>0</v>
      </c>
      <c r="CU60" s="268">
        <v>0</v>
      </c>
      <c r="CV60" s="268">
        <v>-4.30729425863613</v>
      </c>
      <c r="CW60" s="268">
        <v>-4.3072942586361531</v>
      </c>
      <c r="CX60" s="268">
        <v>2.517482031122126</v>
      </c>
    </row>
    <row r="61" spans="1:102">
      <c r="A61" s="269">
        <v>59</v>
      </c>
      <c r="B61" s="268">
        <v>40</v>
      </c>
      <c r="C61" s="270">
        <v>43325</v>
      </c>
      <c r="D61" s="268">
        <v>1</v>
      </c>
      <c r="E61" s="268" t="s">
        <v>756</v>
      </c>
      <c r="F61" s="268" t="s">
        <v>758</v>
      </c>
      <c r="G61" s="268" t="s">
        <v>607</v>
      </c>
      <c r="H61" s="268" t="s">
        <v>606</v>
      </c>
      <c r="I61" s="268">
        <v>0.54</v>
      </c>
      <c r="J61" s="268">
        <v>545.99999999999989</v>
      </c>
      <c r="K61" s="268">
        <v>0</v>
      </c>
      <c r="L61" s="268">
        <v>0.54</v>
      </c>
      <c r="M61" s="268">
        <v>0.61080000000000001</v>
      </c>
      <c r="N61" s="268">
        <v>0.25847941453826773</v>
      </c>
      <c r="O61" s="268">
        <v>1.544222856898458</v>
      </c>
      <c r="P61" s="268">
        <v>2.6744498818427069</v>
      </c>
      <c r="Q61" s="268">
        <v>4.218672738741164</v>
      </c>
      <c r="R61" s="268">
        <v>3.6490771331963692</v>
      </c>
      <c r="S61" s="268">
        <v>61.524475483515097</v>
      </c>
      <c r="T61" s="268">
        <v>61.524475483515097</v>
      </c>
      <c r="U61" s="268">
        <v>5.9742585677740161</v>
      </c>
      <c r="V61" s="268">
        <v>0</v>
      </c>
      <c r="W61" s="268">
        <v>0</v>
      </c>
      <c r="X61" s="268">
        <v>226</v>
      </c>
      <c r="Y61" s="268">
        <v>0.25399612856848519</v>
      </c>
      <c r="Z61" s="268">
        <v>0.23862216358434071</v>
      </c>
      <c r="AA61" s="268">
        <v>0.2323688016522813</v>
      </c>
      <c r="AB61" s="268">
        <v>0.2496083602943576</v>
      </c>
      <c r="AC61" s="268">
        <v>0.27270462469999412</v>
      </c>
      <c r="AD61" s="268">
        <v>0.26248197322551842</v>
      </c>
      <c r="AE61" s="268">
        <v>0.25164010052917202</v>
      </c>
      <c r="AF61" s="268">
        <v>0.21838418589579689</v>
      </c>
      <c r="AG61" s="268">
        <v>0</v>
      </c>
      <c r="AH61" s="268">
        <v>0</v>
      </c>
      <c r="AI61" s="268">
        <v>0</v>
      </c>
      <c r="AJ61" s="268">
        <v>0</v>
      </c>
      <c r="AL61" s="268">
        <v>0</v>
      </c>
      <c r="AM61" s="268">
        <v>5.2007742863029536E-3</v>
      </c>
      <c r="AN61" s="268">
        <v>4.2755672831318548E-3</v>
      </c>
      <c r="AO61" s="268">
        <v>3.5262396695437469E-3</v>
      </c>
      <c r="AP61" s="268">
        <v>8.0783279411284752E-3</v>
      </c>
      <c r="AQ61" s="268">
        <v>1.545907506000117E-2</v>
      </c>
      <c r="AR61" s="268">
        <v>9.7518026774481553E-3</v>
      </c>
      <c r="AS61" s="268">
        <v>1.1835989947082799E-2</v>
      </c>
      <c r="AT61" s="268">
        <v>1.5161581410420309E-2</v>
      </c>
      <c r="AU61" s="268">
        <v>0</v>
      </c>
      <c r="AV61" s="268">
        <v>0</v>
      </c>
      <c r="AW61" s="268">
        <v>0</v>
      </c>
      <c r="AX61" s="268">
        <v>0</v>
      </c>
      <c r="AZ61" s="268">
        <v>0</v>
      </c>
      <c r="BA61" s="268">
        <v>0</v>
      </c>
      <c r="BB61" s="268">
        <v>0</v>
      </c>
      <c r="BC61" s="268">
        <v>0</v>
      </c>
      <c r="BD61" s="268">
        <v>0.21711346363959849</v>
      </c>
      <c r="BE61" s="268">
        <v>0.2876509829833479</v>
      </c>
      <c r="BF61" s="268">
        <v>0.21987806460120099</v>
      </c>
      <c r="BG61" s="268">
        <v>0.25894095464527378</v>
      </c>
      <c r="BH61" s="268">
        <v>1.641653413057886E-2</v>
      </c>
      <c r="BI61" s="268">
        <v>0</v>
      </c>
      <c r="BJ61" s="268">
        <v>0</v>
      </c>
      <c r="BK61" s="268">
        <v>0</v>
      </c>
      <c r="BL61" s="268">
        <v>0</v>
      </c>
      <c r="BN61" s="268">
        <v>0</v>
      </c>
      <c r="BO61" s="268">
        <v>0</v>
      </c>
      <c r="BP61" s="268">
        <v>1.5048599955542119E-4</v>
      </c>
      <c r="BQ61" s="268">
        <v>1.9245462728838809E-4</v>
      </c>
      <c r="BR61" s="268">
        <v>5.6492153664319158E-5</v>
      </c>
      <c r="BS61" s="268">
        <v>-1.7186396780464531E-4</v>
      </c>
      <c r="BT61" s="268">
        <v>-3.9530203742512939E-4</v>
      </c>
      <c r="BU61" s="268">
        <v>-2.7239412460011952E-4</v>
      </c>
      <c r="BV61" s="268">
        <v>-6.733839958619432E-4</v>
      </c>
      <c r="BW61" s="268">
        <v>0</v>
      </c>
      <c r="BX61" s="268">
        <v>0</v>
      </c>
      <c r="BY61" s="268">
        <v>0</v>
      </c>
      <c r="BZ61" s="268">
        <v>0</v>
      </c>
      <c r="CB61" s="268">
        <v>0</v>
      </c>
      <c r="CC61" s="268">
        <v>20.002978024242129</v>
      </c>
      <c r="CD61" s="268">
        <v>19.434396741508419</v>
      </c>
      <c r="CE61" s="268">
        <v>17.63119834771873</v>
      </c>
      <c r="CF61" s="268">
        <v>33.659699754701997</v>
      </c>
      <c r="CG61" s="268">
        <v>48.309609562503667</v>
      </c>
      <c r="CH61" s="268">
        <v>69.655733410343984</v>
      </c>
      <c r="CI61" s="268">
        <v>78.906599647218684</v>
      </c>
      <c r="CJ61" s="268">
        <v>94.759883815126898</v>
      </c>
      <c r="CK61" s="268">
        <v>0</v>
      </c>
      <c r="CL61" s="268">
        <v>0</v>
      </c>
      <c r="CM61" s="268">
        <v>0</v>
      </c>
      <c r="CN61" s="268">
        <v>0</v>
      </c>
      <c r="CP61" s="268">
        <v>0</v>
      </c>
      <c r="CQ61" s="268">
        <v>0</v>
      </c>
      <c r="CR61" s="268">
        <v>0</v>
      </c>
      <c r="CS61" s="268">
        <v>31.75</v>
      </c>
      <c r="CT61" s="268">
        <v>31.75</v>
      </c>
      <c r="CU61" s="268">
        <v>0</v>
      </c>
      <c r="CV61" s="268">
        <v>27.531327261258841</v>
      </c>
      <c r="CW61" s="268">
        <v>-4.218672738741164</v>
      </c>
      <c r="CX61" s="268">
        <v>34.424449881842698</v>
      </c>
    </row>
    <row r="62" spans="1:102">
      <c r="A62" s="269">
        <v>60</v>
      </c>
      <c r="B62" s="268">
        <v>41</v>
      </c>
      <c r="C62" s="270">
        <v>43326</v>
      </c>
      <c r="D62" s="268">
        <v>1</v>
      </c>
      <c r="E62" s="268" t="s">
        <v>756</v>
      </c>
      <c r="F62" s="268" t="s">
        <v>758</v>
      </c>
      <c r="G62" s="268" t="s">
        <v>607</v>
      </c>
      <c r="H62" s="268" t="s">
        <v>606</v>
      </c>
      <c r="I62" s="268">
        <v>0.56000000000000005</v>
      </c>
      <c r="J62" s="268">
        <v>564</v>
      </c>
      <c r="K62" s="268">
        <v>0</v>
      </c>
      <c r="L62" s="268">
        <v>0.56000000000000005</v>
      </c>
      <c r="M62" s="268">
        <v>0.6492</v>
      </c>
      <c r="N62" s="268">
        <v>0.61486605227379298</v>
      </c>
      <c r="O62" s="268">
        <v>3.5331354413185792</v>
      </c>
      <c r="P62" s="268">
        <v>3.7304247323816431</v>
      </c>
      <c r="Q62" s="268">
        <v>7.2635601737002222</v>
      </c>
      <c r="R62" s="268">
        <v>3.7304247323816431</v>
      </c>
      <c r="S62" s="268">
        <v>65.25490021589674</v>
      </c>
      <c r="T62" s="268">
        <v>65.25490021589674</v>
      </c>
      <c r="U62" s="268">
        <v>5.7461872032988959</v>
      </c>
      <c r="V62" s="268">
        <v>0</v>
      </c>
      <c r="W62" s="268">
        <v>0</v>
      </c>
      <c r="X62" s="268">
        <v>227</v>
      </c>
      <c r="Y62" s="268">
        <v>0.25468863427239119</v>
      </c>
      <c r="Z62" s="268">
        <v>0.23876671372409899</v>
      </c>
      <c r="AA62" s="268">
        <v>0.23137591776239719</v>
      </c>
      <c r="AB62" s="268">
        <v>0.24562559310813831</v>
      </c>
      <c r="AC62" s="268">
        <v>0.26769447437500599</v>
      </c>
      <c r="AD62" s="268">
        <v>0.26008051756641548</v>
      </c>
      <c r="AE62" s="268">
        <v>0.39603650581151473</v>
      </c>
      <c r="AF62" s="268">
        <v>0.37</v>
      </c>
      <c r="AG62" s="268">
        <v>0</v>
      </c>
      <c r="AH62" s="268">
        <v>0</v>
      </c>
      <c r="AI62" s="268">
        <v>0</v>
      </c>
      <c r="AJ62" s="268">
        <v>0</v>
      </c>
      <c r="AL62" s="268">
        <v>0</v>
      </c>
      <c r="AM62" s="268">
        <v>5.0622731455217656E-3</v>
      </c>
      <c r="AN62" s="268">
        <v>4.2466572551802043E-3</v>
      </c>
      <c r="AO62" s="268">
        <v>3.7248164475205642E-3</v>
      </c>
      <c r="AP62" s="268">
        <v>8.8748813783723277E-3</v>
      </c>
      <c r="AQ62" s="268">
        <v>1.6461105124998789E-2</v>
      </c>
      <c r="AR62" s="268">
        <v>9.9919482433584485E-3</v>
      </c>
      <c r="AS62" s="268">
        <v>-2.603650581151468E-3</v>
      </c>
      <c r="AT62" s="268">
        <v>0</v>
      </c>
      <c r="AU62" s="268">
        <v>0</v>
      </c>
      <c r="AV62" s="268">
        <v>0</v>
      </c>
      <c r="AW62" s="268">
        <v>0</v>
      </c>
      <c r="AX62" s="268">
        <v>0</v>
      </c>
      <c r="AZ62" s="268">
        <v>0</v>
      </c>
      <c r="BA62" s="268">
        <v>0</v>
      </c>
      <c r="BB62" s="268">
        <v>0</v>
      </c>
      <c r="BC62" s="268">
        <v>0</v>
      </c>
      <c r="BD62" s="268">
        <v>0.24394686030430571</v>
      </c>
      <c r="BE62" s="268">
        <v>0.30568990194256812</v>
      </c>
      <c r="BF62" s="268">
        <v>0.2243148049328311</v>
      </c>
      <c r="BG62" s="268">
        <v>0.2183011001479947</v>
      </c>
      <c r="BH62" s="268">
        <v>7.7473326723004089E-3</v>
      </c>
      <c r="BI62" s="268">
        <v>0</v>
      </c>
      <c r="BJ62" s="268">
        <v>0</v>
      </c>
      <c r="BK62" s="268">
        <v>0</v>
      </c>
      <c r="BL62" s="268">
        <v>0</v>
      </c>
      <c r="BN62" s="268">
        <v>0</v>
      </c>
      <c r="BO62" s="268">
        <v>0</v>
      </c>
      <c r="BP62" s="268">
        <v>1.3850114078119339E-4</v>
      </c>
      <c r="BQ62" s="268">
        <v>1.6741116873284639E-4</v>
      </c>
      <c r="BR62" s="268">
        <v>-3.1165609243971919E-5</v>
      </c>
      <c r="BS62" s="268">
        <v>-1.752953947710757E-4</v>
      </c>
      <c r="BT62" s="268">
        <v>-3.5977313763788809E-4</v>
      </c>
      <c r="BU62" s="268">
        <v>0</v>
      </c>
      <c r="BV62" s="268">
        <v>1.5023475879731209E-2</v>
      </c>
      <c r="BW62" s="268">
        <v>0</v>
      </c>
      <c r="BX62" s="268">
        <v>0</v>
      </c>
      <c r="BY62" s="268">
        <v>0</v>
      </c>
      <c r="BZ62" s="268">
        <v>0</v>
      </c>
      <c r="CB62" s="268">
        <v>0</v>
      </c>
      <c r="CC62" s="268">
        <v>19.470281328929872</v>
      </c>
      <c r="CD62" s="268">
        <v>19.302987523546371</v>
      </c>
      <c r="CE62" s="268">
        <v>18.62408223760281</v>
      </c>
      <c r="CF62" s="268">
        <v>36.978672409884723</v>
      </c>
      <c r="CG62" s="268">
        <v>51.44095351562121</v>
      </c>
      <c r="CH62" s="268">
        <v>71.371058881131802</v>
      </c>
      <c r="CI62" s="268">
        <v>-17.357670541009789</v>
      </c>
      <c r="CJ62" s="268">
        <v>0</v>
      </c>
      <c r="CK62" s="268">
        <v>0</v>
      </c>
      <c r="CL62" s="268">
        <v>0</v>
      </c>
      <c r="CM62" s="268">
        <v>0</v>
      </c>
      <c r="CN62" s="268">
        <v>0</v>
      </c>
      <c r="CP62" s="268">
        <v>0</v>
      </c>
      <c r="CQ62" s="268">
        <v>0</v>
      </c>
      <c r="CR62" s="268">
        <v>0</v>
      </c>
      <c r="CS62" s="268">
        <v>0</v>
      </c>
      <c r="CT62" s="268">
        <v>0</v>
      </c>
      <c r="CU62" s="268">
        <v>0</v>
      </c>
      <c r="CV62" s="268">
        <v>-7.2635601737001672</v>
      </c>
      <c r="CW62" s="268">
        <v>-7.2635601737002222</v>
      </c>
      <c r="CX62" s="268">
        <v>3.7304247323816431</v>
      </c>
    </row>
    <row r="63" spans="1:102">
      <c r="A63" s="269">
        <v>61</v>
      </c>
      <c r="B63" s="268">
        <v>42</v>
      </c>
      <c r="C63" s="270">
        <v>43327</v>
      </c>
      <c r="D63" s="268">
        <v>1</v>
      </c>
      <c r="E63" s="268" t="s">
        <v>756</v>
      </c>
      <c r="F63" s="268" t="s">
        <v>758</v>
      </c>
      <c r="G63" s="268" t="s">
        <v>607</v>
      </c>
      <c r="H63" s="268" t="s">
        <v>606</v>
      </c>
      <c r="I63" s="268">
        <v>0.57999999999999996</v>
      </c>
      <c r="J63" s="268">
        <v>582</v>
      </c>
      <c r="K63" s="268">
        <v>0</v>
      </c>
      <c r="L63" s="268">
        <v>0.57999999999999996</v>
      </c>
      <c r="M63" s="268">
        <v>0.6876000000000001</v>
      </c>
      <c r="N63" s="268">
        <v>0.56195828467427245</v>
      </c>
      <c r="O63" s="268">
        <v>3.688638661409227</v>
      </c>
      <c r="P63" s="268">
        <v>4.5133384679168911</v>
      </c>
      <c r="Q63" s="268">
        <v>8.201977129326119</v>
      </c>
      <c r="R63" s="268">
        <v>4.5133384679168911</v>
      </c>
      <c r="S63" s="268">
        <v>69.768238683813635</v>
      </c>
      <c r="T63" s="268">
        <v>69.768238683813635</v>
      </c>
      <c r="U63" s="268">
        <v>6.563901204067613</v>
      </c>
      <c r="V63" s="268">
        <v>0</v>
      </c>
      <c r="W63" s="268">
        <v>0</v>
      </c>
      <c r="X63" s="268">
        <v>228</v>
      </c>
      <c r="Y63" s="268">
        <v>0.25531630235671071</v>
      </c>
      <c r="Z63" s="268">
        <v>0.23881430069482329</v>
      </c>
      <c r="AA63" s="268">
        <v>0.2301633054655943</v>
      </c>
      <c r="AB63" s="268">
        <v>0.241996795554313</v>
      </c>
      <c r="AC63" s="268">
        <v>0.26342800034010749</v>
      </c>
      <c r="AD63" s="268">
        <v>0.30085335114435852</v>
      </c>
      <c r="AE63" s="268">
        <v>0.29988917503217127</v>
      </c>
      <c r="AF63" s="268">
        <v>0.36960415312536399</v>
      </c>
      <c r="AG63" s="268">
        <v>0</v>
      </c>
      <c r="AH63" s="268">
        <v>0</v>
      </c>
      <c r="AI63" s="268">
        <v>0</v>
      </c>
      <c r="AJ63" s="268">
        <v>0</v>
      </c>
      <c r="AL63" s="268">
        <v>0</v>
      </c>
      <c r="AM63" s="268">
        <v>4.9367395286578622E-3</v>
      </c>
      <c r="AN63" s="268">
        <v>4.2371398610353342E-3</v>
      </c>
      <c r="AO63" s="268">
        <v>3.9673389068811422E-3</v>
      </c>
      <c r="AP63" s="268">
        <v>9.6006408891373997E-3</v>
      </c>
      <c r="AQ63" s="268">
        <v>1.7314399931978489E-2</v>
      </c>
      <c r="AR63" s="268">
        <v>5.9146648855641524E-3</v>
      </c>
      <c r="AS63" s="268">
        <v>7.0110824967828667E-3</v>
      </c>
      <c r="AT63" s="268">
        <v>3.9584687463595232E-5</v>
      </c>
      <c r="AU63" s="268">
        <v>0</v>
      </c>
      <c r="AV63" s="268">
        <v>0</v>
      </c>
      <c r="AW63" s="268">
        <v>0</v>
      </c>
      <c r="AX63" s="268">
        <v>0</v>
      </c>
      <c r="AZ63" s="268">
        <v>0</v>
      </c>
      <c r="BA63" s="268">
        <v>0</v>
      </c>
      <c r="BB63" s="268">
        <v>0</v>
      </c>
      <c r="BC63" s="268">
        <v>0</v>
      </c>
      <c r="BD63" s="268">
        <v>0.17508843980462049</v>
      </c>
      <c r="BE63" s="268">
        <v>0.20611218635999809</v>
      </c>
      <c r="BF63" s="268">
        <v>0.15189686768972671</v>
      </c>
      <c r="BG63" s="268">
        <v>0.40853969287744779</v>
      </c>
      <c r="BH63" s="268">
        <v>5.8362813268206852E-2</v>
      </c>
      <c r="BI63" s="268">
        <v>0</v>
      </c>
      <c r="BJ63" s="268">
        <v>0</v>
      </c>
      <c r="BK63" s="268">
        <v>0</v>
      </c>
      <c r="BL63" s="268">
        <v>0</v>
      </c>
      <c r="BN63" s="268">
        <v>0</v>
      </c>
      <c r="BO63" s="268">
        <v>0</v>
      </c>
      <c r="BP63" s="268">
        <v>1.2553361686390061E-4</v>
      </c>
      <c r="BQ63" s="268">
        <v>1.3505101100876651E-4</v>
      </c>
      <c r="BR63" s="268">
        <v>-1.074714483518084E-4</v>
      </c>
      <c r="BS63" s="268">
        <v>-1.8007671291561059E-4</v>
      </c>
      <c r="BT63" s="268">
        <v>-2.6448552225272052E-4</v>
      </c>
      <c r="BU63" s="268">
        <v>4.3794376675426339E-3</v>
      </c>
      <c r="BV63" s="268">
        <v>-3.7112688359220701E-3</v>
      </c>
      <c r="BW63" s="268">
        <v>0</v>
      </c>
      <c r="BX63" s="268">
        <v>0</v>
      </c>
      <c r="BY63" s="268">
        <v>0</v>
      </c>
      <c r="BZ63" s="268">
        <v>0</v>
      </c>
      <c r="CB63" s="268">
        <v>0</v>
      </c>
      <c r="CC63" s="268">
        <v>18.98745972560716</v>
      </c>
      <c r="CD63" s="268">
        <v>19.25972664106969</v>
      </c>
      <c r="CE63" s="268">
        <v>19.836694534405702</v>
      </c>
      <c r="CF63" s="268">
        <v>40.002670371405848</v>
      </c>
      <c r="CG63" s="268">
        <v>54.107499787432779</v>
      </c>
      <c r="CH63" s="268">
        <v>42.247606325458243</v>
      </c>
      <c r="CI63" s="268">
        <v>46.740549978552451</v>
      </c>
      <c r="CJ63" s="268">
        <v>0.24740429664747021</v>
      </c>
      <c r="CK63" s="268">
        <v>0</v>
      </c>
      <c r="CL63" s="268">
        <v>0</v>
      </c>
      <c r="CM63" s="268">
        <v>0</v>
      </c>
      <c r="CN63" s="268">
        <v>0</v>
      </c>
      <c r="CP63" s="268">
        <v>0</v>
      </c>
      <c r="CQ63" s="268">
        <v>0</v>
      </c>
      <c r="CR63" s="268">
        <v>0</v>
      </c>
      <c r="CS63" s="268">
        <v>0</v>
      </c>
      <c r="CT63" s="268">
        <v>0.50800000000000001</v>
      </c>
      <c r="CU63" s="268">
        <v>0</v>
      </c>
      <c r="CV63" s="268">
        <v>-7.6939771293261794</v>
      </c>
      <c r="CW63" s="268">
        <v>-8.201977129326119</v>
      </c>
      <c r="CX63" s="268">
        <v>5.0213384679168911</v>
      </c>
    </row>
    <row r="64" spans="1:102">
      <c r="A64" s="269">
        <v>62</v>
      </c>
      <c r="B64" s="268">
        <v>43</v>
      </c>
      <c r="C64" s="270">
        <v>43328</v>
      </c>
      <c r="D64" s="268">
        <v>1</v>
      </c>
      <c r="E64" s="268" t="s">
        <v>756</v>
      </c>
      <c r="F64" s="268" t="s">
        <v>758</v>
      </c>
      <c r="G64" s="268" t="s">
        <v>607</v>
      </c>
      <c r="H64" s="268" t="s">
        <v>606</v>
      </c>
      <c r="I64" s="268">
        <v>0.6</v>
      </c>
      <c r="J64" s="268">
        <v>600</v>
      </c>
      <c r="K64" s="268">
        <v>0</v>
      </c>
      <c r="L64" s="268">
        <v>0.6</v>
      </c>
      <c r="M64" s="268">
        <v>0.72600000000000009</v>
      </c>
      <c r="N64" s="268">
        <v>0.49780419575109358</v>
      </c>
      <c r="O64" s="268">
        <v>3.607592175253322</v>
      </c>
      <c r="P64" s="268">
        <v>5.07555500795723</v>
      </c>
      <c r="Q64" s="268">
        <v>8.6831471832105525</v>
      </c>
      <c r="R64" s="268">
        <v>5.2613295379765956</v>
      </c>
      <c r="S64" s="268">
        <v>75.029568221790228</v>
      </c>
      <c r="T64" s="268">
        <v>75.029568221790228</v>
      </c>
      <c r="U64" s="268">
        <v>7.247010382887872</v>
      </c>
      <c r="V64" s="268">
        <v>0</v>
      </c>
      <c r="W64" s="268">
        <v>0</v>
      </c>
      <c r="X64" s="268">
        <v>229</v>
      </c>
      <c r="Y64" s="268">
        <v>0.25586944407443069</v>
      </c>
      <c r="Z64" s="268">
        <v>0.2387585762947628</v>
      </c>
      <c r="AA64" s="268">
        <v>0.2288513313312654</v>
      </c>
      <c r="AB64" s="268">
        <v>0.23839360205897411</v>
      </c>
      <c r="AC64" s="268">
        <v>0.26566579535454599</v>
      </c>
      <c r="AD64" s="268">
        <v>0.2766261356444909</v>
      </c>
      <c r="AE64" s="268">
        <v>0.34079697403794651</v>
      </c>
      <c r="AF64" s="268">
        <v>0.28034370892133481</v>
      </c>
      <c r="AG64" s="268">
        <v>0</v>
      </c>
      <c r="AH64" s="268">
        <v>0</v>
      </c>
      <c r="AI64" s="268">
        <v>0</v>
      </c>
      <c r="AJ64" s="268">
        <v>0</v>
      </c>
      <c r="AL64" s="268">
        <v>0</v>
      </c>
      <c r="AM64" s="268">
        <v>4.8261111851138671E-3</v>
      </c>
      <c r="AN64" s="268">
        <v>4.2482847410474384E-3</v>
      </c>
      <c r="AO64" s="268">
        <v>4.2297337337469168E-3</v>
      </c>
      <c r="AP64" s="268">
        <v>1.032127958820517E-2</v>
      </c>
      <c r="AQ64" s="268">
        <v>1.6866840929090791E-2</v>
      </c>
      <c r="AR64" s="268">
        <v>8.3373864355509066E-3</v>
      </c>
      <c r="AS64" s="268">
        <v>2.920302596205349E-3</v>
      </c>
      <c r="AT64" s="268">
        <v>8.9656291078665188E-3</v>
      </c>
      <c r="AU64" s="268">
        <v>0</v>
      </c>
      <c r="AV64" s="268">
        <v>0</v>
      </c>
      <c r="AW64" s="268">
        <v>0</v>
      </c>
      <c r="AX64" s="268">
        <v>0</v>
      </c>
      <c r="AZ64" s="268">
        <v>0</v>
      </c>
      <c r="BA64" s="268">
        <v>0</v>
      </c>
      <c r="BB64" s="268">
        <v>0</v>
      </c>
      <c r="BC64" s="268">
        <v>0</v>
      </c>
      <c r="BD64" s="268">
        <v>0.15693567947704209</v>
      </c>
      <c r="BE64" s="268">
        <v>0.17459807766689781</v>
      </c>
      <c r="BF64" s="268">
        <v>0.26155946579507011</v>
      </c>
      <c r="BG64" s="268">
        <v>0.35459488390197602</v>
      </c>
      <c r="BH64" s="268">
        <v>5.2311893159014022E-2</v>
      </c>
      <c r="BI64" s="268">
        <v>0</v>
      </c>
      <c r="BJ64" s="268">
        <v>0</v>
      </c>
      <c r="BK64" s="268">
        <v>0</v>
      </c>
      <c r="BL64" s="268">
        <v>0</v>
      </c>
      <c r="BN64" s="268">
        <v>0</v>
      </c>
      <c r="BO64" s="268">
        <v>0</v>
      </c>
      <c r="BP64" s="268">
        <v>1.1062834354399691E-4</v>
      </c>
      <c r="BQ64" s="268">
        <v>9.9483463531893542E-5</v>
      </c>
      <c r="BR64" s="268">
        <v>-1.6291136333388681E-4</v>
      </c>
      <c r="BS64" s="268">
        <v>-1.752462232292411E-4</v>
      </c>
      <c r="BT64" s="268">
        <v>1.060333000016805E-3</v>
      </c>
      <c r="BU64" s="268">
        <v>-1.8188215134926739E-4</v>
      </c>
      <c r="BV64" s="268">
        <v>5.5093044792695629E-3</v>
      </c>
      <c r="BW64" s="268">
        <v>0</v>
      </c>
      <c r="BX64" s="268">
        <v>0</v>
      </c>
      <c r="BY64" s="268">
        <v>0</v>
      </c>
      <c r="BZ64" s="268">
        <v>0</v>
      </c>
      <c r="CB64" s="268">
        <v>0</v>
      </c>
      <c r="CC64" s="268">
        <v>18.561966096591799</v>
      </c>
      <c r="CD64" s="268">
        <v>19.31038518657925</v>
      </c>
      <c r="CE64" s="268">
        <v>21.14866866873458</v>
      </c>
      <c r="CF64" s="268">
        <v>43.005331617521541</v>
      </c>
      <c r="CG64" s="268">
        <v>52.708877903408712</v>
      </c>
      <c r="CH64" s="268">
        <v>59.55276025393507</v>
      </c>
      <c r="CI64" s="268">
        <v>19.46868397470233</v>
      </c>
      <c r="CJ64" s="268">
        <v>56.035181924165741</v>
      </c>
      <c r="CK64" s="268">
        <v>0</v>
      </c>
      <c r="CL64" s="268">
        <v>0</v>
      </c>
      <c r="CM64" s="268">
        <v>0</v>
      </c>
      <c r="CN64" s="268">
        <v>0</v>
      </c>
      <c r="CP64" s="268">
        <v>0</v>
      </c>
      <c r="CQ64" s="268">
        <v>0</v>
      </c>
      <c r="CR64" s="268">
        <v>0</v>
      </c>
      <c r="CS64" s="268">
        <v>0</v>
      </c>
      <c r="CT64" s="268">
        <v>47.752000000000002</v>
      </c>
      <c r="CU64" s="268">
        <v>0</v>
      </c>
      <c r="CV64" s="268">
        <v>39.068852816789459</v>
      </c>
      <c r="CW64" s="268">
        <v>-8.6831471832105525</v>
      </c>
      <c r="CX64" s="268">
        <v>52.827555007957223</v>
      </c>
    </row>
    <row r="65" spans="1:102">
      <c r="A65" s="269">
        <v>63</v>
      </c>
      <c r="B65" s="268">
        <v>44</v>
      </c>
      <c r="C65" s="270">
        <v>43329</v>
      </c>
      <c r="D65" s="268">
        <v>1</v>
      </c>
      <c r="E65" s="268" t="s">
        <v>756</v>
      </c>
      <c r="F65" s="268" t="s">
        <v>758</v>
      </c>
      <c r="G65" s="268" t="s">
        <v>607</v>
      </c>
      <c r="H65" s="268" t="s">
        <v>606</v>
      </c>
      <c r="I65" s="268">
        <v>0.6</v>
      </c>
      <c r="J65" s="268">
        <v>600</v>
      </c>
      <c r="K65" s="268">
        <v>0</v>
      </c>
      <c r="L65" s="268">
        <v>0.6</v>
      </c>
      <c r="M65" s="268">
        <v>0.76440000000000008</v>
      </c>
      <c r="N65" s="268">
        <v>0.50129442450185058</v>
      </c>
      <c r="O65" s="268">
        <v>3.0798217535423049</v>
      </c>
      <c r="P65" s="268">
        <v>4.6962735537048603</v>
      </c>
      <c r="Q65" s="268">
        <v>7.7760953072471661</v>
      </c>
      <c r="R65" s="268">
        <v>4.6962735537048603</v>
      </c>
      <c r="S65" s="268">
        <v>79.725841775495084</v>
      </c>
      <c r="T65" s="268">
        <v>79.725841775495084</v>
      </c>
      <c r="U65" s="268">
        <v>6.1437382963171894</v>
      </c>
      <c r="V65" s="268">
        <v>0</v>
      </c>
      <c r="W65" s="268">
        <v>0</v>
      </c>
      <c r="X65" s="268">
        <v>230</v>
      </c>
      <c r="Y65" s="268">
        <v>0.25633879072861049</v>
      </c>
      <c r="Z65" s="268">
        <v>0.23861297990412089</v>
      </c>
      <c r="AA65" s="268">
        <v>0.22747796027944159</v>
      </c>
      <c r="AB65" s="268">
        <v>0.23519370035078629</v>
      </c>
      <c r="AC65" s="268">
        <v>0.36414299123685301</v>
      </c>
      <c r="AD65" s="268">
        <v>0.36</v>
      </c>
      <c r="AE65" s="268">
        <v>0.37</v>
      </c>
      <c r="AF65" s="268">
        <v>0.37</v>
      </c>
      <c r="AG65" s="268">
        <v>0</v>
      </c>
      <c r="AH65" s="268">
        <v>0</v>
      </c>
      <c r="AI65" s="268">
        <v>0</v>
      </c>
      <c r="AJ65" s="268">
        <v>0</v>
      </c>
      <c r="AL65" s="268">
        <v>0</v>
      </c>
      <c r="AM65" s="268">
        <v>4.7322418542778957E-3</v>
      </c>
      <c r="AN65" s="268">
        <v>4.2774040191758192E-3</v>
      </c>
      <c r="AO65" s="268">
        <v>4.5044079441116727E-3</v>
      </c>
      <c r="AP65" s="268">
        <v>1.0961259929842719E-2</v>
      </c>
      <c r="AQ65" s="268">
        <v>-2.8285982473705948E-3</v>
      </c>
      <c r="AR65" s="268">
        <v>0</v>
      </c>
      <c r="AS65" s="268">
        <v>0</v>
      </c>
      <c r="AT65" s="268">
        <v>0</v>
      </c>
      <c r="AU65" s="268">
        <v>0</v>
      </c>
      <c r="AV65" s="268">
        <v>0</v>
      </c>
      <c r="AW65" s="268">
        <v>0</v>
      </c>
      <c r="AX65" s="268">
        <v>0</v>
      </c>
      <c r="AZ65" s="268">
        <v>0</v>
      </c>
      <c r="BA65" s="268">
        <v>0</v>
      </c>
      <c r="BB65" s="268">
        <v>0</v>
      </c>
      <c r="BC65" s="268">
        <v>0</v>
      </c>
      <c r="BD65" s="268">
        <v>0.16745055426692829</v>
      </c>
      <c r="BE65" s="268">
        <v>0.19197392986616221</v>
      </c>
      <c r="BF65" s="268">
        <v>0.2052397792135123</v>
      </c>
      <c r="BG65" s="268">
        <v>0.39071795995616609</v>
      </c>
      <c r="BH65" s="268">
        <v>4.4617776697231007E-2</v>
      </c>
      <c r="BI65" s="268">
        <v>0</v>
      </c>
      <c r="BJ65" s="268">
        <v>0</v>
      </c>
      <c r="BK65" s="268">
        <v>0</v>
      </c>
      <c r="BL65" s="268">
        <v>0</v>
      </c>
      <c r="BN65" s="268">
        <v>0</v>
      </c>
      <c r="BO65" s="268">
        <v>0</v>
      </c>
      <c r="BP65" s="268">
        <v>9.3869330835973206E-5</v>
      </c>
      <c r="BQ65" s="268">
        <v>6.4750052707588499E-5</v>
      </c>
      <c r="BR65" s="268">
        <v>-2.0992415765716399E-4</v>
      </c>
      <c r="BS65" s="268">
        <v>0</v>
      </c>
      <c r="BT65" s="268">
        <v>2.0669813417590811E-2</v>
      </c>
      <c r="BU65" s="268">
        <v>3.0048905642360901E-2</v>
      </c>
      <c r="BV65" s="268">
        <v>3.4952318736920611E-2</v>
      </c>
      <c r="BW65" s="268">
        <v>0</v>
      </c>
      <c r="BX65" s="268">
        <v>0</v>
      </c>
      <c r="BY65" s="268">
        <v>0</v>
      </c>
      <c r="BZ65" s="268">
        <v>0</v>
      </c>
      <c r="CB65" s="268">
        <v>0</v>
      </c>
      <c r="CC65" s="268">
        <v>18.20093020876114</v>
      </c>
      <c r="CD65" s="268">
        <v>19.442745541708259</v>
      </c>
      <c r="CE65" s="268">
        <v>22.522039720558361</v>
      </c>
      <c r="CF65" s="268">
        <v>45.671916374344697</v>
      </c>
      <c r="CG65" s="268">
        <v>-8.8393695230331115</v>
      </c>
      <c r="CH65" s="268">
        <v>0</v>
      </c>
      <c r="CI65" s="268">
        <v>0</v>
      </c>
      <c r="CJ65" s="268">
        <v>0</v>
      </c>
      <c r="CK65" s="268">
        <v>0</v>
      </c>
      <c r="CL65" s="268">
        <v>0</v>
      </c>
      <c r="CM65" s="268">
        <v>0</v>
      </c>
      <c r="CN65" s="268">
        <v>0</v>
      </c>
      <c r="CP65" s="268">
        <v>0</v>
      </c>
      <c r="CQ65" s="268">
        <v>0</v>
      </c>
      <c r="CR65" s="268">
        <v>0</v>
      </c>
      <c r="CS65" s="268">
        <v>0</v>
      </c>
      <c r="CT65" s="268">
        <v>1.016</v>
      </c>
      <c r="CU65" s="268">
        <v>0</v>
      </c>
      <c r="CV65" s="268">
        <v>-6.7600953072471377</v>
      </c>
      <c r="CW65" s="268">
        <v>-7.7760953072471661</v>
      </c>
      <c r="CX65" s="268">
        <v>5.7122735537048603</v>
      </c>
    </row>
    <row r="66" spans="1:102">
      <c r="A66" s="269">
        <v>64</v>
      </c>
      <c r="B66" s="268">
        <v>45</v>
      </c>
      <c r="C66" s="270">
        <v>43330</v>
      </c>
      <c r="D66" s="268">
        <v>1</v>
      </c>
      <c r="E66" s="268" t="s">
        <v>756</v>
      </c>
      <c r="F66" s="268" t="s">
        <v>758</v>
      </c>
      <c r="G66" s="268" t="s">
        <v>607</v>
      </c>
      <c r="H66" s="268" t="s">
        <v>606</v>
      </c>
      <c r="I66" s="268">
        <v>0.6</v>
      </c>
      <c r="J66" s="268">
        <v>600</v>
      </c>
      <c r="K66" s="268">
        <v>0</v>
      </c>
      <c r="L66" s="268">
        <v>0.6</v>
      </c>
      <c r="M66" s="268">
        <v>0.80280000000000007</v>
      </c>
      <c r="N66" s="268">
        <v>0.38176960408977739</v>
      </c>
      <c r="O66" s="268">
        <v>1.6041293606836109</v>
      </c>
      <c r="P66" s="268">
        <v>3.3732257281906688</v>
      </c>
      <c r="Q66" s="268">
        <v>4.9773550888742797</v>
      </c>
      <c r="R66" s="268">
        <v>3.3732257281906688</v>
      </c>
      <c r="S66" s="268">
        <v>83.09906750368576</v>
      </c>
      <c r="T66" s="268">
        <v>83.09906750368576</v>
      </c>
      <c r="U66" s="268">
        <v>4.2018257700431842</v>
      </c>
      <c r="V66" s="268">
        <v>0</v>
      </c>
      <c r="W66" s="268">
        <v>0</v>
      </c>
      <c r="X66" s="268">
        <v>231</v>
      </c>
      <c r="Y66" s="268">
        <v>0.2567190972040036</v>
      </c>
      <c r="Z66" s="268">
        <v>0.23839182502495529</v>
      </c>
      <c r="AA66" s="268">
        <v>0.22610952287261291</v>
      </c>
      <c r="AB66" s="268">
        <v>0.2329174232926465</v>
      </c>
      <c r="AC66" s="268">
        <v>0.36085344585779378</v>
      </c>
      <c r="AD66" s="268">
        <v>0.34540706204070099</v>
      </c>
      <c r="AE66" s="268">
        <v>0.37200445195585019</v>
      </c>
      <c r="AF66" s="268">
        <v>0.32853774942657799</v>
      </c>
      <c r="AG66" s="268">
        <v>0</v>
      </c>
      <c r="AH66" s="268">
        <v>0</v>
      </c>
      <c r="AI66" s="268">
        <v>0</v>
      </c>
      <c r="AJ66" s="268">
        <v>0</v>
      </c>
      <c r="AL66" s="268">
        <v>0</v>
      </c>
      <c r="AM66" s="268">
        <v>4.6561805591992843E-3</v>
      </c>
      <c r="AN66" s="268">
        <v>4.3216349950089506E-3</v>
      </c>
      <c r="AO66" s="268">
        <v>4.7780954254774263E-3</v>
      </c>
      <c r="AP66" s="268">
        <v>1.1416515341470699E-2</v>
      </c>
      <c r="AQ66" s="268">
        <v>-2.1706891715587602E-3</v>
      </c>
      <c r="AR66" s="268">
        <v>1.459293795929894E-3</v>
      </c>
      <c r="AS66" s="268">
        <v>-2.004451955850195E-4</v>
      </c>
      <c r="AT66" s="268">
        <v>4.1462250573422012E-3</v>
      </c>
      <c r="AU66" s="268">
        <v>0</v>
      </c>
      <c r="AV66" s="268">
        <v>0</v>
      </c>
      <c r="AW66" s="268">
        <v>0</v>
      </c>
      <c r="AX66" s="268">
        <v>0</v>
      </c>
      <c r="AZ66" s="268">
        <v>0</v>
      </c>
      <c r="BA66" s="268">
        <v>0</v>
      </c>
      <c r="BB66" s="268">
        <v>0</v>
      </c>
      <c r="BC66" s="268">
        <v>0</v>
      </c>
      <c r="BD66" s="268">
        <v>0.1484395160921384</v>
      </c>
      <c r="BE66" s="268">
        <v>0.20036717268420279</v>
      </c>
      <c r="BF66" s="268">
        <v>0.25045896585525351</v>
      </c>
      <c r="BG66" s="268">
        <v>0.3506425521973548</v>
      </c>
      <c r="BH66" s="268">
        <v>5.009179317105069E-2</v>
      </c>
      <c r="BI66" s="268">
        <v>0</v>
      </c>
      <c r="BJ66" s="268">
        <v>0</v>
      </c>
      <c r="BK66" s="268">
        <v>0</v>
      </c>
      <c r="BL66" s="268">
        <v>0</v>
      </c>
      <c r="BN66" s="268">
        <v>0</v>
      </c>
      <c r="BO66" s="268">
        <v>0</v>
      </c>
      <c r="BP66" s="268">
        <v>7.6061295078607899E-5</v>
      </c>
      <c r="BQ66" s="268">
        <v>3.1830319245472362E-5</v>
      </c>
      <c r="BR66" s="268">
        <v>-2.4185716212027659E-4</v>
      </c>
      <c r="BS66" s="268">
        <v>0</v>
      </c>
      <c r="BT66" s="268">
        <v>2.8306997829559752E-4</v>
      </c>
      <c r="BU66" s="268">
        <v>0</v>
      </c>
      <c r="BV66" s="268">
        <v>1.847158540273034E-3</v>
      </c>
      <c r="BW66" s="268">
        <v>0</v>
      </c>
      <c r="BX66" s="268">
        <v>0</v>
      </c>
      <c r="BY66" s="268">
        <v>0</v>
      </c>
      <c r="BZ66" s="268">
        <v>0</v>
      </c>
      <c r="CB66" s="268">
        <v>0</v>
      </c>
      <c r="CC66" s="268">
        <v>17.908386766151089</v>
      </c>
      <c r="CD66" s="268">
        <v>19.643795431858859</v>
      </c>
      <c r="CE66" s="268">
        <v>23.890477127387118</v>
      </c>
      <c r="CF66" s="268">
        <v>47.568813922794597</v>
      </c>
      <c r="CG66" s="268">
        <v>-6.7834036611211248</v>
      </c>
      <c r="CH66" s="268">
        <v>10.42352711378496</v>
      </c>
      <c r="CI66" s="268">
        <v>-1.3363013039001299</v>
      </c>
      <c r="CJ66" s="268">
        <v>25.91390660838875</v>
      </c>
      <c r="CK66" s="268">
        <v>0</v>
      </c>
      <c r="CL66" s="268">
        <v>0</v>
      </c>
      <c r="CM66" s="268">
        <v>0</v>
      </c>
      <c r="CN66" s="268">
        <v>0</v>
      </c>
      <c r="CP66" s="268">
        <v>0</v>
      </c>
      <c r="CQ66" s="268">
        <v>0</v>
      </c>
      <c r="CR66" s="268">
        <v>0</v>
      </c>
      <c r="CS66" s="268">
        <v>0</v>
      </c>
      <c r="CT66" s="268">
        <v>25.908000000000001</v>
      </c>
      <c r="CU66" s="268">
        <v>0</v>
      </c>
      <c r="CV66" s="268">
        <v>20.930644911125668</v>
      </c>
      <c r="CW66" s="268">
        <v>-4.9773550888742797</v>
      </c>
      <c r="CX66" s="268">
        <v>29.28122572819067</v>
      </c>
    </row>
    <row r="67" spans="1:102">
      <c r="A67" s="269">
        <v>65</v>
      </c>
      <c r="B67" s="268">
        <v>46</v>
      </c>
      <c r="C67" s="270">
        <v>43331</v>
      </c>
      <c r="D67" s="268">
        <v>1</v>
      </c>
      <c r="E67" s="268" t="s">
        <v>756</v>
      </c>
      <c r="F67" s="268" t="s">
        <v>758</v>
      </c>
      <c r="G67" s="268" t="s">
        <v>607</v>
      </c>
      <c r="H67" s="268" t="s">
        <v>606</v>
      </c>
      <c r="I67" s="268">
        <v>0.6</v>
      </c>
      <c r="J67" s="268">
        <v>600</v>
      </c>
      <c r="K67" s="268">
        <v>0</v>
      </c>
      <c r="L67" s="268">
        <v>0.6</v>
      </c>
      <c r="M67" s="268">
        <v>0.84120000000000006</v>
      </c>
      <c r="N67" s="268">
        <v>0.39500820312100698</v>
      </c>
      <c r="O67" s="268">
        <v>2.1333658458739029</v>
      </c>
      <c r="P67" s="268">
        <v>4.5431647630856231</v>
      </c>
      <c r="Q67" s="268">
        <v>6.676530608959526</v>
      </c>
      <c r="R67" s="268">
        <v>4.5431647630856231</v>
      </c>
      <c r="S67" s="268">
        <v>87.642232266771387</v>
      </c>
      <c r="T67" s="268">
        <v>87.642232266771387</v>
      </c>
      <c r="U67" s="268">
        <v>5.4008140312477684</v>
      </c>
      <c r="V67" s="268">
        <v>0</v>
      </c>
      <c r="W67" s="268">
        <v>0</v>
      </c>
      <c r="X67" s="268">
        <v>232</v>
      </c>
      <c r="Y67" s="268">
        <v>0.25700883770734889</v>
      </c>
      <c r="Z67" s="268">
        <v>0.23811304105275771</v>
      </c>
      <c r="AA67" s="268">
        <v>0.22609856634146511</v>
      </c>
      <c r="AB67" s="268">
        <v>0.32139872541763348</v>
      </c>
      <c r="AC67" s="268">
        <v>0.35</v>
      </c>
      <c r="AD67" s="268">
        <v>0.36</v>
      </c>
      <c r="AE67" s="268">
        <v>0.37</v>
      </c>
      <c r="AF67" s="268">
        <v>0.37</v>
      </c>
      <c r="AG67" s="268">
        <v>0</v>
      </c>
      <c r="AH67" s="268">
        <v>0</v>
      </c>
      <c r="AI67" s="268">
        <v>0</v>
      </c>
      <c r="AJ67" s="268">
        <v>0</v>
      </c>
      <c r="AL67" s="268">
        <v>0</v>
      </c>
      <c r="AM67" s="268">
        <v>4.5982324585302154E-3</v>
      </c>
      <c r="AN67" s="268">
        <v>4.3773917894484706E-3</v>
      </c>
      <c r="AO67" s="268">
        <v>4.7802867317069814E-3</v>
      </c>
      <c r="AP67" s="268">
        <v>-6.2797450835266984E-3</v>
      </c>
      <c r="AQ67" s="268">
        <v>0</v>
      </c>
      <c r="AR67" s="268">
        <v>0</v>
      </c>
      <c r="AS67" s="268">
        <v>0</v>
      </c>
      <c r="AT67" s="268">
        <v>0</v>
      </c>
      <c r="AU67" s="268">
        <v>0</v>
      </c>
      <c r="AV67" s="268">
        <v>0</v>
      </c>
      <c r="AW67" s="268">
        <v>0</v>
      </c>
      <c r="AX67" s="268">
        <v>0</v>
      </c>
      <c r="AZ67" s="268">
        <v>0</v>
      </c>
      <c r="BA67" s="268">
        <v>0</v>
      </c>
      <c r="BB67" s="268">
        <v>0</v>
      </c>
      <c r="BC67" s="268">
        <v>0</v>
      </c>
      <c r="BD67" s="268">
        <v>0.1440030082080396</v>
      </c>
      <c r="BE67" s="268">
        <v>0.20141105689222599</v>
      </c>
      <c r="BF67" s="268">
        <v>0.2517638211152825</v>
      </c>
      <c r="BG67" s="268">
        <v>0.35246934956139547</v>
      </c>
      <c r="BH67" s="268">
        <v>5.0352764223056512E-2</v>
      </c>
      <c r="BI67" s="268">
        <v>0</v>
      </c>
      <c r="BJ67" s="268">
        <v>0</v>
      </c>
      <c r="BK67" s="268">
        <v>0</v>
      </c>
      <c r="BL67" s="268">
        <v>0</v>
      </c>
      <c r="BN67" s="268">
        <v>0</v>
      </c>
      <c r="BO67" s="268">
        <v>0</v>
      </c>
      <c r="BP67" s="268">
        <v>5.7948100669073502E-5</v>
      </c>
      <c r="BQ67" s="268">
        <v>2.1913062295560048E-6</v>
      </c>
      <c r="BR67" s="268">
        <v>0</v>
      </c>
      <c r="BS67" s="268">
        <v>1.818201507722161E-2</v>
      </c>
      <c r="BT67" s="268">
        <v>1.6690730864713781E-2</v>
      </c>
      <c r="BU67" s="268">
        <v>1.8999280859457349E-2</v>
      </c>
      <c r="BV67" s="268">
        <v>1.998779434221145E-2</v>
      </c>
      <c r="BW67" s="268">
        <v>0</v>
      </c>
      <c r="BX67" s="268">
        <v>0</v>
      </c>
      <c r="BY67" s="268">
        <v>0</v>
      </c>
      <c r="BZ67" s="268">
        <v>0</v>
      </c>
      <c r="CB67" s="268">
        <v>0</v>
      </c>
      <c r="CC67" s="268">
        <v>17.685509455885441</v>
      </c>
      <c r="CD67" s="268">
        <v>19.89723540658396</v>
      </c>
      <c r="CE67" s="268">
        <v>23.901433658534891</v>
      </c>
      <c r="CF67" s="268">
        <v>-26.165604514694589</v>
      </c>
      <c r="CG67" s="268">
        <v>0</v>
      </c>
      <c r="CH67" s="268">
        <v>0</v>
      </c>
      <c r="CI67" s="268">
        <v>0</v>
      </c>
      <c r="CJ67" s="268">
        <v>0</v>
      </c>
      <c r="CK67" s="268">
        <v>0</v>
      </c>
      <c r="CL67" s="268">
        <v>0</v>
      </c>
      <c r="CM67" s="268">
        <v>0</v>
      </c>
      <c r="CN67" s="268">
        <v>0</v>
      </c>
      <c r="CP67" s="268">
        <v>0</v>
      </c>
      <c r="CQ67" s="268">
        <v>0</v>
      </c>
      <c r="CR67" s="268">
        <v>0</v>
      </c>
      <c r="CS67" s="268">
        <v>0</v>
      </c>
      <c r="CT67" s="268">
        <v>0.254</v>
      </c>
      <c r="CU67" s="268">
        <v>0</v>
      </c>
      <c r="CV67" s="268">
        <v>-6.4225306089594758</v>
      </c>
      <c r="CW67" s="268">
        <v>-6.676530608959526</v>
      </c>
      <c r="CX67" s="268">
        <v>4.7971647630856236</v>
      </c>
    </row>
    <row r="68" spans="1:102">
      <c r="A68" s="269">
        <v>66</v>
      </c>
      <c r="B68" s="268">
        <v>47</v>
      </c>
      <c r="C68" s="270">
        <v>43332</v>
      </c>
      <c r="D68" s="268">
        <v>1</v>
      </c>
      <c r="E68" s="268" t="s">
        <v>756</v>
      </c>
      <c r="F68" s="268" t="s">
        <v>758</v>
      </c>
      <c r="G68" s="268" t="s">
        <v>607</v>
      </c>
      <c r="H68" s="268" t="s">
        <v>606</v>
      </c>
      <c r="I68" s="268">
        <v>0.6</v>
      </c>
      <c r="J68" s="268">
        <v>600</v>
      </c>
      <c r="K68" s="268">
        <v>0</v>
      </c>
      <c r="L68" s="268">
        <v>0.6</v>
      </c>
      <c r="M68" s="268">
        <v>0.87960000000000005</v>
      </c>
      <c r="N68" s="268">
        <v>0.34554957713508422</v>
      </c>
      <c r="O68" s="268">
        <v>1.8035463712509421</v>
      </c>
      <c r="P68" s="268">
        <v>4.5909458240551233</v>
      </c>
      <c r="Q68" s="268">
        <v>6.3944921953060652</v>
      </c>
      <c r="R68" s="268">
        <v>4.5909458240551233</v>
      </c>
      <c r="S68" s="268">
        <v>92.233178090826513</v>
      </c>
      <c r="T68" s="268">
        <v>92.233178090826513</v>
      </c>
      <c r="U68" s="268">
        <v>5.2193563256652151</v>
      </c>
      <c r="V68" s="268">
        <v>0</v>
      </c>
      <c r="W68" s="268">
        <v>0</v>
      </c>
      <c r="X68" s="268">
        <v>233</v>
      </c>
      <c r="Y68" s="268">
        <v>0.25721031588095777</v>
      </c>
      <c r="Z68" s="268">
        <v>0.23794992246504251</v>
      </c>
      <c r="AA68" s="268">
        <v>0.22606020675557131</v>
      </c>
      <c r="AB68" s="268">
        <v>0.31799135184531918</v>
      </c>
      <c r="AC68" s="268">
        <v>0.3551548025037059</v>
      </c>
      <c r="AD68" s="268">
        <v>0.32924615355870279</v>
      </c>
      <c r="AE68" s="268">
        <v>0.37257050873193059</v>
      </c>
      <c r="AF68" s="268">
        <v>0.3304631737569878</v>
      </c>
      <c r="AG68" s="268">
        <v>0</v>
      </c>
      <c r="AH68" s="268">
        <v>0</v>
      </c>
      <c r="AI68" s="268">
        <v>0</v>
      </c>
      <c r="AJ68" s="268">
        <v>0</v>
      </c>
      <c r="AL68" s="268">
        <v>0</v>
      </c>
      <c r="AM68" s="268">
        <v>4.5579368238084384E-3</v>
      </c>
      <c r="AN68" s="268">
        <v>4.4100155069914954E-3</v>
      </c>
      <c r="AO68" s="268">
        <v>4.7879586488857387E-3</v>
      </c>
      <c r="AP68" s="268">
        <v>-5.5982703690638496E-3</v>
      </c>
      <c r="AQ68" s="268">
        <v>-1.0309605007411851E-3</v>
      </c>
      <c r="AR68" s="268">
        <v>3.0753846441297131E-3</v>
      </c>
      <c r="AS68" s="268">
        <v>-2.5705087319306542E-4</v>
      </c>
      <c r="AT68" s="268">
        <v>3.9536826243012193E-3</v>
      </c>
      <c r="AU68" s="268">
        <v>0</v>
      </c>
      <c r="AV68" s="268">
        <v>0</v>
      </c>
      <c r="AW68" s="268">
        <v>0</v>
      </c>
      <c r="AX68" s="268">
        <v>0</v>
      </c>
      <c r="AZ68" s="268">
        <v>0</v>
      </c>
      <c r="BA68" s="268">
        <v>0</v>
      </c>
      <c r="BB68" s="268">
        <v>0</v>
      </c>
      <c r="BC68" s="268">
        <v>0</v>
      </c>
      <c r="BD68" s="268">
        <v>0.15</v>
      </c>
      <c r="BE68" s="268">
        <v>0.2</v>
      </c>
      <c r="BF68" s="268">
        <v>0.25000000000000011</v>
      </c>
      <c r="BG68" s="268">
        <v>0.35</v>
      </c>
      <c r="BH68" s="268">
        <v>5.000000000000001E-2</v>
      </c>
      <c r="BI68" s="268">
        <v>0</v>
      </c>
      <c r="BJ68" s="268">
        <v>0</v>
      </c>
      <c r="BK68" s="268">
        <v>0</v>
      </c>
      <c r="BL68" s="268">
        <v>0</v>
      </c>
      <c r="BN68" s="268">
        <v>0</v>
      </c>
      <c r="BO68" s="268">
        <v>0</v>
      </c>
      <c r="BP68" s="268">
        <v>4.0295634721781373E-5</v>
      </c>
      <c r="BQ68" s="268">
        <v>7.6719171787585532E-6</v>
      </c>
      <c r="BR68" s="268">
        <v>0</v>
      </c>
      <c r="BS68" s="268">
        <v>0</v>
      </c>
      <c r="BT68" s="268">
        <v>1.939593453358308E-3</v>
      </c>
      <c r="BU68" s="268">
        <v>0</v>
      </c>
      <c r="BV68" s="268">
        <v>1.847158540273034E-3</v>
      </c>
      <c r="BW68" s="268">
        <v>0</v>
      </c>
      <c r="BX68" s="268">
        <v>0</v>
      </c>
      <c r="BY68" s="268">
        <v>0</v>
      </c>
      <c r="BZ68" s="268">
        <v>0</v>
      </c>
      <c r="CB68" s="268">
        <v>0</v>
      </c>
      <c r="CC68" s="268">
        <v>17.530526245417072</v>
      </c>
      <c r="CD68" s="268">
        <v>20.045525031779519</v>
      </c>
      <c r="CE68" s="268">
        <v>23.939793244428689</v>
      </c>
      <c r="CF68" s="268">
        <v>-23.326126537766051</v>
      </c>
      <c r="CG68" s="268">
        <v>-3.221751564816203</v>
      </c>
      <c r="CH68" s="268">
        <v>21.967033172355102</v>
      </c>
      <c r="CI68" s="268">
        <v>-1.713672487953769</v>
      </c>
      <c r="CJ68" s="268">
        <v>24.710516401882622</v>
      </c>
      <c r="CK68" s="268">
        <v>0</v>
      </c>
      <c r="CL68" s="268">
        <v>0</v>
      </c>
      <c r="CM68" s="268">
        <v>0</v>
      </c>
      <c r="CN68" s="268">
        <v>0</v>
      </c>
      <c r="CP68" s="268">
        <v>0</v>
      </c>
      <c r="CQ68" s="268">
        <v>0</v>
      </c>
      <c r="CR68" s="268">
        <v>0</v>
      </c>
      <c r="CS68" s="268">
        <v>0</v>
      </c>
      <c r="CT68" s="268">
        <v>0</v>
      </c>
      <c r="CU68" s="268">
        <v>0</v>
      </c>
      <c r="CV68" s="268">
        <v>-6.3944921953060776</v>
      </c>
      <c r="CW68" s="268">
        <v>-6.3944921953060652</v>
      </c>
      <c r="CX68" s="268">
        <v>4.5909458240551233</v>
      </c>
    </row>
    <row r="69" spans="1:102">
      <c r="A69" s="269">
        <v>67</v>
      </c>
      <c r="B69" s="268">
        <v>48</v>
      </c>
      <c r="C69" s="270">
        <v>43333</v>
      </c>
      <c r="D69" s="268">
        <v>1</v>
      </c>
      <c r="E69" s="268" t="s">
        <v>756</v>
      </c>
      <c r="F69" s="268" t="s">
        <v>758</v>
      </c>
      <c r="G69" s="268" t="s">
        <v>607</v>
      </c>
      <c r="H69" s="268" t="s">
        <v>606</v>
      </c>
      <c r="I69" s="268">
        <v>0.6</v>
      </c>
      <c r="J69" s="268">
        <v>600</v>
      </c>
      <c r="K69" s="268">
        <v>0</v>
      </c>
      <c r="L69" s="268">
        <v>0.6</v>
      </c>
      <c r="M69" s="268">
        <v>0.91800000000000015</v>
      </c>
      <c r="N69" s="268">
        <v>0.31507646295674308</v>
      </c>
      <c r="O69" s="268">
        <v>1.683372614331458</v>
      </c>
      <c r="P69" s="268">
        <v>4.9046382121169048</v>
      </c>
      <c r="Q69" s="268">
        <v>6.5880108264483628</v>
      </c>
      <c r="R69" s="268">
        <v>4.9046382121169048</v>
      </c>
      <c r="S69" s="268">
        <v>97.137816302943421</v>
      </c>
      <c r="T69" s="268">
        <v>97.137816302943421</v>
      </c>
      <c r="U69" s="268">
        <v>5.3427431504541438</v>
      </c>
      <c r="V69" s="268">
        <v>0</v>
      </c>
      <c r="W69" s="268">
        <v>0</v>
      </c>
      <c r="X69" s="268">
        <v>234</v>
      </c>
      <c r="Y69" s="268">
        <v>0.25735585699448432</v>
      </c>
      <c r="Z69" s="268">
        <v>0.23785482130467919</v>
      </c>
      <c r="AA69" s="268">
        <v>0.22600976680240831</v>
      </c>
      <c r="AB69" s="268">
        <v>0.31454814247727791</v>
      </c>
      <c r="AC69" s="268">
        <v>0.35056385667965079</v>
      </c>
      <c r="AD69" s="268">
        <v>0.37653488758834708</v>
      </c>
      <c r="AE69" s="268">
        <v>0.25620394363449372</v>
      </c>
      <c r="AF69" s="268">
        <v>0.3516643932559127</v>
      </c>
      <c r="AG69" s="268">
        <v>0</v>
      </c>
      <c r="AH69" s="268">
        <v>0</v>
      </c>
      <c r="AI69" s="268">
        <v>0</v>
      </c>
      <c r="AJ69" s="268">
        <v>0</v>
      </c>
      <c r="AL69" s="268">
        <v>0</v>
      </c>
      <c r="AM69" s="268">
        <v>4.5288286011031511E-3</v>
      </c>
      <c r="AN69" s="268">
        <v>4.4290357390641714E-3</v>
      </c>
      <c r="AO69" s="268">
        <v>4.7980466395183457E-3</v>
      </c>
      <c r="AP69" s="268">
        <v>-4.9096284954555846E-3</v>
      </c>
      <c r="AQ69" s="268">
        <v>-1.127713359301619E-4</v>
      </c>
      <c r="AR69" s="268">
        <v>-1.6534887588347141E-3</v>
      </c>
      <c r="AS69" s="268">
        <v>1.1379605636550629E-2</v>
      </c>
      <c r="AT69" s="268">
        <v>1.83356067440873E-3</v>
      </c>
      <c r="AU69" s="268">
        <v>0</v>
      </c>
      <c r="AV69" s="268">
        <v>0</v>
      </c>
      <c r="AW69" s="268">
        <v>0</v>
      </c>
      <c r="AX69" s="268">
        <v>0</v>
      </c>
      <c r="AZ69" s="268">
        <v>0</v>
      </c>
      <c r="BA69" s="268">
        <v>0</v>
      </c>
      <c r="BB69" s="268">
        <v>0</v>
      </c>
      <c r="BC69" s="268">
        <v>0</v>
      </c>
      <c r="BD69" s="268">
        <v>0.15</v>
      </c>
      <c r="BE69" s="268">
        <v>0.2</v>
      </c>
      <c r="BF69" s="268">
        <v>0.25000000000000011</v>
      </c>
      <c r="BG69" s="268">
        <v>0.35</v>
      </c>
      <c r="BH69" s="268">
        <v>5.000000000000001E-2</v>
      </c>
      <c r="BI69" s="268">
        <v>0</v>
      </c>
      <c r="BJ69" s="268">
        <v>0</v>
      </c>
      <c r="BK69" s="268">
        <v>0</v>
      </c>
      <c r="BL69" s="268">
        <v>0</v>
      </c>
      <c r="BN69" s="268">
        <v>0</v>
      </c>
      <c r="BO69" s="268">
        <v>0</v>
      </c>
      <c r="BP69" s="268">
        <v>2.910822270528299E-5</v>
      </c>
      <c r="BQ69" s="268">
        <v>1.0087990632606009E-5</v>
      </c>
      <c r="BR69" s="268">
        <v>0</v>
      </c>
      <c r="BS69" s="268">
        <v>0</v>
      </c>
      <c r="BT69" s="268">
        <v>0</v>
      </c>
      <c r="BU69" s="268">
        <v>5.8766098589782103E-3</v>
      </c>
      <c r="BV69" s="268">
        <v>-4.1532156123461894E-3</v>
      </c>
      <c r="BW69" s="268">
        <v>0</v>
      </c>
      <c r="BX69" s="268">
        <v>0</v>
      </c>
      <c r="BY69" s="268">
        <v>0</v>
      </c>
      <c r="BZ69" s="268">
        <v>0</v>
      </c>
      <c r="CB69" s="268">
        <v>0</v>
      </c>
      <c r="CC69" s="268">
        <v>17.41857154270442</v>
      </c>
      <c r="CD69" s="268">
        <v>20.131980632109851</v>
      </c>
      <c r="CE69" s="268">
        <v>23.990233197591721</v>
      </c>
      <c r="CF69" s="268">
        <v>-20.456785397731618</v>
      </c>
      <c r="CG69" s="268">
        <v>-0.35241042478175588</v>
      </c>
      <c r="CH69" s="268">
        <v>-11.810633991676539</v>
      </c>
      <c r="CI69" s="268">
        <v>75.864037577004183</v>
      </c>
      <c r="CJ69" s="268">
        <v>11.459754215054559</v>
      </c>
      <c r="CK69" s="268">
        <v>0</v>
      </c>
      <c r="CL69" s="268">
        <v>0</v>
      </c>
      <c r="CM69" s="268">
        <v>0</v>
      </c>
      <c r="CN69" s="268">
        <v>0</v>
      </c>
      <c r="CP69" s="268">
        <v>0</v>
      </c>
      <c r="CQ69" s="268">
        <v>0</v>
      </c>
      <c r="CR69" s="268">
        <v>0</v>
      </c>
      <c r="CS69" s="268">
        <v>0</v>
      </c>
      <c r="CT69" s="268">
        <v>0</v>
      </c>
      <c r="CU69" s="268">
        <v>0</v>
      </c>
      <c r="CV69" s="268">
        <v>-6.5880108264483876</v>
      </c>
      <c r="CW69" s="268">
        <v>-6.5880108264483628</v>
      </c>
      <c r="CX69" s="268">
        <v>4.9046382121169048</v>
      </c>
    </row>
    <row r="70" spans="1:102">
      <c r="A70" s="269">
        <v>68</v>
      </c>
      <c r="B70" s="268">
        <v>49</v>
      </c>
      <c r="C70" s="270">
        <v>43334</v>
      </c>
      <c r="D70" s="268">
        <v>1</v>
      </c>
      <c r="E70" s="268" t="s">
        <v>756</v>
      </c>
      <c r="F70" s="268" t="s">
        <v>758</v>
      </c>
      <c r="G70" s="268" t="s">
        <v>607</v>
      </c>
      <c r="H70" s="268" t="s">
        <v>606</v>
      </c>
      <c r="I70" s="268">
        <v>0.6</v>
      </c>
      <c r="J70" s="268">
        <v>600</v>
      </c>
      <c r="K70" s="268">
        <v>0</v>
      </c>
      <c r="L70" s="268">
        <v>0.6</v>
      </c>
      <c r="M70" s="268">
        <v>0.95640000000000003</v>
      </c>
      <c r="N70" s="268">
        <v>0.29948272410586502</v>
      </c>
      <c r="O70" s="268">
        <v>1.767948334888471</v>
      </c>
      <c r="P70" s="268">
        <v>5.6459543452316954</v>
      </c>
      <c r="Q70" s="268">
        <v>7.4139026801201657</v>
      </c>
      <c r="R70" s="268">
        <v>5.6459543452316954</v>
      </c>
      <c r="S70" s="268">
        <v>102.78377064817511</v>
      </c>
      <c r="T70" s="268">
        <v>102.78377064817511</v>
      </c>
      <c r="U70" s="268">
        <v>5.9033399678290417</v>
      </c>
      <c r="V70" s="268">
        <v>0</v>
      </c>
      <c r="W70" s="268">
        <v>0</v>
      </c>
      <c r="X70" s="268">
        <v>235</v>
      </c>
      <c r="Y70" s="268">
        <v>0.25746494568734402</v>
      </c>
      <c r="Z70" s="268">
        <v>0.23779976139270381</v>
      </c>
      <c r="AA70" s="268">
        <v>0.22595573802152399</v>
      </c>
      <c r="AB70" s="268">
        <v>0.30997060011177763</v>
      </c>
      <c r="AC70" s="268">
        <v>0.36617395506118627</v>
      </c>
      <c r="AD70" s="268">
        <v>0.28452902308600508</v>
      </c>
      <c r="AE70" s="268">
        <v>0.31042008488488559</v>
      </c>
      <c r="AF70" s="268">
        <v>0.30150889621130872</v>
      </c>
      <c r="AG70" s="268">
        <v>0</v>
      </c>
      <c r="AH70" s="268">
        <v>0</v>
      </c>
      <c r="AI70" s="268">
        <v>0</v>
      </c>
      <c r="AJ70" s="268">
        <v>0</v>
      </c>
      <c r="AL70" s="268">
        <v>0</v>
      </c>
      <c r="AM70" s="268">
        <v>4.5070108625312119E-3</v>
      </c>
      <c r="AN70" s="268">
        <v>4.4400477214592516E-3</v>
      </c>
      <c r="AO70" s="268">
        <v>4.8088523956952029E-3</v>
      </c>
      <c r="AP70" s="268">
        <v>-3.9941200223555179E-3</v>
      </c>
      <c r="AQ70" s="268">
        <v>-3.234791012237271E-3</v>
      </c>
      <c r="AR70" s="268">
        <v>7.5470976913994889E-3</v>
      </c>
      <c r="AS70" s="268">
        <v>5.9579915115114349E-3</v>
      </c>
      <c r="AT70" s="268">
        <v>6.8491103788691282E-3</v>
      </c>
      <c r="AU70" s="268">
        <v>0</v>
      </c>
      <c r="AV70" s="268">
        <v>0</v>
      </c>
      <c r="AW70" s="268">
        <v>0</v>
      </c>
      <c r="AX70" s="268">
        <v>0</v>
      </c>
      <c r="AZ70" s="268">
        <v>0</v>
      </c>
      <c r="BA70" s="268">
        <v>0</v>
      </c>
      <c r="BB70" s="268">
        <v>0</v>
      </c>
      <c r="BC70" s="268">
        <v>0</v>
      </c>
      <c r="BD70" s="268">
        <v>0.18666177473361911</v>
      </c>
      <c r="BE70" s="268">
        <v>0.2488823663114921</v>
      </c>
      <c r="BF70" s="268">
        <v>0.31110295788936509</v>
      </c>
      <c r="BG70" s="268">
        <v>0.1911323094876507</v>
      </c>
      <c r="BH70" s="268">
        <v>6.2220591577873033E-2</v>
      </c>
      <c r="BI70" s="268">
        <v>0</v>
      </c>
      <c r="BJ70" s="268">
        <v>0</v>
      </c>
      <c r="BK70" s="268">
        <v>0</v>
      </c>
      <c r="BL70" s="268">
        <v>0</v>
      </c>
      <c r="BN70" s="268">
        <v>0</v>
      </c>
      <c r="BO70" s="268">
        <v>0</v>
      </c>
      <c r="BP70" s="268">
        <v>2.1817738571936778E-5</v>
      </c>
      <c r="BQ70" s="268">
        <v>1.080575617685926E-5</v>
      </c>
      <c r="BR70" s="268">
        <v>0</v>
      </c>
      <c r="BS70" s="268">
        <v>0</v>
      </c>
      <c r="BT70" s="268">
        <v>4.3426976404405317E-3</v>
      </c>
      <c r="BU70" s="268">
        <v>-3.3320413546268899E-3</v>
      </c>
      <c r="BV70" s="268">
        <v>3.027007599095586E-3</v>
      </c>
      <c r="BW70" s="268">
        <v>0</v>
      </c>
      <c r="BX70" s="268">
        <v>0</v>
      </c>
      <c r="BY70" s="268">
        <v>0</v>
      </c>
      <c r="BZ70" s="268">
        <v>0</v>
      </c>
      <c r="CB70" s="268">
        <v>0</v>
      </c>
      <c r="CC70" s="268">
        <v>17.334657163581589</v>
      </c>
      <c r="CD70" s="268">
        <v>20.182035097542041</v>
      </c>
      <c r="CE70" s="268">
        <v>24.044261978476001</v>
      </c>
      <c r="CF70" s="268">
        <v>-16.642166759814661</v>
      </c>
      <c r="CG70" s="268">
        <v>-10.108721913241469</v>
      </c>
      <c r="CH70" s="268">
        <v>53.907840652853508</v>
      </c>
      <c r="CI70" s="268">
        <v>39.719943410076233</v>
      </c>
      <c r="CJ70" s="268">
        <v>42.806939867932037</v>
      </c>
      <c r="CK70" s="268">
        <v>0</v>
      </c>
      <c r="CL70" s="268">
        <v>0</v>
      </c>
      <c r="CM70" s="268">
        <v>0</v>
      </c>
      <c r="CN70" s="268">
        <v>0</v>
      </c>
      <c r="CP70" s="268">
        <v>0</v>
      </c>
      <c r="CQ70" s="268">
        <v>0</v>
      </c>
      <c r="CR70" s="268">
        <v>0</v>
      </c>
      <c r="CS70" s="268">
        <v>0</v>
      </c>
      <c r="CT70" s="268">
        <v>2.286</v>
      </c>
      <c r="CU70" s="268">
        <v>0</v>
      </c>
      <c r="CV70" s="268">
        <v>-5.1279026801201439</v>
      </c>
      <c r="CW70" s="268">
        <v>-7.4139026801201657</v>
      </c>
      <c r="CX70" s="268">
        <v>7.931954345231695</v>
      </c>
    </row>
    <row r="71" spans="1:102">
      <c r="A71" s="269">
        <v>69</v>
      </c>
      <c r="B71" s="268">
        <v>50</v>
      </c>
      <c r="C71" s="270">
        <v>43335</v>
      </c>
      <c r="D71" s="268">
        <v>1</v>
      </c>
      <c r="E71" s="268" t="s">
        <v>756</v>
      </c>
      <c r="F71" s="268" t="s">
        <v>758</v>
      </c>
      <c r="G71" s="268" t="s">
        <v>607</v>
      </c>
      <c r="H71" s="268" t="s">
        <v>606</v>
      </c>
      <c r="I71" s="268">
        <v>0.6</v>
      </c>
      <c r="J71" s="268">
        <v>600</v>
      </c>
      <c r="K71" s="268">
        <v>0</v>
      </c>
      <c r="L71" s="268">
        <v>0.6</v>
      </c>
      <c r="M71" s="268">
        <v>0.99480000000000013</v>
      </c>
      <c r="N71" s="268">
        <v>0.26793579861064343</v>
      </c>
      <c r="O71" s="268">
        <v>1.722872074244655</v>
      </c>
      <c r="P71" s="268">
        <v>6.3967306658756433</v>
      </c>
      <c r="Q71" s="268">
        <v>8.1196027401202979</v>
      </c>
      <c r="R71" s="268">
        <v>6.3967306658756433</v>
      </c>
      <c r="S71" s="268">
        <v>109.1805013140508</v>
      </c>
      <c r="T71" s="268">
        <v>109.1805013140508</v>
      </c>
      <c r="U71" s="268">
        <v>6.4301675370683977</v>
      </c>
      <c r="V71" s="268">
        <v>0</v>
      </c>
      <c r="W71" s="268">
        <v>0</v>
      </c>
      <c r="X71" s="268">
        <v>236</v>
      </c>
      <c r="Y71" s="268">
        <v>0.2575495093033201</v>
      </c>
      <c r="Z71" s="268">
        <v>0.23776826414002039</v>
      </c>
      <c r="AA71" s="268">
        <v>0.22590267165823119</v>
      </c>
      <c r="AB71" s="268">
        <v>0.32166990006469148</v>
      </c>
      <c r="AC71" s="268">
        <v>0.32144964326004999</v>
      </c>
      <c r="AD71" s="268">
        <v>0.33223862205442162</v>
      </c>
      <c r="AE71" s="268">
        <v>0.27236421276208539</v>
      </c>
      <c r="AF71" s="268">
        <v>0.30662616626093558</v>
      </c>
      <c r="AG71" s="268">
        <v>0</v>
      </c>
      <c r="AH71" s="268">
        <v>0</v>
      </c>
      <c r="AI71" s="268">
        <v>0</v>
      </c>
      <c r="AJ71" s="268">
        <v>0</v>
      </c>
      <c r="AL71" s="268">
        <v>0</v>
      </c>
      <c r="AM71" s="268">
        <v>4.4900981393359842E-3</v>
      </c>
      <c r="AN71" s="268">
        <v>4.4463471719959303E-3</v>
      </c>
      <c r="AO71" s="268">
        <v>4.8194656683537519E-3</v>
      </c>
      <c r="AP71" s="268">
        <v>-6.3339800129383096E-3</v>
      </c>
      <c r="AQ71" s="268">
        <v>5.7100713479899994E-3</v>
      </c>
      <c r="AR71" s="268">
        <v>2.776137794557842E-3</v>
      </c>
      <c r="AS71" s="268">
        <v>9.763578723791461E-3</v>
      </c>
      <c r="AT71" s="268">
        <v>6.3373833739064356E-3</v>
      </c>
      <c r="AU71" s="268">
        <v>0</v>
      </c>
      <c r="AV71" s="268">
        <v>0</v>
      </c>
      <c r="AW71" s="268">
        <v>0</v>
      </c>
      <c r="AX71" s="268">
        <v>0</v>
      </c>
      <c r="AZ71" s="268">
        <v>0</v>
      </c>
      <c r="BA71" s="268">
        <v>0</v>
      </c>
      <c r="BB71" s="268">
        <v>0</v>
      </c>
      <c r="BC71" s="268">
        <v>0</v>
      </c>
      <c r="BD71" s="268">
        <v>0.1563298234385421</v>
      </c>
      <c r="BE71" s="268">
        <v>0.2084397645847228</v>
      </c>
      <c r="BF71" s="268">
        <v>0.21835088280728959</v>
      </c>
      <c r="BG71" s="268">
        <v>0.36476958802326492</v>
      </c>
      <c r="BH71" s="268">
        <v>5.2109941146180699E-2</v>
      </c>
      <c r="BI71" s="268">
        <v>0</v>
      </c>
      <c r="BJ71" s="268">
        <v>0</v>
      </c>
      <c r="BK71" s="268">
        <v>0</v>
      </c>
      <c r="BL71" s="268">
        <v>0</v>
      </c>
      <c r="BN71" s="268">
        <v>0</v>
      </c>
      <c r="BO71" s="268">
        <v>0</v>
      </c>
      <c r="BP71" s="268">
        <v>1.6912723195225879E-5</v>
      </c>
      <c r="BQ71" s="268">
        <v>1.061327265854768E-5</v>
      </c>
      <c r="BR71" s="268">
        <v>0</v>
      </c>
      <c r="BS71" s="268">
        <v>3.2224910365149331E-3</v>
      </c>
      <c r="BT71" s="268">
        <v>-4.5455299291361512E-3</v>
      </c>
      <c r="BU71" s="268">
        <v>1.458229083276488E-3</v>
      </c>
      <c r="BV71" s="268">
        <v>-2.8788568849521232E-4</v>
      </c>
      <c r="BW71" s="268">
        <v>0</v>
      </c>
      <c r="BX71" s="268">
        <v>0</v>
      </c>
      <c r="BY71" s="268">
        <v>0</v>
      </c>
      <c r="BZ71" s="268">
        <v>0</v>
      </c>
      <c r="CB71" s="268">
        <v>0</v>
      </c>
      <c r="CC71" s="268">
        <v>17.269608228215318</v>
      </c>
      <c r="CD71" s="268">
        <v>20.210668963617859</v>
      </c>
      <c r="CE71" s="268">
        <v>24.097328341768751</v>
      </c>
      <c r="CF71" s="268">
        <v>-26.391583387242971</v>
      </c>
      <c r="CG71" s="268">
        <v>17.843972962468751</v>
      </c>
      <c r="CH71" s="268">
        <v>19.829555675413161</v>
      </c>
      <c r="CI71" s="268">
        <v>65.090524825276404</v>
      </c>
      <c r="CJ71" s="268">
        <v>39.608646086915222</v>
      </c>
      <c r="CK71" s="268">
        <v>0</v>
      </c>
      <c r="CL71" s="268">
        <v>0</v>
      </c>
      <c r="CM71" s="268">
        <v>0</v>
      </c>
      <c r="CN71" s="268">
        <v>0</v>
      </c>
      <c r="CP71" s="268">
        <v>0</v>
      </c>
      <c r="CQ71" s="268">
        <v>0</v>
      </c>
      <c r="CR71" s="268">
        <v>0</v>
      </c>
      <c r="CS71" s="268">
        <v>0</v>
      </c>
      <c r="CT71" s="268">
        <v>0</v>
      </c>
      <c r="CU71" s="268">
        <v>0</v>
      </c>
      <c r="CV71" s="268">
        <v>-8.1196027401203565</v>
      </c>
      <c r="CW71" s="268">
        <v>-8.1196027401202979</v>
      </c>
      <c r="CX71" s="268">
        <v>6.3967306658756433</v>
      </c>
    </row>
    <row r="72" spans="1:102">
      <c r="A72" s="269">
        <v>70</v>
      </c>
      <c r="B72" s="268">
        <v>51</v>
      </c>
      <c r="C72" s="270">
        <v>43336</v>
      </c>
      <c r="D72" s="268">
        <v>1</v>
      </c>
      <c r="E72" s="268" t="s">
        <v>756</v>
      </c>
      <c r="F72" s="268" t="s">
        <v>758</v>
      </c>
      <c r="G72" s="268" t="s">
        <v>607</v>
      </c>
      <c r="H72" s="268" t="s">
        <v>606</v>
      </c>
      <c r="I72" s="268">
        <v>0.6</v>
      </c>
      <c r="J72" s="268">
        <v>600</v>
      </c>
      <c r="K72" s="268">
        <v>0</v>
      </c>
      <c r="L72" s="268">
        <v>0.6</v>
      </c>
      <c r="M72" s="268">
        <v>1.0331999999999999</v>
      </c>
      <c r="N72" s="268">
        <v>0.20540025549005481</v>
      </c>
      <c r="O72" s="268">
        <v>1.4476721745507311</v>
      </c>
      <c r="P72" s="268">
        <v>7.2820498064971364</v>
      </c>
      <c r="Q72" s="268">
        <v>8.7297219810478666</v>
      </c>
      <c r="R72" s="268">
        <v>7.2820498064971364</v>
      </c>
      <c r="S72" s="268">
        <v>116.4625511205479</v>
      </c>
      <c r="T72" s="268">
        <v>116.4625511205479</v>
      </c>
      <c r="U72" s="268">
        <v>7.0480544004037311</v>
      </c>
      <c r="V72" s="268">
        <v>0</v>
      </c>
      <c r="W72" s="268">
        <v>0</v>
      </c>
      <c r="X72" s="268">
        <v>237</v>
      </c>
      <c r="Y72" s="268">
        <v>0.25761698074396661</v>
      </c>
      <c r="Z72" s="268">
        <v>0.2377506043742573</v>
      </c>
      <c r="AA72" s="268">
        <v>0.22585285998334789</v>
      </c>
      <c r="AB72" s="268">
        <v>0.30336763822873303</v>
      </c>
      <c r="AC72" s="268">
        <v>0.33207057691624647</v>
      </c>
      <c r="AD72" s="268">
        <v>0.27545232448305479</v>
      </c>
      <c r="AE72" s="268">
        <v>0.3017749324547791</v>
      </c>
      <c r="AF72" s="268">
        <v>0.26816837309792968</v>
      </c>
      <c r="AG72" s="268">
        <v>0</v>
      </c>
      <c r="AH72" s="268">
        <v>0</v>
      </c>
      <c r="AI72" s="268">
        <v>0</v>
      </c>
      <c r="AJ72" s="268">
        <v>0</v>
      </c>
      <c r="AL72" s="268">
        <v>0</v>
      </c>
      <c r="AM72" s="268">
        <v>4.4766038512066954E-3</v>
      </c>
      <c r="AN72" s="268">
        <v>4.4498791251485498E-3</v>
      </c>
      <c r="AO72" s="268">
        <v>4.8294280033304229E-3</v>
      </c>
      <c r="AP72" s="268">
        <v>-2.6735276457465979E-3</v>
      </c>
      <c r="AQ72" s="268">
        <v>3.5858846167506901E-3</v>
      </c>
      <c r="AR72" s="268">
        <v>8.4547675516945184E-3</v>
      </c>
      <c r="AS72" s="268">
        <v>6.8225067545220897E-3</v>
      </c>
      <c r="AT72" s="268">
        <v>1.0183162690207029E-2</v>
      </c>
      <c r="AU72" s="268">
        <v>0</v>
      </c>
      <c r="AV72" s="268">
        <v>0</v>
      </c>
      <c r="AW72" s="268">
        <v>0</v>
      </c>
      <c r="AX72" s="268">
        <v>0</v>
      </c>
      <c r="AZ72" s="268">
        <v>0</v>
      </c>
      <c r="BA72" s="268">
        <v>0</v>
      </c>
      <c r="BB72" s="268">
        <v>0</v>
      </c>
      <c r="BC72" s="268">
        <v>0</v>
      </c>
      <c r="BD72" s="268">
        <v>0.171988525644411</v>
      </c>
      <c r="BE72" s="268">
        <v>0.22931803419254801</v>
      </c>
      <c r="BF72" s="268">
        <v>0.28664754274068499</v>
      </c>
      <c r="BG72" s="268">
        <v>0.25471638887421899</v>
      </c>
      <c r="BH72" s="268">
        <v>5.7329508548137009E-2</v>
      </c>
      <c r="BI72" s="268">
        <v>0</v>
      </c>
      <c r="BJ72" s="268">
        <v>0</v>
      </c>
      <c r="BK72" s="268">
        <v>0</v>
      </c>
      <c r="BL72" s="268">
        <v>0</v>
      </c>
      <c r="BN72" s="268">
        <v>0</v>
      </c>
      <c r="BO72" s="268">
        <v>0</v>
      </c>
      <c r="BP72" s="268">
        <v>1.3494288129291341E-5</v>
      </c>
      <c r="BQ72" s="268">
        <v>9.9623349766706275E-6</v>
      </c>
      <c r="BR72" s="268">
        <v>0</v>
      </c>
      <c r="BS72" s="268">
        <v>-2.5602880910233689E-3</v>
      </c>
      <c r="BT72" s="268">
        <v>1.0307843417737381E-3</v>
      </c>
      <c r="BU72" s="268">
        <v>-2.8142382884157012E-3</v>
      </c>
      <c r="BV72" s="268">
        <v>1.756185816666497E-3</v>
      </c>
      <c r="BW72" s="268">
        <v>0</v>
      </c>
      <c r="BX72" s="268">
        <v>0</v>
      </c>
      <c r="BY72" s="268">
        <v>0</v>
      </c>
      <c r="BZ72" s="268">
        <v>0</v>
      </c>
      <c r="CB72" s="268">
        <v>0</v>
      </c>
      <c r="CC72" s="268">
        <v>17.21770712002575</v>
      </c>
      <c r="CD72" s="268">
        <v>20.226723296129759</v>
      </c>
      <c r="CE72" s="268">
        <v>24.147140016652109</v>
      </c>
      <c r="CF72" s="268">
        <v>-11.13969852394416</v>
      </c>
      <c r="CG72" s="268">
        <v>11.205889427345911</v>
      </c>
      <c r="CH72" s="268">
        <v>60.391196797817997</v>
      </c>
      <c r="CI72" s="268">
        <v>45.483378363480597</v>
      </c>
      <c r="CJ72" s="268">
        <v>63.64476681379395</v>
      </c>
      <c r="CK72" s="268">
        <v>0</v>
      </c>
      <c r="CL72" s="268">
        <v>0</v>
      </c>
      <c r="CM72" s="268">
        <v>0</v>
      </c>
      <c r="CN72" s="268">
        <v>0</v>
      </c>
      <c r="CP72" s="268">
        <v>0</v>
      </c>
      <c r="CQ72" s="268">
        <v>0</v>
      </c>
      <c r="CR72" s="268">
        <v>0</v>
      </c>
      <c r="CS72" s="268">
        <v>0</v>
      </c>
      <c r="CT72" s="268">
        <v>0</v>
      </c>
      <c r="CU72" s="268">
        <v>0</v>
      </c>
      <c r="CV72" s="268">
        <v>-8.7297219810477671</v>
      </c>
      <c r="CW72" s="268">
        <v>-8.7297219810478666</v>
      </c>
      <c r="CX72" s="268">
        <v>7.2820498064971364</v>
      </c>
    </row>
    <row r="73" spans="1:102">
      <c r="A73" s="269">
        <v>71</v>
      </c>
      <c r="B73" s="268">
        <v>52</v>
      </c>
      <c r="C73" s="270">
        <v>43337</v>
      </c>
      <c r="D73" s="268">
        <v>1</v>
      </c>
      <c r="E73" s="268" t="s">
        <v>756</v>
      </c>
      <c r="F73" s="268" t="s">
        <v>758</v>
      </c>
      <c r="G73" s="268" t="s">
        <v>607</v>
      </c>
      <c r="H73" s="268" t="s">
        <v>606</v>
      </c>
      <c r="I73" s="268">
        <v>0.6</v>
      </c>
      <c r="J73" s="268">
        <v>600</v>
      </c>
      <c r="K73" s="268">
        <v>0</v>
      </c>
      <c r="L73" s="268">
        <v>0.6</v>
      </c>
      <c r="M73" s="268">
        <v>1.0716000000000001</v>
      </c>
      <c r="N73" s="268">
        <v>0.16119332398902389</v>
      </c>
      <c r="O73" s="268">
        <v>1.009555969384393</v>
      </c>
      <c r="P73" s="268">
        <v>6.7114453007122101</v>
      </c>
      <c r="Q73" s="268">
        <v>7.7210012700966022</v>
      </c>
      <c r="R73" s="268">
        <v>6.7114453007122101</v>
      </c>
      <c r="S73" s="268">
        <v>123.1739964212601</v>
      </c>
      <c r="T73" s="268">
        <v>123.1739964212601</v>
      </c>
      <c r="U73" s="268">
        <v>6.2630135318329687</v>
      </c>
      <c r="V73" s="268">
        <v>0</v>
      </c>
      <c r="W73" s="268">
        <v>0</v>
      </c>
      <c r="X73" s="268">
        <v>238</v>
      </c>
      <c r="Y73" s="268">
        <v>0.25767209297041332</v>
      </c>
      <c r="Z73" s="268">
        <v>0.23774103742103569</v>
      </c>
      <c r="AA73" s="268">
        <v>0.22580731471012269</v>
      </c>
      <c r="AB73" s="268">
        <v>0.29608096981624799</v>
      </c>
      <c r="AC73" s="268">
        <v>0.31180454761643628</v>
      </c>
      <c r="AD73" s="268">
        <v>0.30085219671618407</v>
      </c>
      <c r="AE73" s="268">
        <v>0.24822810021799779</v>
      </c>
      <c r="AF73" s="268">
        <v>0.26412350871569318</v>
      </c>
      <c r="AG73" s="268">
        <v>0</v>
      </c>
      <c r="AH73" s="268">
        <v>0</v>
      </c>
      <c r="AI73" s="268">
        <v>0</v>
      </c>
      <c r="AJ73" s="268">
        <v>0</v>
      </c>
      <c r="AL73" s="268">
        <v>0</v>
      </c>
      <c r="AM73" s="268">
        <v>4.4655814059173507E-3</v>
      </c>
      <c r="AN73" s="268">
        <v>4.4517925157928576E-3</v>
      </c>
      <c r="AO73" s="268">
        <v>4.8385370579754573E-3</v>
      </c>
      <c r="AP73" s="268">
        <v>-1.216193963249612E-3</v>
      </c>
      <c r="AQ73" s="268">
        <v>7.6390904767127399E-3</v>
      </c>
      <c r="AR73" s="268">
        <v>5.9147803283815898E-3</v>
      </c>
      <c r="AS73" s="268">
        <v>1.217718997820021E-2</v>
      </c>
      <c r="AT73" s="268">
        <v>1.058764912843068E-2</v>
      </c>
      <c r="AU73" s="268">
        <v>0</v>
      </c>
      <c r="AV73" s="268">
        <v>0</v>
      </c>
      <c r="AW73" s="268">
        <v>0</v>
      </c>
      <c r="AX73" s="268">
        <v>0</v>
      </c>
      <c r="AZ73" s="268">
        <v>0</v>
      </c>
      <c r="BA73" s="268">
        <v>0</v>
      </c>
      <c r="BB73" s="268">
        <v>0</v>
      </c>
      <c r="BC73" s="268">
        <v>0</v>
      </c>
      <c r="BD73" s="268">
        <v>0.16483259590800109</v>
      </c>
      <c r="BE73" s="268">
        <v>0.21977679454400151</v>
      </c>
      <c r="BF73" s="268">
        <v>0.19784308644317589</v>
      </c>
      <c r="BG73" s="268">
        <v>0.38122917485680319</v>
      </c>
      <c r="BH73" s="268">
        <v>3.6318348248018502E-2</v>
      </c>
      <c r="BI73" s="268">
        <v>0</v>
      </c>
      <c r="BJ73" s="268">
        <v>0</v>
      </c>
      <c r="BK73" s="268">
        <v>0</v>
      </c>
      <c r="BL73" s="268">
        <v>0</v>
      </c>
      <c r="BN73" s="268">
        <v>0</v>
      </c>
      <c r="BO73" s="268">
        <v>0</v>
      </c>
      <c r="BP73" s="268">
        <v>1.1022445289345539E-5</v>
      </c>
      <c r="BQ73" s="268">
        <v>9.1090546450332175E-6</v>
      </c>
      <c r="BR73" s="268">
        <v>0</v>
      </c>
      <c r="BS73" s="268">
        <v>-2.5701450936070191E-4</v>
      </c>
      <c r="BT73" s="268">
        <v>-2.7097948051410421E-3</v>
      </c>
      <c r="BU73" s="268">
        <v>1.2708956275222119E-3</v>
      </c>
      <c r="BV73" s="268">
        <v>-1.307657757158866E-3</v>
      </c>
      <c r="BW73" s="268">
        <v>0</v>
      </c>
      <c r="BX73" s="268">
        <v>0</v>
      </c>
      <c r="BY73" s="268">
        <v>0</v>
      </c>
      <c r="BZ73" s="268">
        <v>0</v>
      </c>
      <c r="CB73" s="268">
        <v>0</v>
      </c>
      <c r="CC73" s="268">
        <v>17.175313099682111</v>
      </c>
      <c r="CD73" s="268">
        <v>20.235420526331161</v>
      </c>
      <c r="CE73" s="268">
        <v>24.192685289877279</v>
      </c>
      <c r="CF73" s="268">
        <v>-5.0674748468733846</v>
      </c>
      <c r="CG73" s="268">
        <v>23.87215773972731</v>
      </c>
      <c r="CH73" s="268">
        <v>42.248430917011369</v>
      </c>
      <c r="CI73" s="268">
        <v>81.181266521334777</v>
      </c>
      <c r="CJ73" s="268">
        <v>66.172807052691724</v>
      </c>
      <c r="CK73" s="268">
        <v>0</v>
      </c>
      <c r="CL73" s="268">
        <v>0</v>
      </c>
      <c r="CM73" s="268">
        <v>0</v>
      </c>
      <c r="CN73" s="268">
        <v>0</v>
      </c>
      <c r="CP73" s="268">
        <v>0</v>
      </c>
      <c r="CQ73" s="268">
        <v>0</v>
      </c>
      <c r="CR73" s="268">
        <v>0</v>
      </c>
      <c r="CS73" s="268">
        <v>0</v>
      </c>
      <c r="CT73" s="268">
        <v>1.778</v>
      </c>
      <c r="CU73" s="268">
        <v>0</v>
      </c>
      <c r="CV73" s="268">
        <v>-5.943001270096671</v>
      </c>
      <c r="CW73" s="268">
        <v>-7.7210012700966022</v>
      </c>
      <c r="CX73" s="268">
        <v>8.4894453007122106</v>
      </c>
    </row>
    <row r="74" spans="1:102">
      <c r="A74" s="269">
        <v>72</v>
      </c>
      <c r="B74" s="268">
        <v>53</v>
      </c>
      <c r="C74" s="270">
        <v>43338</v>
      </c>
      <c r="D74" s="268">
        <v>1</v>
      </c>
      <c r="E74" s="268" t="s">
        <v>756</v>
      </c>
      <c r="F74" s="268" t="s">
        <v>758</v>
      </c>
      <c r="G74" s="268" t="s">
        <v>607</v>
      </c>
      <c r="H74" s="268" t="s">
        <v>606</v>
      </c>
      <c r="I74" s="268">
        <v>0.6</v>
      </c>
      <c r="J74" s="268">
        <v>600</v>
      </c>
      <c r="K74" s="268">
        <v>0</v>
      </c>
      <c r="L74" s="268">
        <v>0.6</v>
      </c>
      <c r="M74" s="268">
        <v>1.1100000000000001</v>
      </c>
      <c r="N74" s="268">
        <v>0.1233575862819962</v>
      </c>
      <c r="O74" s="268">
        <v>0.93554437968993298</v>
      </c>
      <c r="P74" s="268">
        <v>8.4182440071574778</v>
      </c>
      <c r="Q74" s="268">
        <v>9.3537883868474108</v>
      </c>
      <c r="R74" s="268">
        <v>8.4182440071574778</v>
      </c>
      <c r="S74" s="268">
        <v>131.5922404284176</v>
      </c>
      <c r="T74" s="268">
        <v>131.5922404284176</v>
      </c>
      <c r="U74" s="268">
        <v>7.5840036100517816</v>
      </c>
      <c r="V74" s="268">
        <v>0</v>
      </c>
      <c r="W74" s="268">
        <v>0</v>
      </c>
      <c r="X74" s="268">
        <v>239</v>
      </c>
      <c r="Y74" s="268">
        <v>0.25771793929624981</v>
      </c>
      <c r="Z74" s="268">
        <v>0.23773617005590969</v>
      </c>
      <c r="AA74" s="268">
        <v>0.23142039698696371</v>
      </c>
      <c r="AB74" s="268">
        <v>0.27879391467506748</v>
      </c>
      <c r="AC74" s="268">
        <v>0.30488920484785897</v>
      </c>
      <c r="AD74" s="268">
        <v>0.26773437012093593</v>
      </c>
      <c r="AE74" s="268">
        <v>0.25945949855663281</v>
      </c>
      <c r="AF74" s="268">
        <v>0.26367659761575302</v>
      </c>
      <c r="AG74" s="268">
        <v>0</v>
      </c>
      <c r="AH74" s="268">
        <v>0</v>
      </c>
      <c r="AI74" s="268">
        <v>0</v>
      </c>
      <c r="AJ74" s="268">
        <v>0</v>
      </c>
      <c r="AL74" s="268">
        <v>0</v>
      </c>
      <c r="AM74" s="268">
        <v>4.4564121407500538E-3</v>
      </c>
      <c r="AN74" s="268">
        <v>4.4527659888180656E-3</v>
      </c>
      <c r="AO74" s="268">
        <v>3.7159206026072598E-3</v>
      </c>
      <c r="AP74" s="268">
        <v>2.2412170649864891E-3</v>
      </c>
      <c r="AQ74" s="268">
        <v>9.0221590304282017E-3</v>
      </c>
      <c r="AR74" s="268">
        <v>9.2265629879064032E-3</v>
      </c>
      <c r="AS74" s="268">
        <v>1.1054050144336721E-2</v>
      </c>
      <c r="AT74" s="268">
        <v>1.0632340238424701E-2</v>
      </c>
      <c r="AU74" s="268">
        <v>0</v>
      </c>
      <c r="AV74" s="268">
        <v>0</v>
      </c>
      <c r="AW74" s="268">
        <v>0</v>
      </c>
      <c r="AX74" s="268">
        <v>0</v>
      </c>
      <c r="AZ74" s="268">
        <v>0</v>
      </c>
      <c r="BA74" s="268">
        <v>0</v>
      </c>
      <c r="BB74" s="268">
        <v>0</v>
      </c>
      <c r="BC74" s="268">
        <v>0</v>
      </c>
      <c r="BD74" s="268">
        <v>0.19986473946673339</v>
      </c>
      <c r="BE74" s="268">
        <v>0.26648631928897792</v>
      </c>
      <c r="BF74" s="268">
        <v>0.33310789911122241</v>
      </c>
      <c r="BG74" s="268">
        <v>0.15956611422212871</v>
      </c>
      <c r="BH74" s="268">
        <v>4.0974927910937528E-2</v>
      </c>
      <c r="BI74" s="268">
        <v>0</v>
      </c>
      <c r="BJ74" s="268">
        <v>0</v>
      </c>
      <c r="BK74" s="268">
        <v>0</v>
      </c>
      <c r="BL74" s="268">
        <v>0</v>
      </c>
      <c r="BN74" s="268">
        <v>0</v>
      </c>
      <c r="BO74" s="268">
        <v>0</v>
      </c>
      <c r="BP74" s="268">
        <v>9.1692651673001893E-6</v>
      </c>
      <c r="BQ74" s="268">
        <v>8.195792142096882E-6</v>
      </c>
      <c r="BR74" s="268">
        <v>1.130812247510296E-3</v>
      </c>
      <c r="BS74" s="268">
        <v>-9.8521751425372796E-4</v>
      </c>
      <c r="BT74" s="268">
        <v>-5.7977771267307709E-4</v>
      </c>
      <c r="BU74" s="268">
        <v>-1.655924928077762E-3</v>
      </c>
      <c r="BV74" s="268">
        <v>5.3813415323474641E-4</v>
      </c>
      <c r="BW74" s="268">
        <v>0</v>
      </c>
      <c r="BX74" s="268">
        <v>0</v>
      </c>
      <c r="BY74" s="268">
        <v>0</v>
      </c>
      <c r="BZ74" s="268">
        <v>0</v>
      </c>
      <c r="CB74" s="268">
        <v>0</v>
      </c>
      <c r="CC74" s="268">
        <v>17.14004669519251</v>
      </c>
      <c r="CD74" s="268">
        <v>20.239845403718469</v>
      </c>
      <c r="CE74" s="268">
        <v>18.579603013036291</v>
      </c>
      <c r="CF74" s="268">
        <v>9.3384044374437085</v>
      </c>
      <c r="CG74" s="268">
        <v>28.19424697008813</v>
      </c>
      <c r="CH74" s="268">
        <v>65.904021342188628</v>
      </c>
      <c r="CI74" s="268">
        <v>73.69366762891147</v>
      </c>
      <c r="CJ74" s="268">
        <v>66.452126490154356</v>
      </c>
      <c r="CK74" s="268">
        <v>0</v>
      </c>
      <c r="CL74" s="268">
        <v>0</v>
      </c>
      <c r="CM74" s="268">
        <v>0</v>
      </c>
      <c r="CN74" s="268">
        <v>0</v>
      </c>
      <c r="CP74" s="268">
        <v>0</v>
      </c>
      <c r="CQ74" s="268">
        <v>0</v>
      </c>
      <c r="CR74" s="268">
        <v>0</v>
      </c>
      <c r="CS74" s="268">
        <v>0</v>
      </c>
      <c r="CT74" s="268">
        <v>0</v>
      </c>
      <c r="CU74" s="268">
        <v>0</v>
      </c>
      <c r="CV74" s="268">
        <v>-9.3537883868474161</v>
      </c>
      <c r="CW74" s="268">
        <v>-9.3537883868474108</v>
      </c>
      <c r="CX74" s="268">
        <v>8.4182440071574778</v>
      </c>
    </row>
    <row r="75" spans="1:102">
      <c r="A75" s="269">
        <v>73</v>
      </c>
      <c r="B75" s="268">
        <v>54</v>
      </c>
      <c r="C75" s="270">
        <v>43339</v>
      </c>
      <c r="D75" s="268">
        <v>1</v>
      </c>
      <c r="E75" s="268" t="s">
        <v>756</v>
      </c>
      <c r="F75" s="268" t="s">
        <v>758</v>
      </c>
      <c r="G75" s="268" t="s">
        <v>607</v>
      </c>
      <c r="H75" s="268" t="s">
        <v>606</v>
      </c>
      <c r="I75" s="268">
        <v>0.6</v>
      </c>
      <c r="J75" s="268">
        <v>600</v>
      </c>
      <c r="K75" s="268">
        <v>0</v>
      </c>
      <c r="L75" s="268">
        <v>0.6</v>
      </c>
      <c r="M75" s="268">
        <v>1.1100000000000001</v>
      </c>
      <c r="N75" s="268">
        <v>0.12876253597271739</v>
      </c>
      <c r="O75" s="268">
        <v>1.0441042646102809</v>
      </c>
      <c r="P75" s="268">
        <v>7.8886275462047557</v>
      </c>
      <c r="Q75" s="268">
        <v>8.9327318108150369</v>
      </c>
      <c r="R75" s="268">
        <v>9.0007215605242106</v>
      </c>
      <c r="S75" s="268">
        <v>140.59296198894179</v>
      </c>
      <c r="T75" s="268">
        <v>140.59296198894179</v>
      </c>
      <c r="U75" s="268">
        <v>8.1087581626344232</v>
      </c>
      <c r="V75" s="268">
        <v>0</v>
      </c>
      <c r="W75" s="268">
        <v>0</v>
      </c>
      <c r="X75" s="268">
        <v>240</v>
      </c>
      <c r="Y75" s="268">
        <v>0.25775660434600872</v>
      </c>
      <c r="Z75" s="268">
        <v>0.23849028595335581</v>
      </c>
      <c r="AA75" s="268">
        <v>0.23454473235017601</v>
      </c>
      <c r="AB75" s="268">
        <v>0.26466510194729731</v>
      </c>
      <c r="AC75" s="268">
        <v>0.28650808863138583</v>
      </c>
      <c r="AD75" s="268">
        <v>0.2604545304364223</v>
      </c>
      <c r="AE75" s="268">
        <v>0.24561132508377409</v>
      </c>
      <c r="AF75" s="268">
        <v>0.2484523521723031</v>
      </c>
      <c r="AG75" s="268">
        <v>0</v>
      </c>
      <c r="AH75" s="268">
        <v>0</v>
      </c>
      <c r="AI75" s="268">
        <v>0</v>
      </c>
      <c r="AJ75" s="268">
        <v>0</v>
      </c>
      <c r="AL75" s="268">
        <v>0</v>
      </c>
      <c r="AM75" s="268">
        <v>4.4486791307982599E-3</v>
      </c>
      <c r="AN75" s="268">
        <v>4.3019428093288362E-3</v>
      </c>
      <c r="AO75" s="268">
        <v>3.091053529964795E-3</v>
      </c>
      <c r="AP75" s="268">
        <v>5.0669796105405332E-3</v>
      </c>
      <c r="AQ75" s="268">
        <v>1.269838227372283E-2</v>
      </c>
      <c r="AR75" s="268">
        <v>9.9545469563577654E-3</v>
      </c>
      <c r="AS75" s="268">
        <v>1.2438867491622589E-2</v>
      </c>
      <c r="AT75" s="268">
        <v>1.215476478276969E-2</v>
      </c>
      <c r="AU75" s="268">
        <v>0</v>
      </c>
      <c r="AV75" s="268">
        <v>0</v>
      </c>
      <c r="AW75" s="268">
        <v>0</v>
      </c>
      <c r="AX75" s="268">
        <v>0</v>
      </c>
      <c r="AZ75" s="268">
        <v>0</v>
      </c>
      <c r="BA75" s="268">
        <v>0</v>
      </c>
      <c r="BB75" s="268">
        <v>0</v>
      </c>
      <c r="BC75" s="268">
        <v>0</v>
      </c>
      <c r="BD75" s="268">
        <v>0.213406564216719</v>
      </c>
      <c r="BE75" s="268">
        <v>0.284542085622292</v>
      </c>
      <c r="BF75" s="268">
        <v>0.22049411087788201</v>
      </c>
      <c r="BG75" s="268">
        <v>0.2381673215709055</v>
      </c>
      <c r="BH75" s="268">
        <v>4.3389917712201451E-2</v>
      </c>
      <c r="BI75" s="268">
        <v>0</v>
      </c>
      <c r="BJ75" s="268">
        <v>0</v>
      </c>
      <c r="BK75" s="268">
        <v>0</v>
      </c>
      <c r="BL75" s="268">
        <v>0</v>
      </c>
      <c r="BN75" s="268">
        <v>0</v>
      </c>
      <c r="BO75" s="268">
        <v>0</v>
      </c>
      <c r="BP75" s="268">
        <v>7.7330099517928217E-6</v>
      </c>
      <c r="BQ75" s="268">
        <v>1.5855618944102059E-4</v>
      </c>
      <c r="BR75" s="268">
        <v>7.834232620834862E-4</v>
      </c>
      <c r="BS75" s="268">
        <v>-2.4583075316510179E-4</v>
      </c>
      <c r="BT75" s="268">
        <v>-1.5267092893857821E-3</v>
      </c>
      <c r="BU75" s="268">
        <v>-3.9852003032589601E-4</v>
      </c>
      <c r="BV75" s="268">
        <v>2.2161324990326099E-4</v>
      </c>
      <c r="BW75" s="268">
        <v>0</v>
      </c>
      <c r="BX75" s="268">
        <v>0</v>
      </c>
      <c r="BY75" s="268">
        <v>0</v>
      </c>
      <c r="BZ75" s="268">
        <v>0</v>
      </c>
      <c r="CB75" s="268">
        <v>0</v>
      </c>
      <c r="CC75" s="268">
        <v>17.11030434922408</v>
      </c>
      <c r="CD75" s="268">
        <v>19.554285496949252</v>
      </c>
      <c r="CE75" s="268">
        <v>15.45526764982397</v>
      </c>
      <c r="CF75" s="268">
        <v>21.112415043918901</v>
      </c>
      <c r="CG75" s="268">
        <v>39.68244460538385</v>
      </c>
      <c r="CH75" s="268">
        <v>71.103906831126935</v>
      </c>
      <c r="CI75" s="268">
        <v>82.925783277483902</v>
      </c>
      <c r="CJ75" s="268">
        <v>75.967279892310529</v>
      </c>
      <c r="CK75" s="268">
        <v>0</v>
      </c>
      <c r="CL75" s="268">
        <v>0</v>
      </c>
      <c r="CM75" s="268">
        <v>0</v>
      </c>
      <c r="CN75" s="268">
        <v>0</v>
      </c>
      <c r="CP75" s="268">
        <v>0</v>
      </c>
      <c r="CQ75" s="268">
        <v>0</v>
      </c>
      <c r="CR75" s="268">
        <v>0</v>
      </c>
      <c r="CS75" s="268">
        <v>0</v>
      </c>
      <c r="CT75" s="268">
        <v>0</v>
      </c>
      <c r="CU75" s="268">
        <v>0</v>
      </c>
      <c r="CV75" s="268">
        <v>-8.9327318108149978</v>
      </c>
      <c r="CW75" s="268">
        <v>-8.9327318108150369</v>
      </c>
      <c r="CX75" s="268">
        <v>7.8886275462047557</v>
      </c>
    </row>
    <row r="76" spans="1:102">
      <c r="A76" s="269">
        <v>74</v>
      </c>
      <c r="B76" s="268">
        <v>55</v>
      </c>
      <c r="C76" s="270">
        <v>43340</v>
      </c>
      <c r="D76" s="268">
        <v>1</v>
      </c>
      <c r="E76" s="268" t="s">
        <v>756</v>
      </c>
      <c r="F76" s="268" t="s">
        <v>758</v>
      </c>
      <c r="G76" s="268" t="s">
        <v>607</v>
      </c>
      <c r="H76" s="268" t="s">
        <v>606</v>
      </c>
      <c r="I76" s="268">
        <v>0.6</v>
      </c>
      <c r="J76" s="268">
        <v>600</v>
      </c>
      <c r="K76" s="268">
        <v>0</v>
      </c>
      <c r="L76" s="268">
        <v>0.6</v>
      </c>
      <c r="M76" s="268">
        <v>1.1100000000000001</v>
      </c>
      <c r="N76" s="268">
        <v>0.1098039853411827</v>
      </c>
      <c r="O76" s="268">
        <v>0.84178492232753632</v>
      </c>
      <c r="P76" s="268">
        <v>6.0370768738798812</v>
      </c>
      <c r="Q76" s="268">
        <v>6.8788617962074179</v>
      </c>
      <c r="R76" s="268">
        <v>8.5095387100956135</v>
      </c>
      <c r="S76" s="268">
        <v>149.10250069903739</v>
      </c>
      <c r="T76" s="268">
        <v>149.10250069903739</v>
      </c>
      <c r="U76" s="268">
        <v>7.6662510901762273</v>
      </c>
      <c r="V76" s="268">
        <v>0</v>
      </c>
      <c r="W76" s="268">
        <v>0</v>
      </c>
      <c r="X76" s="268">
        <v>241</v>
      </c>
      <c r="Y76" s="268">
        <v>0.25792079362343628</v>
      </c>
      <c r="Z76" s="268">
        <v>0.2395117824948105</v>
      </c>
      <c r="AA76" s="268">
        <v>0.23507844588060259</v>
      </c>
      <c r="AB76" s="268">
        <v>0.2516976831560378</v>
      </c>
      <c r="AC76" s="268">
        <v>0.27055572574114589</v>
      </c>
      <c r="AD76" s="268">
        <v>0.24759390826198591</v>
      </c>
      <c r="AE76" s="268">
        <v>0.23802915005701969</v>
      </c>
      <c r="AF76" s="268">
        <v>0.2339685959297248</v>
      </c>
      <c r="AG76" s="268">
        <v>0</v>
      </c>
      <c r="AH76" s="268">
        <v>0</v>
      </c>
      <c r="AI76" s="268">
        <v>0</v>
      </c>
      <c r="AJ76" s="268">
        <v>0</v>
      </c>
      <c r="AL76" s="268">
        <v>0</v>
      </c>
      <c r="AM76" s="268">
        <v>4.4158412753127476E-3</v>
      </c>
      <c r="AN76" s="268">
        <v>4.0976435010379019E-3</v>
      </c>
      <c r="AO76" s="268">
        <v>2.984310823879472E-3</v>
      </c>
      <c r="AP76" s="268">
        <v>7.6604633687924343E-3</v>
      </c>
      <c r="AQ76" s="268">
        <v>1.5888854851770821E-2</v>
      </c>
      <c r="AR76" s="268">
        <v>1.1240609173801409E-2</v>
      </c>
      <c r="AS76" s="268">
        <v>1.3197084994298031E-2</v>
      </c>
      <c r="AT76" s="268">
        <v>1.3603140407027521E-2</v>
      </c>
      <c r="AU76" s="268">
        <v>0</v>
      </c>
      <c r="AV76" s="268">
        <v>0</v>
      </c>
      <c r="AW76" s="268">
        <v>0</v>
      </c>
      <c r="AX76" s="268">
        <v>0</v>
      </c>
      <c r="AZ76" s="268">
        <v>0</v>
      </c>
      <c r="BA76" s="268">
        <v>0</v>
      </c>
      <c r="BB76" s="268">
        <v>0</v>
      </c>
      <c r="BC76" s="268">
        <v>0</v>
      </c>
      <c r="BD76" s="268">
        <v>0.24515896369099599</v>
      </c>
      <c r="BE76" s="268">
        <v>0.32687861825466152</v>
      </c>
      <c r="BF76" s="268">
        <v>0.21467079563634531</v>
      </c>
      <c r="BG76" s="268">
        <v>0.17758352086480389</v>
      </c>
      <c r="BH76" s="268">
        <v>3.57081015531934E-2</v>
      </c>
      <c r="BI76" s="268">
        <v>0</v>
      </c>
      <c r="BJ76" s="268">
        <v>0</v>
      </c>
      <c r="BK76" s="268">
        <v>0</v>
      </c>
      <c r="BL76" s="268">
        <v>0</v>
      </c>
      <c r="BN76" s="268">
        <v>0</v>
      </c>
      <c r="BO76" s="268">
        <v>0</v>
      </c>
      <c r="BP76" s="268">
        <v>3.2837855485507593E-5</v>
      </c>
      <c r="BQ76" s="268">
        <v>2.3713716377644179E-4</v>
      </c>
      <c r="BR76" s="268">
        <v>3.438798698617626E-4</v>
      </c>
      <c r="BS76" s="268">
        <v>-3.1563613421833111E-4</v>
      </c>
      <c r="BT76" s="268">
        <v>-9.274850400372472E-4</v>
      </c>
      <c r="BU76" s="268">
        <v>-5.2008930565832347E-4</v>
      </c>
      <c r="BV76" s="268">
        <v>1.225834461123504E-4</v>
      </c>
      <c r="BW76" s="268">
        <v>0</v>
      </c>
      <c r="BX76" s="268">
        <v>0</v>
      </c>
      <c r="BY76" s="268">
        <v>0</v>
      </c>
      <c r="BZ76" s="268">
        <v>0</v>
      </c>
      <c r="CB76" s="268">
        <v>0</v>
      </c>
      <c r="CC76" s="268">
        <v>16.98400490504903</v>
      </c>
      <c r="CD76" s="268">
        <v>18.625652277444999</v>
      </c>
      <c r="CE76" s="268">
        <v>14.92155411939736</v>
      </c>
      <c r="CF76" s="268">
        <v>31.918597369968499</v>
      </c>
      <c r="CG76" s="268">
        <v>49.652671411783807</v>
      </c>
      <c r="CH76" s="268">
        <v>80.290065527152919</v>
      </c>
      <c r="CI76" s="268">
        <v>87.980566628653548</v>
      </c>
      <c r="CJ76" s="268">
        <v>85.019627543921985</v>
      </c>
      <c r="CK76" s="268">
        <v>0</v>
      </c>
      <c r="CL76" s="268">
        <v>0</v>
      </c>
      <c r="CM76" s="268">
        <v>0</v>
      </c>
      <c r="CN76" s="268">
        <v>0</v>
      </c>
      <c r="CP76" s="268">
        <v>0</v>
      </c>
      <c r="CQ76" s="268">
        <v>0</v>
      </c>
      <c r="CR76" s="268">
        <v>0</v>
      </c>
      <c r="CS76" s="268">
        <v>31.75</v>
      </c>
      <c r="CT76" s="268">
        <v>32.258000000000003</v>
      </c>
      <c r="CU76" s="268">
        <v>0</v>
      </c>
      <c r="CV76" s="268">
        <v>25.379138203792511</v>
      </c>
      <c r="CW76" s="268">
        <v>-6.8788617962074179</v>
      </c>
      <c r="CX76" s="268">
        <v>38.295076873879893</v>
      </c>
    </row>
    <row r="77" spans="1:102">
      <c r="A77" s="269">
        <v>75</v>
      </c>
      <c r="B77" s="268">
        <v>56</v>
      </c>
      <c r="C77" s="270">
        <v>43341</v>
      </c>
      <c r="D77" s="268">
        <v>1</v>
      </c>
      <c r="E77" s="268" t="s">
        <v>756</v>
      </c>
      <c r="F77" s="268" t="s">
        <v>758</v>
      </c>
      <c r="G77" s="268" t="s">
        <v>607</v>
      </c>
      <c r="H77" s="268" t="s">
        <v>606</v>
      </c>
      <c r="I77" s="268">
        <v>0.6</v>
      </c>
      <c r="J77" s="268">
        <v>600</v>
      </c>
      <c r="K77" s="268">
        <v>0</v>
      </c>
      <c r="L77" s="268">
        <v>0.6</v>
      </c>
      <c r="M77" s="268">
        <v>1.1100000000000001</v>
      </c>
      <c r="N77" s="268">
        <v>0.1320611655809365</v>
      </c>
      <c r="O77" s="268">
        <v>0.88252587588260079</v>
      </c>
      <c r="P77" s="268">
        <v>7.417803090866375</v>
      </c>
      <c r="Q77" s="268">
        <v>8.3003289667489764</v>
      </c>
      <c r="R77" s="268">
        <v>7.417803090866375</v>
      </c>
      <c r="S77" s="268">
        <v>156.52030378990381</v>
      </c>
      <c r="T77" s="268">
        <v>156.52030378990381</v>
      </c>
      <c r="U77" s="268">
        <v>6.682705487267004</v>
      </c>
      <c r="V77" s="268">
        <v>0</v>
      </c>
      <c r="W77" s="268">
        <v>0</v>
      </c>
      <c r="X77" s="268">
        <v>242</v>
      </c>
      <c r="Y77" s="268">
        <v>0.25824361607687091</v>
      </c>
      <c r="Z77" s="268">
        <v>0.24034721879497439</v>
      </c>
      <c r="AA77" s="268">
        <v>0.23365560097045401</v>
      </c>
      <c r="AB77" s="268">
        <v>0.241622706101142</v>
      </c>
      <c r="AC77" s="268">
        <v>0.25795824979856818</v>
      </c>
      <c r="AD77" s="268">
        <v>0.24370563272251791</v>
      </c>
      <c r="AE77" s="268">
        <v>0.40555148187218559</v>
      </c>
      <c r="AF77" s="268">
        <v>0.37</v>
      </c>
      <c r="AG77" s="268">
        <v>0</v>
      </c>
      <c r="AH77" s="268">
        <v>0</v>
      </c>
      <c r="AI77" s="268">
        <v>0</v>
      </c>
      <c r="AJ77" s="268">
        <v>0</v>
      </c>
      <c r="AL77" s="268">
        <v>0</v>
      </c>
      <c r="AM77" s="268">
        <v>4.3512767846258229E-3</v>
      </c>
      <c r="AN77" s="268">
        <v>3.9305562410051247E-3</v>
      </c>
      <c r="AO77" s="268">
        <v>3.268879805909198E-3</v>
      </c>
      <c r="AP77" s="268">
        <v>9.6754587797715993E-3</v>
      </c>
      <c r="AQ77" s="268">
        <v>1.8408350040286361E-2</v>
      </c>
      <c r="AR77" s="268">
        <v>1.1629436727748211E-2</v>
      </c>
      <c r="AS77" s="268">
        <v>-3.5551481872185598E-3</v>
      </c>
      <c r="AT77" s="268">
        <v>0</v>
      </c>
      <c r="AU77" s="268">
        <v>0</v>
      </c>
      <c r="AV77" s="268">
        <v>0</v>
      </c>
      <c r="AW77" s="268">
        <v>0</v>
      </c>
      <c r="AX77" s="268">
        <v>0</v>
      </c>
      <c r="AZ77" s="268">
        <v>0</v>
      </c>
      <c r="BA77" s="268">
        <v>0</v>
      </c>
      <c r="BB77" s="268">
        <v>0</v>
      </c>
      <c r="BC77" s="268">
        <v>0</v>
      </c>
      <c r="BD77" s="268">
        <v>0.29252446145217348</v>
      </c>
      <c r="BE77" s="268">
        <v>0.35703818620178318</v>
      </c>
      <c r="BF77" s="268">
        <v>0.1747163020280976</v>
      </c>
      <c r="BG77" s="268">
        <v>0.14916271465087169</v>
      </c>
      <c r="BH77" s="268">
        <v>2.6558335667073919E-2</v>
      </c>
      <c r="BI77" s="268">
        <v>0</v>
      </c>
      <c r="BJ77" s="268">
        <v>0</v>
      </c>
      <c r="BK77" s="268">
        <v>0</v>
      </c>
      <c r="BL77" s="268">
        <v>0</v>
      </c>
      <c r="BN77" s="268">
        <v>0</v>
      </c>
      <c r="BO77" s="268">
        <v>0</v>
      </c>
      <c r="BP77" s="268">
        <v>6.4564490686928373E-5</v>
      </c>
      <c r="BQ77" s="268">
        <v>2.3165175071970871E-4</v>
      </c>
      <c r="BR77" s="268">
        <v>-5.2917231310018328E-5</v>
      </c>
      <c r="BS77" s="268">
        <v>-3.0191998101209821E-4</v>
      </c>
      <c r="BT77" s="268">
        <v>-6.65948192516836E-4</v>
      </c>
      <c r="BU77" s="268">
        <v>0</v>
      </c>
      <c r="BV77" s="268">
        <v>1.765273995658051E-2</v>
      </c>
      <c r="BW77" s="268">
        <v>0</v>
      </c>
      <c r="BX77" s="268">
        <v>0</v>
      </c>
      <c r="BY77" s="268">
        <v>0</v>
      </c>
      <c r="BZ77" s="268">
        <v>0</v>
      </c>
      <c r="CB77" s="268">
        <v>0</v>
      </c>
      <c r="CC77" s="268">
        <v>16.73567994086855</v>
      </c>
      <c r="CD77" s="268">
        <v>17.866164731841469</v>
      </c>
      <c r="CE77" s="268">
        <v>16.34439902954599</v>
      </c>
      <c r="CF77" s="268">
        <v>40.31441158238168</v>
      </c>
      <c r="CG77" s="268">
        <v>57.52609387589488</v>
      </c>
      <c r="CH77" s="268">
        <v>83.067405198201527</v>
      </c>
      <c r="CI77" s="268">
        <v>-23.700987914790399</v>
      </c>
      <c r="CJ77" s="268">
        <v>0</v>
      </c>
      <c r="CK77" s="268">
        <v>0</v>
      </c>
      <c r="CL77" s="268">
        <v>0</v>
      </c>
      <c r="CM77" s="268">
        <v>0</v>
      </c>
      <c r="CN77" s="268">
        <v>0</v>
      </c>
      <c r="CP77" s="268">
        <v>0</v>
      </c>
      <c r="CQ77" s="268">
        <v>0</v>
      </c>
      <c r="CR77" s="268">
        <v>0</v>
      </c>
      <c r="CS77" s="268">
        <v>0</v>
      </c>
      <c r="CT77" s="268">
        <v>0</v>
      </c>
      <c r="CU77" s="268">
        <v>0</v>
      </c>
      <c r="CV77" s="268">
        <v>-8.3003289667489266</v>
      </c>
      <c r="CW77" s="268">
        <v>-8.3003289667489764</v>
      </c>
      <c r="CX77" s="268">
        <v>7.417803090866375</v>
      </c>
    </row>
    <row r="78" spans="1:102">
      <c r="A78" s="269">
        <v>76</v>
      </c>
      <c r="B78" s="268">
        <v>57</v>
      </c>
      <c r="C78" s="270">
        <v>43342</v>
      </c>
      <c r="D78" s="268">
        <v>1</v>
      </c>
      <c r="E78" s="268" t="s">
        <v>756</v>
      </c>
      <c r="F78" s="268" t="s">
        <v>758</v>
      </c>
      <c r="G78" s="268" t="s">
        <v>607</v>
      </c>
      <c r="H78" s="268" t="s">
        <v>606</v>
      </c>
      <c r="I78" s="268">
        <v>0.6</v>
      </c>
      <c r="J78" s="268">
        <v>600</v>
      </c>
      <c r="K78" s="268">
        <v>0</v>
      </c>
      <c r="L78" s="268">
        <v>0.6</v>
      </c>
      <c r="M78" s="268">
        <v>1.1100000000000001</v>
      </c>
      <c r="N78" s="268">
        <v>0.17651645607562011</v>
      </c>
      <c r="O78" s="268">
        <v>1.11968521942694</v>
      </c>
      <c r="P78" s="268">
        <v>7.0409899518459813</v>
      </c>
      <c r="Q78" s="268">
        <v>8.1606751712729206</v>
      </c>
      <c r="R78" s="268">
        <v>7.0409899518459813</v>
      </c>
      <c r="S78" s="268">
        <v>163.56129374174981</v>
      </c>
      <c r="T78" s="268">
        <v>163.56129374174981</v>
      </c>
      <c r="U78" s="268">
        <v>6.3432341908522352</v>
      </c>
      <c r="V78" s="268">
        <v>0</v>
      </c>
      <c r="W78" s="268">
        <v>0</v>
      </c>
      <c r="X78" s="268">
        <v>243</v>
      </c>
      <c r="Y78" s="268">
        <v>0.25867320841300578</v>
      </c>
      <c r="Z78" s="268">
        <v>0.2407588719880572</v>
      </c>
      <c r="AA78" s="268">
        <v>0.2314315341638612</v>
      </c>
      <c r="AB78" s="268">
        <v>0.23447387463793151</v>
      </c>
      <c r="AC78" s="268">
        <v>0.25012295768737919</v>
      </c>
      <c r="AD78" s="268">
        <v>0.27342354155912502</v>
      </c>
      <c r="AE78" s="268">
        <v>0.27644000545229552</v>
      </c>
      <c r="AF78" s="268">
        <v>0.41912416761934251</v>
      </c>
      <c r="AG78" s="268">
        <v>0</v>
      </c>
      <c r="AH78" s="268">
        <v>0</v>
      </c>
      <c r="AI78" s="268">
        <v>0</v>
      </c>
      <c r="AJ78" s="268">
        <v>0</v>
      </c>
      <c r="AL78" s="268">
        <v>0</v>
      </c>
      <c r="AM78" s="268">
        <v>4.265358317398848E-3</v>
      </c>
      <c r="AN78" s="268">
        <v>3.8482256023885681E-3</v>
      </c>
      <c r="AO78" s="268">
        <v>3.7136931672277561E-3</v>
      </c>
      <c r="AP78" s="268">
        <v>1.11052250724137E-2</v>
      </c>
      <c r="AQ78" s="268">
        <v>1.9975408462524151E-2</v>
      </c>
      <c r="AR78" s="268">
        <v>8.6576458440874998E-3</v>
      </c>
      <c r="AS78" s="268">
        <v>9.3559994547704525E-3</v>
      </c>
      <c r="AT78" s="268">
        <v>-4.912416761934252E-3</v>
      </c>
      <c r="AU78" s="268">
        <v>0</v>
      </c>
      <c r="AV78" s="268">
        <v>0</v>
      </c>
      <c r="AW78" s="268">
        <v>0</v>
      </c>
      <c r="AX78" s="268">
        <v>0</v>
      </c>
      <c r="AZ78" s="268">
        <v>0</v>
      </c>
      <c r="BA78" s="268">
        <v>0</v>
      </c>
      <c r="BB78" s="268">
        <v>0</v>
      </c>
      <c r="BC78" s="268">
        <v>0</v>
      </c>
      <c r="BD78" s="268">
        <v>0.19195898951729351</v>
      </c>
      <c r="BE78" s="268">
        <v>0.19765449940449939</v>
      </c>
      <c r="BF78" s="268">
        <v>9.8495872365424536E-2</v>
      </c>
      <c r="BG78" s="268">
        <v>0.44790430887368471</v>
      </c>
      <c r="BH78" s="268">
        <v>6.3986329839097814E-2</v>
      </c>
      <c r="BI78" s="268">
        <v>0</v>
      </c>
      <c r="BJ78" s="268">
        <v>0</v>
      </c>
      <c r="BK78" s="268">
        <v>0</v>
      </c>
      <c r="BL78" s="268">
        <v>0</v>
      </c>
      <c r="BN78" s="268">
        <v>0</v>
      </c>
      <c r="BO78" s="268">
        <v>0</v>
      </c>
      <c r="BP78" s="268">
        <v>8.5918467226976048E-5</v>
      </c>
      <c r="BQ78" s="268">
        <v>1.6824910584353319E-4</v>
      </c>
      <c r="BR78" s="268">
        <v>-2.7656425547502821E-4</v>
      </c>
      <c r="BS78" s="268">
        <v>-2.824165623561591E-4</v>
      </c>
      <c r="BT78" s="268">
        <v>-3.833128279876116E-4</v>
      </c>
      <c r="BU78" s="268">
        <v>3.3191010421429212E-3</v>
      </c>
      <c r="BV78" s="268">
        <v>-6.2695806330705112E-3</v>
      </c>
      <c r="BW78" s="268">
        <v>0</v>
      </c>
      <c r="BX78" s="268">
        <v>0</v>
      </c>
      <c r="BY78" s="268">
        <v>0</v>
      </c>
      <c r="BZ78" s="268">
        <v>0</v>
      </c>
      <c r="CB78" s="268">
        <v>0</v>
      </c>
      <c r="CC78" s="268">
        <v>16.40522429768788</v>
      </c>
      <c r="CD78" s="268">
        <v>17.491934556311669</v>
      </c>
      <c r="CE78" s="268">
        <v>18.56846583613877</v>
      </c>
      <c r="CF78" s="268">
        <v>46.271771135057087</v>
      </c>
      <c r="CG78" s="268">
        <v>62.423151445387973</v>
      </c>
      <c r="CH78" s="268">
        <v>61.840327457767877</v>
      </c>
      <c r="CI78" s="268">
        <v>62.373329698469689</v>
      </c>
      <c r="CJ78" s="268">
        <v>-30.70260476208907</v>
      </c>
      <c r="CK78" s="268">
        <v>0</v>
      </c>
      <c r="CL78" s="268">
        <v>0</v>
      </c>
      <c r="CM78" s="268">
        <v>0</v>
      </c>
      <c r="CN78" s="268">
        <v>0</v>
      </c>
      <c r="CP78" s="268">
        <v>0</v>
      </c>
      <c r="CQ78" s="268">
        <v>0</v>
      </c>
      <c r="CR78" s="268">
        <v>0</v>
      </c>
      <c r="CS78" s="268">
        <v>0</v>
      </c>
      <c r="CT78" s="268">
        <v>0</v>
      </c>
      <c r="CU78" s="268">
        <v>0</v>
      </c>
      <c r="CV78" s="268">
        <v>-8.1606751712728904</v>
      </c>
      <c r="CW78" s="268">
        <v>-8.1606751712729206</v>
      </c>
      <c r="CX78" s="268">
        <v>7.0409899518459813</v>
      </c>
    </row>
    <row r="79" spans="1:102">
      <c r="A79" s="269">
        <v>77</v>
      </c>
      <c r="B79" s="268">
        <v>58</v>
      </c>
      <c r="C79" s="270">
        <v>43343</v>
      </c>
      <c r="D79" s="268">
        <v>1</v>
      </c>
      <c r="E79" s="268" t="s">
        <v>756</v>
      </c>
      <c r="F79" s="268" t="s">
        <v>758</v>
      </c>
      <c r="G79" s="268" t="s">
        <v>607</v>
      </c>
      <c r="H79" s="268" t="s">
        <v>606</v>
      </c>
      <c r="I79" s="268">
        <v>0.6</v>
      </c>
      <c r="J79" s="268">
        <v>600</v>
      </c>
      <c r="K79" s="268">
        <v>0</v>
      </c>
      <c r="L79" s="268">
        <v>0.6</v>
      </c>
      <c r="M79" s="268">
        <v>1.1100000000000001</v>
      </c>
      <c r="N79" s="268">
        <v>0.1795647757532044</v>
      </c>
      <c r="O79" s="268">
        <v>1.3562802139976411</v>
      </c>
      <c r="P79" s="268">
        <v>7.3995579079190561</v>
      </c>
      <c r="Q79" s="268">
        <v>8.7558381219166979</v>
      </c>
      <c r="R79" s="268">
        <v>8.3839997639989061</v>
      </c>
      <c r="S79" s="268">
        <v>171.94529350574871</v>
      </c>
      <c r="T79" s="268">
        <v>171.94529350574871</v>
      </c>
      <c r="U79" s="268">
        <v>7.5531529405395537</v>
      </c>
      <c r="V79" s="268">
        <v>0</v>
      </c>
      <c r="W79" s="268">
        <v>0</v>
      </c>
      <c r="X79" s="268">
        <v>244</v>
      </c>
      <c r="Y79" s="268">
        <v>0.2591182757998603</v>
      </c>
      <c r="Z79" s="268">
        <v>0.24077743382678921</v>
      </c>
      <c r="AA79" s="268">
        <v>0.22911837869671001</v>
      </c>
      <c r="AB79" s="268">
        <v>0.22818433437411059</v>
      </c>
      <c r="AC79" s="268">
        <v>0.24744457925606689</v>
      </c>
      <c r="AD79" s="268">
        <v>0.25219672305621471</v>
      </c>
      <c r="AE79" s="268">
        <v>0.25361053292110702</v>
      </c>
      <c r="AF79" s="268">
        <v>0.40320859681410781</v>
      </c>
      <c r="AG79" s="268">
        <v>0</v>
      </c>
      <c r="AH79" s="268">
        <v>0</v>
      </c>
      <c r="AI79" s="268">
        <v>0</v>
      </c>
      <c r="AJ79" s="268">
        <v>0</v>
      </c>
      <c r="AL79" s="268">
        <v>0</v>
      </c>
      <c r="AM79" s="268">
        <v>4.176344840027945E-3</v>
      </c>
      <c r="AN79" s="268">
        <v>3.844513234642162E-3</v>
      </c>
      <c r="AO79" s="268">
        <v>4.1763242606579999E-3</v>
      </c>
      <c r="AP79" s="268">
        <v>1.236313312517788E-2</v>
      </c>
      <c r="AQ79" s="268">
        <v>2.051108414878661E-2</v>
      </c>
      <c r="AR79" s="268">
        <v>1.078032769437853E-2</v>
      </c>
      <c r="AS79" s="268">
        <v>1.16389467078893E-2</v>
      </c>
      <c r="AT79" s="268">
        <v>-3.3208596814107822E-3</v>
      </c>
      <c r="AU79" s="268">
        <v>0</v>
      </c>
      <c r="AV79" s="268">
        <v>0</v>
      </c>
      <c r="AW79" s="268">
        <v>0</v>
      </c>
      <c r="AX79" s="268">
        <v>0</v>
      </c>
      <c r="AZ79" s="268">
        <v>0</v>
      </c>
      <c r="BA79" s="268">
        <v>0</v>
      </c>
      <c r="BB79" s="268">
        <v>0</v>
      </c>
      <c r="BC79" s="268">
        <v>0</v>
      </c>
      <c r="BD79" s="268">
        <v>0.19640450500681059</v>
      </c>
      <c r="BE79" s="268">
        <v>0.18315045916579631</v>
      </c>
      <c r="BF79" s="268">
        <v>0.23248894653741681</v>
      </c>
      <c r="BG79" s="268">
        <v>0.32093826021711752</v>
      </c>
      <c r="BH79" s="268">
        <v>6.7017829072859039E-2</v>
      </c>
      <c r="BI79" s="268">
        <v>0</v>
      </c>
      <c r="BJ79" s="268">
        <v>0</v>
      </c>
      <c r="BK79" s="268">
        <v>0</v>
      </c>
      <c r="BL79" s="268">
        <v>0</v>
      </c>
      <c r="BN79" s="268">
        <v>0</v>
      </c>
      <c r="BO79" s="268">
        <v>0</v>
      </c>
      <c r="BP79" s="268">
        <v>8.9013477370905361E-5</v>
      </c>
      <c r="BQ79" s="268">
        <v>9.2725845117306178E-5</v>
      </c>
      <c r="BR79" s="268">
        <v>-3.6990524831293609E-4</v>
      </c>
      <c r="BS79" s="268">
        <v>-2.4493115482687321E-4</v>
      </c>
      <c r="BT79" s="268">
        <v>5.0895370157301608E-4</v>
      </c>
      <c r="BU79" s="268">
        <v>2.3224187767194201E-5</v>
      </c>
      <c r="BV79" s="268">
        <v>0</v>
      </c>
      <c r="BW79" s="268">
        <v>0</v>
      </c>
      <c r="BX79" s="268">
        <v>0</v>
      </c>
      <c r="BY79" s="268">
        <v>0</v>
      </c>
      <c r="BZ79" s="268">
        <v>0</v>
      </c>
      <c r="CB79" s="268">
        <v>0</v>
      </c>
      <c r="CC79" s="268">
        <v>16.062864769338251</v>
      </c>
      <c r="CD79" s="268">
        <v>17.47506015746437</v>
      </c>
      <c r="CE79" s="268">
        <v>20.88162130328999</v>
      </c>
      <c r="CF79" s="268">
        <v>51.513054688241169</v>
      </c>
      <c r="CG79" s="268">
        <v>64.097137964958165</v>
      </c>
      <c r="CH79" s="268">
        <v>77.002340674132384</v>
      </c>
      <c r="CI79" s="268">
        <v>77.592978052595356</v>
      </c>
      <c r="CJ79" s="268">
        <v>-20.75537300881739</v>
      </c>
      <c r="CK79" s="268">
        <v>0</v>
      </c>
      <c r="CL79" s="268">
        <v>0</v>
      </c>
      <c r="CM79" s="268">
        <v>0</v>
      </c>
      <c r="CN79" s="268">
        <v>0</v>
      </c>
      <c r="CP79" s="268">
        <v>0</v>
      </c>
      <c r="CQ79" s="268">
        <v>0</v>
      </c>
      <c r="CR79" s="268">
        <v>0</v>
      </c>
      <c r="CS79" s="268">
        <v>0</v>
      </c>
      <c r="CT79" s="268">
        <v>0</v>
      </c>
      <c r="CU79" s="268">
        <v>0</v>
      </c>
      <c r="CV79" s="268">
        <v>-8.7558381219167138</v>
      </c>
      <c r="CW79" s="268">
        <v>-8.7558381219166979</v>
      </c>
      <c r="CX79" s="268">
        <v>7.3995579079190561</v>
      </c>
    </row>
    <row r="80" spans="1:102">
      <c r="A80" s="269">
        <v>78</v>
      </c>
      <c r="B80" s="268">
        <v>59</v>
      </c>
      <c r="C80" s="270">
        <v>43344</v>
      </c>
      <c r="D80" s="268">
        <v>1</v>
      </c>
      <c r="E80" s="268" t="s">
        <v>756</v>
      </c>
      <c r="F80" s="268" t="s">
        <v>758</v>
      </c>
      <c r="G80" s="268" t="s">
        <v>607</v>
      </c>
      <c r="H80" s="268" t="s">
        <v>606</v>
      </c>
      <c r="I80" s="268">
        <v>0.6</v>
      </c>
      <c r="J80" s="268">
        <v>600</v>
      </c>
      <c r="K80" s="268">
        <v>0</v>
      </c>
      <c r="L80" s="268">
        <v>0.6</v>
      </c>
      <c r="M80" s="268">
        <v>1.1100000000000001</v>
      </c>
      <c r="N80" s="268">
        <v>0.14529940322931159</v>
      </c>
      <c r="O80" s="268">
        <v>0.70323618955269507</v>
      </c>
      <c r="P80" s="268">
        <v>3.9356262047037109</v>
      </c>
      <c r="Q80" s="268">
        <v>4.6388623942564067</v>
      </c>
      <c r="R80" s="268">
        <v>5.3723012831068599</v>
      </c>
      <c r="S80" s="268">
        <v>177.3175947888555</v>
      </c>
      <c r="T80" s="268">
        <v>177.3175947888555</v>
      </c>
      <c r="U80" s="268">
        <v>4.8399110658620357</v>
      </c>
      <c r="V80" s="268">
        <v>0</v>
      </c>
      <c r="W80" s="268">
        <v>0</v>
      </c>
      <c r="X80" s="268">
        <v>245</v>
      </c>
      <c r="Y80" s="268">
        <v>0.25950355192976021</v>
      </c>
      <c r="Z80" s="268">
        <v>0.24053334371338311</v>
      </c>
      <c r="AA80" s="268">
        <v>0.2268614848234026</v>
      </c>
      <c r="AB80" s="268">
        <v>0.22082847459900909</v>
      </c>
      <c r="AC80" s="268">
        <v>0.2398705269617204</v>
      </c>
      <c r="AD80" s="268">
        <v>0.2372990084027651</v>
      </c>
      <c r="AE80" s="268">
        <v>0.23521162474279081</v>
      </c>
      <c r="AF80" s="268">
        <v>0.38303807827922992</v>
      </c>
      <c r="AG80" s="268">
        <v>0</v>
      </c>
      <c r="AH80" s="268">
        <v>0</v>
      </c>
      <c r="AI80" s="268">
        <v>0</v>
      </c>
      <c r="AJ80" s="268">
        <v>0</v>
      </c>
      <c r="AL80" s="268">
        <v>0</v>
      </c>
      <c r="AM80" s="268">
        <v>4.0992896140479617E-3</v>
      </c>
      <c r="AN80" s="268">
        <v>3.8933312573233799E-3</v>
      </c>
      <c r="AO80" s="268">
        <v>4.6277030353194873E-3</v>
      </c>
      <c r="AP80" s="268">
        <v>1.3834305080198169E-2</v>
      </c>
      <c r="AQ80" s="268">
        <v>2.2025894607655919E-2</v>
      </c>
      <c r="AR80" s="268">
        <v>1.2270099159723481E-2</v>
      </c>
      <c r="AS80" s="268">
        <v>1.3478837525720931E-2</v>
      </c>
      <c r="AT80" s="268">
        <v>-1.303807827922987E-3</v>
      </c>
      <c r="AU80" s="268">
        <v>0</v>
      </c>
      <c r="AV80" s="268">
        <v>0</v>
      </c>
      <c r="AW80" s="268">
        <v>0</v>
      </c>
      <c r="AX80" s="268">
        <v>0</v>
      </c>
      <c r="AZ80" s="268">
        <v>0</v>
      </c>
      <c r="BA80" s="268">
        <v>0</v>
      </c>
      <c r="BB80" s="268">
        <v>0</v>
      </c>
      <c r="BC80" s="268">
        <v>0</v>
      </c>
      <c r="BD80" s="268">
        <v>0.23617232822590439</v>
      </c>
      <c r="BE80" s="268">
        <v>0.2331696353116561</v>
      </c>
      <c r="BF80" s="268">
        <v>0.18669667033788631</v>
      </c>
      <c r="BG80" s="268">
        <v>0.2546625664242374</v>
      </c>
      <c r="BH80" s="268">
        <v>8.9298799700315734E-2</v>
      </c>
      <c r="BI80" s="268">
        <v>0</v>
      </c>
      <c r="BJ80" s="268">
        <v>0</v>
      </c>
      <c r="BK80" s="268">
        <v>0</v>
      </c>
      <c r="BL80" s="268">
        <v>0</v>
      </c>
      <c r="BN80" s="268">
        <v>0</v>
      </c>
      <c r="BO80" s="268">
        <v>0</v>
      </c>
      <c r="BP80" s="268">
        <v>7.7055225979985416E-5</v>
      </c>
      <c r="BQ80" s="268">
        <v>2.8237203298762371E-5</v>
      </c>
      <c r="BR80" s="268">
        <v>-4.2314157136272431E-4</v>
      </c>
      <c r="BS80" s="268">
        <v>-1.4674270742737609E-4</v>
      </c>
      <c r="BT80" s="268">
        <v>6.3799052560281014E-5</v>
      </c>
      <c r="BU80" s="268">
        <v>-4.4499589403806918E-5</v>
      </c>
      <c r="BV80" s="268">
        <v>0</v>
      </c>
      <c r="BW80" s="268">
        <v>0</v>
      </c>
      <c r="BX80" s="268">
        <v>0</v>
      </c>
      <c r="BY80" s="268">
        <v>0</v>
      </c>
      <c r="BZ80" s="268">
        <v>0</v>
      </c>
      <c r="CB80" s="268">
        <v>0</v>
      </c>
      <c r="CC80" s="268">
        <v>15.766498515569079</v>
      </c>
      <c r="CD80" s="268">
        <v>17.696960260560811</v>
      </c>
      <c r="CE80" s="268">
        <v>23.13851517659743</v>
      </c>
      <c r="CF80" s="268">
        <v>57.642937834159092</v>
      </c>
      <c r="CG80" s="268">
        <v>68.830920648924746</v>
      </c>
      <c r="CH80" s="268">
        <v>87.643565426596339</v>
      </c>
      <c r="CI80" s="268">
        <v>89.858916838139507</v>
      </c>
      <c r="CJ80" s="268">
        <v>-8.1487989245186689</v>
      </c>
      <c r="CK80" s="268">
        <v>0</v>
      </c>
      <c r="CL80" s="268">
        <v>0</v>
      </c>
      <c r="CM80" s="268">
        <v>0</v>
      </c>
      <c r="CN80" s="268">
        <v>0</v>
      </c>
      <c r="CP80" s="268">
        <v>0</v>
      </c>
      <c r="CQ80" s="268">
        <v>0</v>
      </c>
      <c r="CR80" s="268">
        <v>0</v>
      </c>
      <c r="CS80" s="268">
        <v>0</v>
      </c>
      <c r="CT80" s="268">
        <v>9.1439999999999984</v>
      </c>
      <c r="CU80" s="268">
        <v>0</v>
      </c>
      <c r="CV80" s="268">
        <v>4.5051376057435588</v>
      </c>
      <c r="CW80" s="268">
        <v>-4.6388623942564067</v>
      </c>
      <c r="CX80" s="268">
        <v>13.079626204703709</v>
      </c>
    </row>
    <row r="81" spans="1:102">
      <c r="A81" s="269">
        <v>79</v>
      </c>
      <c r="B81" s="268">
        <v>60</v>
      </c>
      <c r="C81" s="270">
        <v>43345</v>
      </c>
      <c r="D81" s="268">
        <v>1</v>
      </c>
      <c r="E81" s="268" t="s">
        <v>756</v>
      </c>
      <c r="F81" s="268" t="s">
        <v>758</v>
      </c>
      <c r="G81" s="268" t="s">
        <v>607</v>
      </c>
      <c r="H81" s="268" t="s">
        <v>606</v>
      </c>
      <c r="I81" s="268">
        <v>0.6</v>
      </c>
      <c r="J81" s="268">
        <v>600</v>
      </c>
      <c r="K81" s="268">
        <v>0</v>
      </c>
      <c r="L81" s="268">
        <v>0.6</v>
      </c>
      <c r="M81" s="268">
        <v>1.1100000000000001</v>
      </c>
      <c r="N81" s="268">
        <v>0.15802143470836549</v>
      </c>
      <c r="O81" s="268">
        <v>1.0018036735632709</v>
      </c>
      <c r="P81" s="268">
        <v>5.7861728541357538</v>
      </c>
      <c r="Q81" s="268">
        <v>6.7879765276990236</v>
      </c>
      <c r="R81" s="268">
        <v>7.0370331702624567</v>
      </c>
      <c r="S81" s="268">
        <v>184.35462795911801</v>
      </c>
      <c r="T81" s="268">
        <v>184.35462795911801</v>
      </c>
      <c r="U81" s="268">
        <v>6.3396695227589692</v>
      </c>
      <c r="V81" s="268">
        <v>0</v>
      </c>
      <c r="W81" s="268">
        <v>0</v>
      </c>
      <c r="X81" s="268">
        <v>246</v>
      </c>
      <c r="Y81" s="268">
        <v>0.25978851638353367</v>
      </c>
      <c r="Z81" s="268">
        <v>0.24012724332690691</v>
      </c>
      <c r="AA81" s="268">
        <v>0.2246028206906065</v>
      </c>
      <c r="AB81" s="268">
        <v>0.21693588600237121</v>
      </c>
      <c r="AC81" s="268">
        <v>0.23442829882346769</v>
      </c>
      <c r="AD81" s="268">
        <v>0.23148873951279489</v>
      </c>
      <c r="AE81" s="268">
        <v>0.32254058157020549</v>
      </c>
      <c r="AF81" s="268">
        <v>0.37</v>
      </c>
      <c r="AG81" s="268">
        <v>0</v>
      </c>
      <c r="AH81" s="268">
        <v>0</v>
      </c>
      <c r="AI81" s="268">
        <v>0</v>
      </c>
      <c r="AJ81" s="268">
        <v>0</v>
      </c>
      <c r="AL81" s="268">
        <v>0</v>
      </c>
      <c r="AM81" s="268">
        <v>4.0422967232932594E-3</v>
      </c>
      <c r="AN81" s="268">
        <v>3.9745513346186329E-3</v>
      </c>
      <c r="AO81" s="268">
        <v>5.0794358618786971E-3</v>
      </c>
      <c r="AP81" s="268">
        <v>1.4612822799525761E-2</v>
      </c>
      <c r="AQ81" s="268">
        <v>2.3114340235306449E-2</v>
      </c>
      <c r="AR81" s="268">
        <v>1.2851126048720501E-2</v>
      </c>
      <c r="AS81" s="268">
        <v>4.745941842979451E-3</v>
      </c>
      <c r="AT81" s="268">
        <v>0</v>
      </c>
      <c r="AU81" s="268">
        <v>0</v>
      </c>
      <c r="AV81" s="268">
        <v>0</v>
      </c>
      <c r="AW81" s="268">
        <v>0</v>
      </c>
      <c r="AX81" s="268">
        <v>0</v>
      </c>
      <c r="AZ81" s="268">
        <v>0</v>
      </c>
      <c r="BA81" s="268">
        <v>0</v>
      </c>
      <c r="BB81" s="268">
        <v>0</v>
      </c>
      <c r="BC81" s="268">
        <v>0</v>
      </c>
      <c r="BD81" s="268">
        <v>0.28911535081696282</v>
      </c>
      <c r="BE81" s="268">
        <v>0.28366648835544012</v>
      </c>
      <c r="BF81" s="268">
        <v>0.14056825213503829</v>
      </c>
      <c r="BG81" s="268">
        <v>0.16151261570566311</v>
      </c>
      <c r="BH81" s="268">
        <v>0.1251372929868956</v>
      </c>
      <c r="BI81" s="268">
        <v>0</v>
      </c>
      <c r="BJ81" s="268">
        <v>0</v>
      </c>
      <c r="BK81" s="268">
        <v>0</v>
      </c>
      <c r="BL81" s="268">
        <v>0</v>
      </c>
      <c r="BN81" s="268">
        <v>0</v>
      </c>
      <c r="BO81" s="268">
        <v>0</v>
      </c>
      <c r="BP81" s="268">
        <v>5.6992890754705299E-5</v>
      </c>
      <c r="BQ81" s="268">
        <v>-2.4227186540547769E-5</v>
      </c>
      <c r="BR81" s="268">
        <v>-4.7596001309975689E-4</v>
      </c>
      <c r="BS81" s="268">
        <v>-1.166277815699933E-4</v>
      </c>
      <c r="BT81" s="268">
        <v>-8.8668144252581667E-5</v>
      </c>
      <c r="BU81" s="268">
        <v>-1.1647093659754551E-4</v>
      </c>
      <c r="BV81" s="268">
        <v>9.252078028905375E-3</v>
      </c>
      <c r="BW81" s="268">
        <v>0</v>
      </c>
      <c r="BX81" s="268">
        <v>0</v>
      </c>
      <c r="BY81" s="268">
        <v>0</v>
      </c>
      <c r="BZ81" s="268">
        <v>0</v>
      </c>
      <c r="CB81" s="268">
        <v>0</v>
      </c>
      <c r="CC81" s="268">
        <v>15.547295089589459</v>
      </c>
      <c r="CD81" s="268">
        <v>18.066142430084689</v>
      </c>
      <c r="CE81" s="268">
        <v>25.397179309393479</v>
      </c>
      <c r="CF81" s="268">
        <v>60.886761664690681</v>
      </c>
      <c r="CG81" s="268">
        <v>72.232313235332668</v>
      </c>
      <c r="CH81" s="268">
        <v>91.793757490860756</v>
      </c>
      <c r="CI81" s="268">
        <v>31.639612286529669</v>
      </c>
      <c r="CJ81" s="268">
        <v>0</v>
      </c>
      <c r="CK81" s="268">
        <v>0</v>
      </c>
      <c r="CL81" s="268">
        <v>0</v>
      </c>
      <c r="CM81" s="268">
        <v>0</v>
      </c>
      <c r="CN81" s="268">
        <v>0</v>
      </c>
      <c r="CP81" s="268">
        <v>0</v>
      </c>
      <c r="CQ81" s="268">
        <v>0</v>
      </c>
      <c r="CR81" s="268">
        <v>0</v>
      </c>
      <c r="CS81" s="268">
        <v>0</v>
      </c>
      <c r="CT81" s="268">
        <v>0</v>
      </c>
      <c r="CU81" s="268">
        <v>0</v>
      </c>
      <c r="CV81" s="268">
        <v>-6.7879765276990804</v>
      </c>
      <c r="CW81" s="268">
        <v>-6.7879765276990236</v>
      </c>
      <c r="CX81" s="268">
        <v>5.7861728541357538</v>
      </c>
    </row>
    <row r="82" spans="1:102">
      <c r="A82" s="269">
        <v>80</v>
      </c>
      <c r="B82" s="268">
        <v>61</v>
      </c>
      <c r="C82" s="270">
        <v>43346</v>
      </c>
      <c r="D82" s="268">
        <v>1</v>
      </c>
      <c r="E82" s="268" t="s">
        <v>756</v>
      </c>
      <c r="F82" s="268" t="s">
        <v>758</v>
      </c>
      <c r="G82" s="268" t="s">
        <v>607</v>
      </c>
      <c r="H82" s="268" t="s">
        <v>606</v>
      </c>
      <c r="I82" s="268">
        <v>0.6</v>
      </c>
      <c r="J82" s="268">
        <v>600</v>
      </c>
      <c r="K82" s="268">
        <v>0</v>
      </c>
      <c r="L82" s="268">
        <v>0.6</v>
      </c>
      <c r="M82" s="268">
        <v>1.1100000000000001</v>
      </c>
      <c r="N82" s="268">
        <v>0.1493446983018962</v>
      </c>
      <c r="O82" s="268">
        <v>0.59492350803407534</v>
      </c>
      <c r="P82" s="268">
        <v>3.1328512852786519</v>
      </c>
      <c r="Q82" s="268">
        <v>3.7277747933127272</v>
      </c>
      <c r="R82" s="268">
        <v>4.4217511664385549</v>
      </c>
      <c r="S82" s="268">
        <v>188.7763791255565</v>
      </c>
      <c r="T82" s="268">
        <v>188.7763791255565</v>
      </c>
      <c r="U82" s="268">
        <v>3.9835596094041028</v>
      </c>
      <c r="V82" s="268">
        <v>0</v>
      </c>
      <c r="W82" s="268">
        <v>0</v>
      </c>
      <c r="X82" s="268">
        <v>247</v>
      </c>
      <c r="Y82" s="268">
        <v>0.25995799624671823</v>
      </c>
      <c r="Z82" s="268">
        <v>0.2396133476081147</v>
      </c>
      <c r="AA82" s="268">
        <v>0.22259777502119041</v>
      </c>
      <c r="AB82" s="268">
        <v>0.21389081987535319</v>
      </c>
      <c r="AC82" s="268">
        <v>0.2300667887922635</v>
      </c>
      <c r="AD82" s="268">
        <v>0.2476296292699609</v>
      </c>
      <c r="AE82" s="268">
        <v>0.3312743299284015</v>
      </c>
      <c r="AF82" s="268">
        <v>0.2967576719741401</v>
      </c>
      <c r="AG82" s="268">
        <v>0</v>
      </c>
      <c r="AH82" s="268">
        <v>0</v>
      </c>
      <c r="AI82" s="268">
        <v>0</v>
      </c>
      <c r="AJ82" s="268">
        <v>0</v>
      </c>
      <c r="AL82" s="268">
        <v>0</v>
      </c>
      <c r="AM82" s="268">
        <v>4.00840075065637E-3</v>
      </c>
      <c r="AN82" s="268">
        <v>4.0773304783770616E-3</v>
      </c>
      <c r="AO82" s="268">
        <v>5.4804449957619314E-3</v>
      </c>
      <c r="AP82" s="268">
        <v>1.5221836024929349E-2</v>
      </c>
      <c r="AQ82" s="268">
        <v>2.3986642241547299E-2</v>
      </c>
      <c r="AR82" s="268">
        <v>1.123703707300391E-2</v>
      </c>
      <c r="AS82" s="268">
        <v>3.872567007159849E-3</v>
      </c>
      <c r="AT82" s="268">
        <v>7.3242328025859898E-3</v>
      </c>
      <c r="AU82" s="268">
        <v>0</v>
      </c>
      <c r="AV82" s="268">
        <v>0</v>
      </c>
      <c r="AW82" s="268">
        <v>0</v>
      </c>
      <c r="AX82" s="268">
        <v>0</v>
      </c>
      <c r="AZ82" s="268">
        <v>0</v>
      </c>
      <c r="BA82" s="268">
        <v>0</v>
      </c>
      <c r="BB82" s="268">
        <v>0</v>
      </c>
      <c r="BC82" s="268">
        <v>0</v>
      </c>
      <c r="BD82" s="268">
        <v>0.16539726831015999</v>
      </c>
      <c r="BE82" s="268">
        <v>0.1565607872129616</v>
      </c>
      <c r="BF82" s="268">
        <v>5.7835920857391532E-2</v>
      </c>
      <c r="BG82" s="268">
        <v>0.54268027066705105</v>
      </c>
      <c r="BH82" s="268">
        <v>7.752575295243587E-2</v>
      </c>
      <c r="BI82" s="268">
        <v>0</v>
      </c>
      <c r="BJ82" s="268">
        <v>0</v>
      </c>
      <c r="BK82" s="268">
        <v>0</v>
      </c>
      <c r="BL82" s="268">
        <v>0</v>
      </c>
      <c r="BN82" s="268">
        <v>0</v>
      </c>
      <c r="BO82" s="268">
        <v>0</v>
      </c>
      <c r="BP82" s="268">
        <v>3.3895972636889357E-5</v>
      </c>
      <c r="BQ82" s="268">
        <v>-6.8883171121541319E-5</v>
      </c>
      <c r="BR82" s="268">
        <v>-4.6989230500477661E-4</v>
      </c>
      <c r="BS82" s="268">
        <v>-1.2188834636392149E-4</v>
      </c>
      <c r="BT82" s="268">
        <v>-8.8302575611009387E-5</v>
      </c>
      <c r="BU82" s="268">
        <v>1.860435035364568E-3</v>
      </c>
      <c r="BV82" s="268">
        <v>5.8738517217929017E-3</v>
      </c>
      <c r="BW82" s="268">
        <v>0</v>
      </c>
      <c r="BX82" s="268">
        <v>0</v>
      </c>
      <c r="BY82" s="268">
        <v>0</v>
      </c>
      <c r="BZ82" s="268">
        <v>0</v>
      </c>
      <c r="CB82" s="268">
        <v>0</v>
      </c>
      <c r="CC82" s="268">
        <v>15.41692596406296</v>
      </c>
      <c r="CD82" s="268">
        <v>18.53332035625937</v>
      </c>
      <c r="CE82" s="268">
        <v>27.402224978809649</v>
      </c>
      <c r="CF82" s="268">
        <v>63.424316770539008</v>
      </c>
      <c r="CG82" s="268">
        <v>74.958257004835332</v>
      </c>
      <c r="CH82" s="268">
        <v>80.264550521456485</v>
      </c>
      <c r="CI82" s="268">
        <v>25.81711338106566</v>
      </c>
      <c r="CJ82" s="268">
        <v>45.77645501616243</v>
      </c>
      <c r="CK82" s="268">
        <v>0</v>
      </c>
      <c r="CL82" s="268">
        <v>0</v>
      </c>
      <c r="CM82" s="268">
        <v>0</v>
      </c>
      <c r="CN82" s="268">
        <v>0</v>
      </c>
      <c r="CP82" s="268">
        <v>0</v>
      </c>
      <c r="CQ82" s="268">
        <v>0</v>
      </c>
      <c r="CR82" s="268">
        <v>0</v>
      </c>
      <c r="CS82" s="268">
        <v>0</v>
      </c>
      <c r="CT82" s="268">
        <v>5.3339999999999996</v>
      </c>
      <c r="CU82" s="268">
        <v>0</v>
      </c>
      <c r="CV82" s="268">
        <v>1.6062252066872951</v>
      </c>
      <c r="CW82" s="268">
        <v>-3.7277747933127272</v>
      </c>
      <c r="CX82" s="268">
        <v>8.4668512852786506</v>
      </c>
    </row>
    <row r="83" spans="1:102">
      <c r="A83" s="269">
        <v>81</v>
      </c>
      <c r="B83" s="268">
        <v>62</v>
      </c>
      <c r="C83" s="270">
        <v>43347</v>
      </c>
      <c r="D83" s="268">
        <v>1</v>
      </c>
      <c r="E83" s="268" t="s">
        <v>756</v>
      </c>
      <c r="F83" s="268" t="s">
        <v>758</v>
      </c>
      <c r="G83" s="268" t="s">
        <v>607</v>
      </c>
      <c r="H83" s="268" t="s">
        <v>606</v>
      </c>
      <c r="I83" s="268">
        <v>0.6</v>
      </c>
      <c r="J83" s="268">
        <v>600</v>
      </c>
      <c r="K83" s="268">
        <v>0</v>
      </c>
      <c r="L83" s="268">
        <v>0.6</v>
      </c>
      <c r="M83" s="268">
        <v>1.1100000000000001</v>
      </c>
      <c r="N83" s="268">
        <v>9.9122691218709758E-2</v>
      </c>
      <c r="O83" s="268">
        <v>0.44939107009423163</v>
      </c>
      <c r="P83" s="268">
        <v>3.7525079854309289</v>
      </c>
      <c r="Q83" s="268">
        <v>4.2018990555251614</v>
      </c>
      <c r="R83" s="268">
        <v>5.0323904816503031</v>
      </c>
      <c r="S83" s="268">
        <v>193.80876960720681</v>
      </c>
      <c r="T83" s="268">
        <v>193.80876960720681</v>
      </c>
      <c r="U83" s="268">
        <v>4.5336851186038762</v>
      </c>
      <c r="V83" s="268">
        <v>0</v>
      </c>
      <c r="W83" s="268">
        <v>0</v>
      </c>
      <c r="X83" s="268">
        <v>248</v>
      </c>
      <c r="Y83" s="268">
        <v>0.26000996977568391</v>
      </c>
      <c r="Z83" s="268">
        <v>0.23905164816207669</v>
      </c>
      <c r="AA83" s="268">
        <v>0.22081691206727841</v>
      </c>
      <c r="AB83" s="268">
        <v>0.21325563938407741</v>
      </c>
      <c r="AC83" s="268">
        <v>0.22984544078347111</v>
      </c>
      <c r="AD83" s="268">
        <v>0.26570980507636299</v>
      </c>
      <c r="AE83" s="268">
        <v>0.27021669608457671</v>
      </c>
      <c r="AF83" s="268">
        <v>0.36209161682054031</v>
      </c>
      <c r="AG83" s="268">
        <v>0</v>
      </c>
      <c r="AH83" s="268">
        <v>0</v>
      </c>
      <c r="AI83" s="268">
        <v>0</v>
      </c>
      <c r="AJ83" s="268">
        <v>0</v>
      </c>
      <c r="AL83" s="268">
        <v>0</v>
      </c>
      <c r="AM83" s="268">
        <v>3.9980060448632218E-3</v>
      </c>
      <c r="AN83" s="268">
        <v>4.1896703675846653E-3</v>
      </c>
      <c r="AO83" s="268">
        <v>5.836617586544331E-3</v>
      </c>
      <c r="AP83" s="268">
        <v>1.5348872123184519E-2</v>
      </c>
      <c r="AQ83" s="268">
        <v>2.4030911843305771E-2</v>
      </c>
      <c r="AR83" s="268">
        <v>9.4290194923636918E-3</v>
      </c>
      <c r="AS83" s="268">
        <v>9.9783303915423286E-3</v>
      </c>
      <c r="AT83" s="268">
        <v>7.908383179459689E-4</v>
      </c>
      <c r="AU83" s="268">
        <v>0</v>
      </c>
      <c r="AV83" s="268">
        <v>0</v>
      </c>
      <c r="AW83" s="268">
        <v>0</v>
      </c>
      <c r="AX83" s="268">
        <v>0</v>
      </c>
      <c r="AZ83" s="268">
        <v>0</v>
      </c>
      <c r="BA83" s="268">
        <v>0</v>
      </c>
      <c r="BB83" s="268">
        <v>0</v>
      </c>
      <c r="BC83" s="268">
        <v>0</v>
      </c>
      <c r="BD83" s="268">
        <v>0.1467341677521882</v>
      </c>
      <c r="BE83" s="268">
        <v>0.1339498082886558</v>
      </c>
      <c r="BF83" s="268">
        <v>0.1319576514028897</v>
      </c>
      <c r="BG83" s="268">
        <v>0.51484711149190276</v>
      </c>
      <c r="BH83" s="268">
        <v>7.2511261064363702E-2</v>
      </c>
      <c r="BI83" s="268">
        <v>0</v>
      </c>
      <c r="BJ83" s="268">
        <v>0</v>
      </c>
      <c r="BK83" s="268">
        <v>0</v>
      </c>
      <c r="BL83" s="268">
        <v>0</v>
      </c>
      <c r="BN83" s="268">
        <v>0</v>
      </c>
      <c r="BO83" s="268">
        <v>0</v>
      </c>
      <c r="BP83" s="268">
        <v>1.0394705793152069E-5</v>
      </c>
      <c r="BQ83" s="268">
        <v>-1.019451834144505E-4</v>
      </c>
      <c r="BR83" s="268">
        <v>-4.5811777419684538E-4</v>
      </c>
      <c r="BS83" s="268">
        <v>-1.2545754641527909E-4</v>
      </c>
      <c r="BT83" s="268">
        <v>2.4991768088618928E-4</v>
      </c>
      <c r="BU83" s="268">
        <v>2.471338959326302E-3</v>
      </c>
      <c r="BV83" s="268">
        <v>-2.0214849900967681E-3</v>
      </c>
      <c r="BW83" s="268">
        <v>0</v>
      </c>
      <c r="BX83" s="268">
        <v>0</v>
      </c>
      <c r="BY83" s="268">
        <v>0</v>
      </c>
      <c r="BZ83" s="268">
        <v>0</v>
      </c>
      <c r="CB83" s="268">
        <v>0</v>
      </c>
      <c r="CC83" s="268">
        <v>15.376946326397009</v>
      </c>
      <c r="CD83" s="268">
        <v>19.043956216293921</v>
      </c>
      <c r="CE83" s="268">
        <v>29.183087932721651</v>
      </c>
      <c r="CF83" s="268">
        <v>63.953633846602209</v>
      </c>
      <c r="CG83" s="268">
        <v>75.096599510330549</v>
      </c>
      <c r="CH83" s="268">
        <v>67.350139231169251</v>
      </c>
      <c r="CI83" s="268">
        <v>66.522202610282193</v>
      </c>
      <c r="CJ83" s="268">
        <v>4.9427394871623047</v>
      </c>
      <c r="CK83" s="268">
        <v>0</v>
      </c>
      <c r="CL83" s="268">
        <v>0</v>
      </c>
      <c r="CM83" s="268">
        <v>0</v>
      </c>
      <c r="CN83" s="268">
        <v>0</v>
      </c>
      <c r="CP83" s="268">
        <v>0</v>
      </c>
      <c r="CQ83" s="268">
        <v>0</v>
      </c>
      <c r="CR83" s="268">
        <v>0</v>
      </c>
      <c r="CS83" s="268">
        <v>0</v>
      </c>
      <c r="CT83" s="268">
        <v>0</v>
      </c>
      <c r="CU83" s="268">
        <v>0</v>
      </c>
      <c r="CV83" s="268">
        <v>-4.201899055525149</v>
      </c>
      <c r="CW83" s="268">
        <v>-4.2018990555251614</v>
      </c>
      <c r="CX83" s="268">
        <v>3.7525079854309289</v>
      </c>
    </row>
    <row r="84" spans="1:102">
      <c r="A84" s="269">
        <v>82</v>
      </c>
      <c r="B84" s="268">
        <v>63</v>
      </c>
      <c r="C84" s="270">
        <v>43348</v>
      </c>
      <c r="D84" s="268">
        <v>1</v>
      </c>
      <c r="E84" s="268" t="s">
        <v>756</v>
      </c>
      <c r="F84" s="268" t="s">
        <v>758</v>
      </c>
      <c r="G84" s="268" t="s">
        <v>607</v>
      </c>
      <c r="H84" s="268" t="s">
        <v>606</v>
      </c>
      <c r="I84" s="268">
        <v>0.6</v>
      </c>
      <c r="J84" s="268">
        <v>600</v>
      </c>
      <c r="K84" s="268">
        <v>0</v>
      </c>
      <c r="L84" s="268">
        <v>0.6</v>
      </c>
      <c r="M84" s="268">
        <v>1.1100000000000001</v>
      </c>
      <c r="N84" s="268">
        <v>8.8855937326038914E-2</v>
      </c>
      <c r="O84" s="268">
        <v>0.28295538973987489</v>
      </c>
      <c r="P84" s="268">
        <v>2.3955321944550838</v>
      </c>
      <c r="Q84" s="268">
        <v>2.6784875841949591</v>
      </c>
      <c r="R84" s="268">
        <v>3.534715766474966</v>
      </c>
      <c r="S84" s="268">
        <v>197.3434853736818</v>
      </c>
      <c r="T84" s="268">
        <v>197.3434853736818</v>
      </c>
      <c r="U84" s="268">
        <v>3.184428618445915</v>
      </c>
      <c r="V84" s="268">
        <v>0</v>
      </c>
      <c r="W84" s="268">
        <v>0</v>
      </c>
      <c r="X84" s="268">
        <v>249</v>
      </c>
      <c r="Y84" s="268">
        <v>0.25995426314983822</v>
      </c>
      <c r="Z84" s="268">
        <v>0.23847357128429431</v>
      </c>
      <c r="AA84" s="268">
        <v>0.21931581756873431</v>
      </c>
      <c r="AB84" s="268">
        <v>0.21172907877618011</v>
      </c>
      <c r="AC84" s="268">
        <v>0.2302131496731584</v>
      </c>
      <c r="AD84" s="268">
        <v>0.25196257803110023</v>
      </c>
      <c r="AE84" s="268">
        <v>0.29517259828110909</v>
      </c>
      <c r="AF84" s="268">
        <v>0.31545141055478337</v>
      </c>
      <c r="AG84" s="268">
        <v>0</v>
      </c>
      <c r="AH84" s="268">
        <v>0</v>
      </c>
      <c r="AI84" s="268">
        <v>0</v>
      </c>
      <c r="AJ84" s="268">
        <v>0</v>
      </c>
      <c r="AL84" s="268">
        <v>0</v>
      </c>
      <c r="AM84" s="268">
        <v>4.0091473700323609E-3</v>
      </c>
      <c r="AN84" s="268">
        <v>4.3052857431411361E-3</v>
      </c>
      <c r="AO84" s="268">
        <v>6.136836486253152E-3</v>
      </c>
      <c r="AP84" s="268">
        <v>1.5654184244763981E-2</v>
      </c>
      <c r="AQ84" s="268">
        <v>2.3957370065368321E-2</v>
      </c>
      <c r="AR84" s="268">
        <v>1.080374219688998E-2</v>
      </c>
      <c r="AS84" s="268">
        <v>7.4827401718890853E-3</v>
      </c>
      <c r="AT84" s="268">
        <v>5.454858944521657E-3</v>
      </c>
      <c r="AU84" s="268">
        <v>0</v>
      </c>
      <c r="AV84" s="268">
        <v>0</v>
      </c>
      <c r="AW84" s="268">
        <v>0</v>
      </c>
      <c r="AX84" s="268">
        <v>0</v>
      </c>
      <c r="AZ84" s="268">
        <v>0</v>
      </c>
      <c r="BA84" s="268">
        <v>0</v>
      </c>
      <c r="BB84" s="268">
        <v>0</v>
      </c>
      <c r="BC84" s="268">
        <v>0</v>
      </c>
      <c r="BD84" s="268">
        <v>0.16376112295318071</v>
      </c>
      <c r="BE84" s="268">
        <v>0.15085048377917709</v>
      </c>
      <c r="BF84" s="268">
        <v>0.24721760861252709</v>
      </c>
      <c r="BG84" s="268">
        <v>0.35488118921114697</v>
      </c>
      <c r="BH84" s="268">
        <v>8.3289595443968092E-2</v>
      </c>
      <c r="BI84" s="268">
        <v>0</v>
      </c>
      <c r="BJ84" s="268">
        <v>0</v>
      </c>
      <c r="BK84" s="268">
        <v>0</v>
      </c>
      <c r="BL84" s="268">
        <v>0</v>
      </c>
      <c r="BN84" s="268">
        <v>0</v>
      </c>
      <c r="BO84" s="268">
        <v>0</v>
      </c>
      <c r="BP84" s="268">
        <v>-1.1141325169142061E-5</v>
      </c>
      <c r="BQ84" s="268">
        <v>-1.267567007256097E-4</v>
      </c>
      <c r="BR84" s="268">
        <v>-4.2697560043443222E-4</v>
      </c>
      <c r="BS84" s="268">
        <v>-1.177728004289417E-4</v>
      </c>
      <c r="BT84" s="268">
        <v>5.2183662249599542E-4</v>
      </c>
      <c r="BU84" s="268">
        <v>7.4799968427357241E-5</v>
      </c>
      <c r="BV84" s="268">
        <v>3.9020846844746559E-3</v>
      </c>
      <c r="BW84" s="268">
        <v>0</v>
      </c>
      <c r="BX84" s="268">
        <v>0</v>
      </c>
      <c r="BY84" s="268">
        <v>0</v>
      </c>
      <c r="BZ84" s="268">
        <v>0</v>
      </c>
      <c r="CB84" s="268">
        <v>0</v>
      </c>
      <c r="CC84" s="268">
        <v>15.41979757704754</v>
      </c>
      <c r="CD84" s="268">
        <v>19.56948065064152</v>
      </c>
      <c r="CE84" s="268">
        <v>30.68418243126575</v>
      </c>
      <c r="CF84" s="268">
        <v>65.225767686516619</v>
      </c>
      <c r="CG84" s="268">
        <v>74.866781454276023</v>
      </c>
      <c r="CH84" s="268">
        <v>77.169587120642731</v>
      </c>
      <c r="CI84" s="268">
        <v>49.884934479260558</v>
      </c>
      <c r="CJ84" s="268">
        <v>34.092868403260347</v>
      </c>
      <c r="CK84" s="268">
        <v>0</v>
      </c>
      <c r="CL84" s="268">
        <v>0</v>
      </c>
      <c r="CM84" s="268">
        <v>0</v>
      </c>
      <c r="CN84" s="268">
        <v>0</v>
      </c>
      <c r="CP84" s="268">
        <v>0</v>
      </c>
      <c r="CQ84" s="268">
        <v>0</v>
      </c>
      <c r="CR84" s="268">
        <v>0</v>
      </c>
      <c r="CS84" s="268">
        <v>0</v>
      </c>
      <c r="CT84" s="268">
        <v>0</v>
      </c>
      <c r="CU84" s="268">
        <v>0</v>
      </c>
      <c r="CV84" s="268">
        <v>-2.6784875841949218</v>
      </c>
      <c r="CW84" s="268">
        <v>-2.6784875841949591</v>
      </c>
      <c r="CX84" s="268">
        <v>2.3955321944550838</v>
      </c>
    </row>
    <row r="85" spans="1:102">
      <c r="A85" s="269">
        <v>83</v>
      </c>
      <c r="B85" s="268">
        <v>64</v>
      </c>
      <c r="C85" s="270">
        <v>43349</v>
      </c>
      <c r="D85" s="268">
        <v>1</v>
      </c>
      <c r="E85" s="268" t="s">
        <v>756</v>
      </c>
      <c r="F85" s="268" t="s">
        <v>758</v>
      </c>
      <c r="G85" s="268" t="s">
        <v>607</v>
      </c>
      <c r="H85" s="268" t="s">
        <v>606</v>
      </c>
      <c r="I85" s="268">
        <v>0.6</v>
      </c>
      <c r="J85" s="268">
        <v>600</v>
      </c>
      <c r="K85" s="268">
        <v>0</v>
      </c>
      <c r="L85" s="268">
        <v>0.6</v>
      </c>
      <c r="M85" s="268">
        <v>1.1100000000000001</v>
      </c>
      <c r="N85" s="268">
        <v>9.4968571195553464E-2</v>
      </c>
      <c r="O85" s="268">
        <v>0.34080208651063348</v>
      </c>
      <c r="P85" s="268">
        <v>2.5370010803072058</v>
      </c>
      <c r="Q85" s="268">
        <v>2.8778031668178392</v>
      </c>
      <c r="R85" s="268">
        <v>3.9833211268162709</v>
      </c>
      <c r="S85" s="268">
        <v>201.32680650049809</v>
      </c>
      <c r="T85" s="268">
        <v>201.32680650049809</v>
      </c>
      <c r="U85" s="268">
        <v>3.58857759172637</v>
      </c>
      <c r="V85" s="268">
        <v>0</v>
      </c>
      <c r="W85" s="268">
        <v>0</v>
      </c>
      <c r="X85" s="268">
        <v>250</v>
      </c>
      <c r="Y85" s="268">
        <v>0.25980512486599627</v>
      </c>
      <c r="Z85" s="268">
        <v>0.23790248693023969</v>
      </c>
      <c r="AA85" s="268">
        <v>0.217978485826402</v>
      </c>
      <c r="AB85" s="268">
        <v>0.21161988904217141</v>
      </c>
      <c r="AC85" s="268">
        <v>0.23058202534036021</v>
      </c>
      <c r="AD85" s="268">
        <v>0.25975056652800038</v>
      </c>
      <c r="AE85" s="268">
        <v>0.28492432340985802</v>
      </c>
      <c r="AF85" s="268">
        <v>0.29472255798125568</v>
      </c>
      <c r="AG85" s="268">
        <v>0</v>
      </c>
      <c r="AH85" s="268">
        <v>0</v>
      </c>
      <c r="AI85" s="268">
        <v>0</v>
      </c>
      <c r="AJ85" s="268">
        <v>0</v>
      </c>
      <c r="AL85" s="268">
        <v>0</v>
      </c>
      <c r="AM85" s="268">
        <v>4.0389750268007389E-3</v>
      </c>
      <c r="AN85" s="268">
        <v>4.4195026139520546E-3</v>
      </c>
      <c r="AO85" s="268">
        <v>6.4043028347195961E-3</v>
      </c>
      <c r="AP85" s="268">
        <v>1.5676022191565709E-2</v>
      </c>
      <c r="AQ85" s="268">
        <v>2.3883594931927949E-2</v>
      </c>
      <c r="AR85" s="268">
        <v>1.0024943347199951E-2</v>
      </c>
      <c r="AS85" s="268">
        <v>8.5075676590142032E-3</v>
      </c>
      <c r="AT85" s="268">
        <v>7.5277442018744324E-3</v>
      </c>
      <c r="AU85" s="268">
        <v>0</v>
      </c>
      <c r="AV85" s="268">
        <v>0</v>
      </c>
      <c r="AW85" s="268">
        <v>0</v>
      </c>
      <c r="AX85" s="268">
        <v>0</v>
      </c>
      <c r="AZ85" s="268">
        <v>0</v>
      </c>
      <c r="BA85" s="268">
        <v>0</v>
      </c>
      <c r="BB85" s="268">
        <v>0</v>
      </c>
      <c r="BC85" s="268">
        <v>0</v>
      </c>
      <c r="BD85" s="268">
        <v>0.1439304805338647</v>
      </c>
      <c r="BE85" s="268">
        <v>0.13870179083708351</v>
      </c>
      <c r="BF85" s="268">
        <v>0.15749172485389951</v>
      </c>
      <c r="BG85" s="268">
        <v>0.48399437243771393</v>
      </c>
      <c r="BH85" s="268">
        <v>7.5881631337438485E-2</v>
      </c>
      <c r="BI85" s="268">
        <v>0</v>
      </c>
      <c r="BJ85" s="268">
        <v>0</v>
      </c>
      <c r="BK85" s="268">
        <v>0</v>
      </c>
      <c r="BL85" s="268">
        <v>0</v>
      </c>
      <c r="BN85" s="268">
        <v>0</v>
      </c>
      <c r="BO85" s="268">
        <v>0</v>
      </c>
      <c r="BP85" s="268">
        <v>-2.9827656768380069E-5</v>
      </c>
      <c r="BQ85" s="268">
        <v>-1.4404452757929321E-4</v>
      </c>
      <c r="BR85" s="268">
        <v>-4.1151087604574031E-4</v>
      </c>
      <c r="BS85" s="268">
        <v>-8.8558722965204807E-5</v>
      </c>
      <c r="BT85" s="268">
        <v>3.1748101585397633E-4</v>
      </c>
      <c r="BU85" s="268">
        <v>1.473556362791784E-3</v>
      </c>
      <c r="BV85" s="268">
        <v>1.6081529767762949E-3</v>
      </c>
      <c r="BW85" s="268">
        <v>0</v>
      </c>
      <c r="BX85" s="268">
        <v>0</v>
      </c>
      <c r="BY85" s="268">
        <v>0</v>
      </c>
      <c r="BZ85" s="268">
        <v>0</v>
      </c>
      <c r="CB85" s="268">
        <v>0</v>
      </c>
      <c r="CC85" s="268">
        <v>15.534519333848991</v>
      </c>
      <c r="CD85" s="268">
        <v>20.088648245236609</v>
      </c>
      <c r="CE85" s="268">
        <v>32.021514173597971</v>
      </c>
      <c r="CF85" s="268">
        <v>65.316759131523824</v>
      </c>
      <c r="CG85" s="268">
        <v>74.636234162274846</v>
      </c>
      <c r="CH85" s="268">
        <v>71.606738194285398</v>
      </c>
      <c r="CI85" s="268">
        <v>56.717117726761359</v>
      </c>
      <c r="CJ85" s="268">
        <v>47.048401261715192</v>
      </c>
      <c r="CK85" s="268">
        <v>0</v>
      </c>
      <c r="CL85" s="268">
        <v>0</v>
      </c>
      <c r="CM85" s="268">
        <v>0</v>
      </c>
      <c r="CN85" s="268">
        <v>0</v>
      </c>
      <c r="CP85" s="268">
        <v>0</v>
      </c>
      <c r="CQ85" s="268">
        <v>0</v>
      </c>
      <c r="CR85" s="268">
        <v>0</v>
      </c>
      <c r="CS85" s="268">
        <v>0</v>
      </c>
      <c r="CT85" s="268">
        <v>0</v>
      </c>
      <c r="CU85" s="268">
        <v>0</v>
      </c>
      <c r="CV85" s="268">
        <v>-2.877803166817849</v>
      </c>
      <c r="CW85" s="268">
        <v>-2.8778031668178392</v>
      </c>
      <c r="CX85" s="268">
        <v>2.5370010803072058</v>
      </c>
    </row>
    <row r="86" spans="1:102">
      <c r="A86" s="269">
        <v>84</v>
      </c>
      <c r="B86" s="268">
        <v>65</v>
      </c>
      <c r="C86" s="270">
        <v>43350</v>
      </c>
      <c r="D86" s="268">
        <v>1</v>
      </c>
      <c r="E86" s="268" t="s">
        <v>756</v>
      </c>
      <c r="F86" s="268" t="s">
        <v>758</v>
      </c>
      <c r="G86" s="268" t="s">
        <v>607</v>
      </c>
      <c r="H86" s="268" t="s">
        <v>606</v>
      </c>
      <c r="I86" s="268">
        <v>0.6</v>
      </c>
      <c r="J86" s="268">
        <v>600</v>
      </c>
      <c r="K86" s="268">
        <v>0</v>
      </c>
      <c r="L86" s="268">
        <v>0.6</v>
      </c>
      <c r="M86" s="268">
        <v>1.1100000000000001</v>
      </c>
      <c r="N86" s="268">
        <v>5.3895637512208272E-2</v>
      </c>
      <c r="O86" s="268">
        <v>0.15350442306176659</v>
      </c>
      <c r="P86" s="268">
        <v>1.8717317997967891</v>
      </c>
      <c r="Q86" s="268">
        <v>2.0252362228585561</v>
      </c>
      <c r="R86" s="268">
        <v>3.1614786922218858</v>
      </c>
      <c r="S86" s="268">
        <v>204.48828519272001</v>
      </c>
      <c r="T86" s="268">
        <v>204.48828519272001</v>
      </c>
      <c r="U86" s="268">
        <v>2.8481790020016988</v>
      </c>
      <c r="V86" s="268">
        <v>0</v>
      </c>
      <c r="W86" s="268">
        <v>0</v>
      </c>
      <c r="X86" s="268">
        <v>251</v>
      </c>
      <c r="Y86" s="268">
        <v>0.25957875698261212</v>
      </c>
      <c r="Z86" s="268">
        <v>0.2373424698138078</v>
      </c>
      <c r="AA86" s="268">
        <v>0.21683650875592811</v>
      </c>
      <c r="AB86" s="268">
        <v>0.21126103782193931</v>
      </c>
      <c r="AC86" s="268">
        <v>0.2313329328380215</v>
      </c>
      <c r="AD86" s="268">
        <v>0.25946114463452208</v>
      </c>
      <c r="AE86" s="268">
        <v>0.2719177238394988</v>
      </c>
      <c r="AF86" s="268">
        <v>0.2823131593626369</v>
      </c>
      <c r="AG86" s="268">
        <v>0</v>
      </c>
      <c r="AH86" s="268">
        <v>0</v>
      </c>
      <c r="AI86" s="268">
        <v>0</v>
      </c>
      <c r="AJ86" s="268">
        <v>0</v>
      </c>
      <c r="AL86" s="268">
        <v>0</v>
      </c>
      <c r="AM86" s="268">
        <v>4.0842486034775903E-3</v>
      </c>
      <c r="AN86" s="268">
        <v>4.5315060372384487E-3</v>
      </c>
      <c r="AO86" s="268">
        <v>6.6326982488143912E-3</v>
      </c>
      <c r="AP86" s="268">
        <v>1.574779243561214E-2</v>
      </c>
      <c r="AQ86" s="268">
        <v>2.3733413432395691E-2</v>
      </c>
      <c r="AR86" s="268">
        <v>1.0053885536547791E-2</v>
      </c>
      <c r="AS86" s="268">
        <v>9.8082276160501199E-3</v>
      </c>
      <c r="AT86" s="268">
        <v>8.7686840637363102E-3</v>
      </c>
      <c r="AU86" s="268">
        <v>0</v>
      </c>
      <c r="AV86" s="268">
        <v>0</v>
      </c>
      <c r="AW86" s="268">
        <v>0</v>
      </c>
      <c r="AX86" s="268">
        <v>0</v>
      </c>
      <c r="AZ86" s="268">
        <v>0</v>
      </c>
      <c r="BA86" s="268">
        <v>0</v>
      </c>
      <c r="BB86" s="268">
        <v>0</v>
      </c>
      <c r="BC86" s="268">
        <v>0</v>
      </c>
      <c r="BD86" s="268">
        <v>0.14792336951837251</v>
      </c>
      <c r="BE86" s="268">
        <v>0.14423464522318849</v>
      </c>
      <c r="BF86" s="268">
        <v>0.20182787866939919</v>
      </c>
      <c r="BG86" s="268">
        <v>0.43073491592310309</v>
      </c>
      <c r="BH86" s="268">
        <v>7.5279190665936843E-2</v>
      </c>
      <c r="BI86" s="268">
        <v>0</v>
      </c>
      <c r="BJ86" s="268">
        <v>0</v>
      </c>
      <c r="BK86" s="268">
        <v>0</v>
      </c>
      <c r="BL86" s="268">
        <v>0</v>
      </c>
      <c r="BN86" s="268">
        <v>0</v>
      </c>
      <c r="BO86" s="268">
        <v>0</v>
      </c>
      <c r="BP86" s="268">
        <v>-4.5273576676847867E-5</v>
      </c>
      <c r="BQ86" s="268">
        <v>-1.572769999632396E-4</v>
      </c>
      <c r="BR86" s="268">
        <v>-3.8567241405803378E-4</v>
      </c>
      <c r="BS86" s="268">
        <v>-8.2160909833673136E-5</v>
      </c>
      <c r="BT86" s="268">
        <v>4.3394404044754241E-4</v>
      </c>
      <c r="BU86" s="268">
        <v>9.1703939732008138E-4</v>
      </c>
      <c r="BV86" s="268">
        <v>7.0915438730710743E-4</v>
      </c>
      <c r="BW86" s="268">
        <v>0</v>
      </c>
      <c r="BX86" s="268">
        <v>0</v>
      </c>
      <c r="BY86" s="268">
        <v>0</v>
      </c>
      <c r="BZ86" s="268">
        <v>0</v>
      </c>
      <c r="CB86" s="268">
        <v>0</v>
      </c>
      <c r="CC86" s="268">
        <v>15.70864847491381</v>
      </c>
      <c r="CD86" s="268">
        <v>20.59775471472021</v>
      </c>
      <c r="CE86" s="268">
        <v>33.163491244071949</v>
      </c>
      <c r="CF86" s="268">
        <v>65.615801815050617</v>
      </c>
      <c r="CG86" s="268">
        <v>74.166916976236536</v>
      </c>
      <c r="CH86" s="268">
        <v>71.813468118198514</v>
      </c>
      <c r="CI86" s="268">
        <v>65.388184107000797</v>
      </c>
      <c r="CJ86" s="268">
        <v>54.804275398351933</v>
      </c>
      <c r="CK86" s="268">
        <v>0</v>
      </c>
      <c r="CL86" s="268">
        <v>0</v>
      </c>
      <c r="CM86" s="268">
        <v>0</v>
      </c>
      <c r="CN86" s="268">
        <v>0</v>
      </c>
      <c r="CP86" s="268">
        <v>0</v>
      </c>
      <c r="CQ86" s="268">
        <v>0</v>
      </c>
      <c r="CR86" s="268">
        <v>0</v>
      </c>
      <c r="CS86" s="268">
        <v>0</v>
      </c>
      <c r="CT86" s="268">
        <v>0</v>
      </c>
      <c r="CU86" s="268">
        <v>0</v>
      </c>
      <c r="CV86" s="268">
        <v>-2.0252362228586058</v>
      </c>
      <c r="CW86" s="268">
        <v>-2.0252362228585561</v>
      </c>
      <c r="CX86" s="268">
        <v>1.8717317997967891</v>
      </c>
    </row>
    <row r="87" spans="1:102">
      <c r="A87" s="269">
        <v>85</v>
      </c>
      <c r="B87" s="268">
        <v>66</v>
      </c>
      <c r="C87" s="270">
        <v>43351</v>
      </c>
      <c r="D87" s="268">
        <v>1</v>
      </c>
      <c r="E87" s="268" t="s">
        <v>756</v>
      </c>
      <c r="F87" s="268" t="s">
        <v>758</v>
      </c>
      <c r="G87" s="268" t="s">
        <v>607</v>
      </c>
      <c r="H87" s="268" t="s">
        <v>606</v>
      </c>
      <c r="I87" s="268">
        <v>0.6</v>
      </c>
      <c r="J87" s="268">
        <v>600</v>
      </c>
      <c r="K87" s="268">
        <v>0</v>
      </c>
      <c r="L87" s="268">
        <v>0.6</v>
      </c>
      <c r="M87" s="268">
        <v>1.1100000000000001</v>
      </c>
      <c r="N87" s="268">
        <v>0.10510227761756551</v>
      </c>
      <c r="O87" s="268">
        <v>0.4109134771601643</v>
      </c>
      <c r="P87" s="268">
        <v>2.4397235936069031</v>
      </c>
      <c r="Q87" s="268">
        <v>2.8506370707670681</v>
      </c>
      <c r="R87" s="268">
        <v>4.3397152753191444</v>
      </c>
      <c r="S87" s="268">
        <v>208.82800046803911</v>
      </c>
      <c r="T87" s="268">
        <v>208.82800046803911</v>
      </c>
      <c r="U87" s="268">
        <v>3.9096534011884181</v>
      </c>
      <c r="V87" s="268">
        <v>0</v>
      </c>
      <c r="W87" s="268">
        <v>0</v>
      </c>
      <c r="X87" s="268">
        <v>252</v>
      </c>
      <c r="Y87" s="268">
        <v>0.25928948015331899</v>
      </c>
      <c r="Z87" s="268">
        <v>0.2367991379264707</v>
      </c>
      <c r="AA87" s="268">
        <v>0.21583598844580901</v>
      </c>
      <c r="AB87" s="268">
        <v>0.21123995747077151</v>
      </c>
      <c r="AC87" s="268">
        <v>0.23226805811297441</v>
      </c>
      <c r="AD87" s="268">
        <v>0.25478894986200862</v>
      </c>
      <c r="AE87" s="268">
        <v>0.2668149620812173</v>
      </c>
      <c r="AF87" s="268">
        <v>0.27367392187077422</v>
      </c>
      <c r="AG87" s="268">
        <v>0</v>
      </c>
      <c r="AH87" s="268">
        <v>0</v>
      </c>
      <c r="AI87" s="268">
        <v>0</v>
      </c>
      <c r="AJ87" s="268">
        <v>0</v>
      </c>
      <c r="AL87" s="268">
        <v>0</v>
      </c>
      <c r="AM87" s="268">
        <v>4.1421039693361967E-3</v>
      </c>
      <c r="AN87" s="268">
        <v>4.6401724147058579E-3</v>
      </c>
      <c r="AO87" s="268">
        <v>6.8328023108381953E-3</v>
      </c>
      <c r="AP87" s="268">
        <v>1.575200850584569E-2</v>
      </c>
      <c r="AQ87" s="268">
        <v>2.3546388377405119E-2</v>
      </c>
      <c r="AR87" s="268">
        <v>1.052110501379913E-2</v>
      </c>
      <c r="AS87" s="268">
        <v>1.0318503791878269E-2</v>
      </c>
      <c r="AT87" s="268">
        <v>9.6326078129225848E-3</v>
      </c>
      <c r="AU87" s="268">
        <v>0</v>
      </c>
      <c r="AV87" s="268">
        <v>0</v>
      </c>
      <c r="AW87" s="268">
        <v>0</v>
      </c>
      <c r="AX87" s="268">
        <v>0</v>
      </c>
      <c r="AZ87" s="268">
        <v>0</v>
      </c>
      <c r="BA87" s="268">
        <v>0</v>
      </c>
      <c r="BB87" s="268">
        <v>0</v>
      </c>
      <c r="BC87" s="268">
        <v>0</v>
      </c>
      <c r="BD87" s="268">
        <v>0.16247163471630391</v>
      </c>
      <c r="BE87" s="268">
        <v>0.16275473231654489</v>
      </c>
      <c r="BF87" s="268">
        <v>0.2219775436372807</v>
      </c>
      <c r="BG87" s="268">
        <v>0.38161006352115262</v>
      </c>
      <c r="BH87" s="268">
        <v>7.118602580871794E-2</v>
      </c>
      <c r="BI87" s="268">
        <v>0</v>
      </c>
      <c r="BJ87" s="268">
        <v>0</v>
      </c>
      <c r="BK87" s="268">
        <v>0</v>
      </c>
      <c r="BL87" s="268">
        <v>0</v>
      </c>
      <c r="BN87" s="268">
        <v>0</v>
      </c>
      <c r="BO87" s="268">
        <v>0</v>
      </c>
      <c r="BP87" s="268">
        <v>-5.7855365858600747E-5</v>
      </c>
      <c r="BQ87" s="268">
        <v>-1.6652174332600661E-4</v>
      </c>
      <c r="BR87" s="268">
        <v>-3.6662580534981199E-4</v>
      </c>
      <c r="BS87" s="268">
        <v>-6.6738550319883085E-5</v>
      </c>
      <c r="BT87" s="268">
        <v>4.2491971271497878E-4</v>
      </c>
      <c r="BU87" s="268">
        <v>3.7318266273030841E-4</v>
      </c>
      <c r="BV87" s="268">
        <v>5.7717817791717407E-4</v>
      </c>
      <c r="BW87" s="268">
        <v>0</v>
      </c>
      <c r="BX87" s="268">
        <v>0</v>
      </c>
      <c r="BY87" s="268">
        <v>0</v>
      </c>
      <c r="BZ87" s="268">
        <v>0</v>
      </c>
      <c r="CB87" s="268">
        <v>0</v>
      </c>
      <c r="CC87" s="268">
        <v>15.931169112831521</v>
      </c>
      <c r="CD87" s="268">
        <v>21.091692794117531</v>
      </c>
      <c r="CE87" s="268">
        <v>34.164011554190957</v>
      </c>
      <c r="CF87" s="268">
        <v>65.633368774357052</v>
      </c>
      <c r="CG87" s="268">
        <v>73.582463679391012</v>
      </c>
      <c r="CH87" s="268">
        <v>75.150750098565268</v>
      </c>
      <c r="CI87" s="268">
        <v>68.79002527918847</v>
      </c>
      <c r="CJ87" s="268">
        <v>60.203798830766139</v>
      </c>
      <c r="CK87" s="268">
        <v>0</v>
      </c>
      <c r="CL87" s="268">
        <v>0</v>
      </c>
      <c r="CM87" s="268">
        <v>0</v>
      </c>
      <c r="CN87" s="268">
        <v>0</v>
      </c>
      <c r="CP87" s="268">
        <v>0</v>
      </c>
      <c r="CQ87" s="268">
        <v>0</v>
      </c>
      <c r="CR87" s="268">
        <v>0</v>
      </c>
      <c r="CS87" s="268">
        <v>0</v>
      </c>
      <c r="CT87" s="268">
        <v>0</v>
      </c>
      <c r="CU87" s="268">
        <v>0</v>
      </c>
      <c r="CV87" s="268">
        <v>-2.8506370707670481</v>
      </c>
      <c r="CW87" s="268">
        <v>-2.8506370707670681</v>
      </c>
      <c r="CX87" s="268">
        <v>2.4397235936069031</v>
      </c>
    </row>
    <row r="88" spans="1:102">
      <c r="A88" s="269">
        <v>86</v>
      </c>
      <c r="B88" s="268">
        <v>67</v>
      </c>
      <c r="C88" s="270">
        <v>43352</v>
      </c>
      <c r="D88" s="268">
        <v>1</v>
      </c>
      <c r="E88" s="268" t="s">
        <v>756</v>
      </c>
      <c r="F88" s="268" t="s">
        <v>758</v>
      </c>
      <c r="G88" s="268" t="s">
        <v>607</v>
      </c>
      <c r="H88" s="268" t="s">
        <v>606</v>
      </c>
      <c r="I88" s="268">
        <v>0.6</v>
      </c>
      <c r="J88" s="268">
        <v>600</v>
      </c>
      <c r="K88" s="268">
        <v>0</v>
      </c>
      <c r="L88" s="268">
        <v>0.6</v>
      </c>
      <c r="M88" s="268">
        <v>1.1100000000000001</v>
      </c>
      <c r="N88" s="268">
        <v>7.6087248018690962E-2</v>
      </c>
      <c r="O88" s="268">
        <v>0.3552440637731617</v>
      </c>
      <c r="P88" s="268">
        <v>2.6799481357151631</v>
      </c>
      <c r="Q88" s="268">
        <v>3.0351921994883249</v>
      </c>
      <c r="R88" s="268">
        <v>5.18248354430356</v>
      </c>
      <c r="S88" s="268">
        <v>214.01048401234269</v>
      </c>
      <c r="T88" s="268">
        <v>214.01048401234269</v>
      </c>
      <c r="U88" s="268">
        <v>4.6689040939671704</v>
      </c>
      <c r="V88" s="268">
        <v>0</v>
      </c>
      <c r="W88" s="268">
        <v>0</v>
      </c>
      <c r="X88" s="268">
        <v>253</v>
      </c>
      <c r="Y88" s="268">
        <v>0.2589502207917132</v>
      </c>
      <c r="Z88" s="268">
        <v>0.23627242125673961</v>
      </c>
      <c r="AA88" s="268">
        <v>0.21496658316017819</v>
      </c>
      <c r="AB88" s="268">
        <v>0.21057781834204981</v>
      </c>
      <c r="AC88" s="268">
        <v>0.23207708491527301</v>
      </c>
      <c r="AD88" s="268">
        <v>0.24949248394662421</v>
      </c>
      <c r="AE88" s="268">
        <v>0.25824715389029479</v>
      </c>
      <c r="AF88" s="268">
        <v>0.264208812556192</v>
      </c>
      <c r="AG88" s="268">
        <v>0</v>
      </c>
      <c r="AH88" s="268">
        <v>0</v>
      </c>
      <c r="AI88" s="268">
        <v>0</v>
      </c>
      <c r="AJ88" s="268">
        <v>0</v>
      </c>
      <c r="AL88" s="268">
        <v>0</v>
      </c>
      <c r="AM88" s="268">
        <v>4.2099558416573641E-3</v>
      </c>
      <c r="AN88" s="268">
        <v>4.7455157486520809E-3</v>
      </c>
      <c r="AO88" s="268">
        <v>7.0066833679643522E-3</v>
      </c>
      <c r="AP88" s="268">
        <v>1.5884436331590038E-2</v>
      </c>
      <c r="AQ88" s="268">
        <v>2.3584583016945399E-2</v>
      </c>
      <c r="AR88" s="268">
        <v>1.1050751605337569E-2</v>
      </c>
      <c r="AS88" s="268">
        <v>1.117528461097052E-2</v>
      </c>
      <c r="AT88" s="268">
        <v>1.05791187443808E-2</v>
      </c>
      <c r="AU88" s="268">
        <v>0</v>
      </c>
      <c r="AV88" s="268">
        <v>0</v>
      </c>
      <c r="AW88" s="268">
        <v>0</v>
      </c>
      <c r="AX88" s="268">
        <v>0</v>
      </c>
      <c r="AZ88" s="268">
        <v>0</v>
      </c>
      <c r="BA88" s="268">
        <v>0</v>
      </c>
      <c r="BB88" s="268">
        <v>0</v>
      </c>
      <c r="BC88" s="268">
        <v>0</v>
      </c>
      <c r="BD88" s="268">
        <v>0.17436661213384341</v>
      </c>
      <c r="BE88" s="268">
        <v>0.178713523161591</v>
      </c>
      <c r="BF88" s="268">
        <v>0.2101301642927885</v>
      </c>
      <c r="BG88" s="268">
        <v>0.36948479323679512</v>
      </c>
      <c r="BH88" s="268">
        <v>6.7304907174981971E-2</v>
      </c>
      <c r="BI88" s="268">
        <v>0</v>
      </c>
      <c r="BJ88" s="268">
        <v>0</v>
      </c>
      <c r="BK88" s="268">
        <v>0</v>
      </c>
      <c r="BL88" s="268">
        <v>0</v>
      </c>
      <c r="BN88" s="268">
        <v>0</v>
      </c>
      <c r="BO88" s="268">
        <v>0</v>
      </c>
      <c r="BP88" s="268">
        <v>-6.785187232116353E-5</v>
      </c>
      <c r="BQ88" s="268">
        <v>-1.7319520626738559E-4</v>
      </c>
      <c r="BR88" s="268">
        <v>-3.4707626339354123E-4</v>
      </c>
      <c r="BS88" s="268">
        <v>-5.4097751577652999E-5</v>
      </c>
      <c r="BT88" s="268">
        <v>3.4371920783602132E-4</v>
      </c>
      <c r="BU88" s="268">
        <v>3.2673213585119373E-4</v>
      </c>
      <c r="BV88" s="268">
        <v>3.713920842977275E-4</v>
      </c>
      <c r="BW88" s="268">
        <v>0</v>
      </c>
      <c r="BX88" s="268">
        <v>0</v>
      </c>
      <c r="BY88" s="268">
        <v>0</v>
      </c>
      <c r="BZ88" s="268">
        <v>0</v>
      </c>
      <c r="CB88" s="268">
        <v>0</v>
      </c>
      <c r="CC88" s="268">
        <v>16.192137852528319</v>
      </c>
      <c r="CD88" s="268">
        <v>21.570526130236718</v>
      </c>
      <c r="CE88" s="268">
        <v>35.033416839821747</v>
      </c>
      <c r="CF88" s="268">
        <v>66.18515138162519</v>
      </c>
      <c r="CG88" s="268">
        <v>73.70182192795437</v>
      </c>
      <c r="CH88" s="268">
        <v>78.933940038125542</v>
      </c>
      <c r="CI88" s="268">
        <v>74.501897406470107</v>
      </c>
      <c r="CJ88" s="268">
        <v>66.119492152380005</v>
      </c>
      <c r="CK88" s="268">
        <v>0</v>
      </c>
      <c r="CL88" s="268">
        <v>0</v>
      </c>
      <c r="CM88" s="268">
        <v>0</v>
      </c>
      <c r="CN88" s="268">
        <v>0</v>
      </c>
      <c r="CP88" s="268">
        <v>0</v>
      </c>
      <c r="CQ88" s="268">
        <v>0</v>
      </c>
      <c r="CR88" s="268">
        <v>0</v>
      </c>
      <c r="CS88" s="268">
        <v>0</v>
      </c>
      <c r="CT88" s="268">
        <v>0</v>
      </c>
      <c r="CU88" s="268">
        <v>0</v>
      </c>
      <c r="CV88" s="268">
        <v>-3.0351921994883351</v>
      </c>
      <c r="CW88" s="268">
        <v>-3.0351921994883249</v>
      </c>
      <c r="CX88" s="268">
        <v>2.6799481357151631</v>
      </c>
    </row>
    <row r="89" spans="1:102">
      <c r="A89" s="269">
        <v>87</v>
      </c>
      <c r="B89" s="268">
        <v>68</v>
      </c>
      <c r="C89" s="270">
        <v>43353</v>
      </c>
      <c r="D89" s="268">
        <v>1</v>
      </c>
      <c r="E89" s="268" t="s">
        <v>756</v>
      </c>
      <c r="F89" s="268" t="s">
        <v>758</v>
      </c>
      <c r="G89" s="268" t="s">
        <v>607</v>
      </c>
      <c r="H89" s="268" t="s">
        <v>606</v>
      </c>
      <c r="I89" s="268">
        <v>0.6</v>
      </c>
      <c r="J89" s="268">
        <v>600</v>
      </c>
      <c r="K89" s="268">
        <v>0</v>
      </c>
      <c r="L89" s="268">
        <v>0.6</v>
      </c>
      <c r="M89" s="268">
        <v>1.1100000000000001</v>
      </c>
      <c r="N89" s="268">
        <v>0.103139852028218</v>
      </c>
      <c r="O89" s="268">
        <v>0.52591638581870281</v>
      </c>
      <c r="P89" s="268">
        <v>2.6519610393727842</v>
      </c>
      <c r="Q89" s="268">
        <v>3.177877425191487</v>
      </c>
      <c r="R89" s="268">
        <v>5.6599575894199221</v>
      </c>
      <c r="S89" s="268">
        <v>219.6704416017626</v>
      </c>
      <c r="T89" s="268">
        <v>219.6704416017626</v>
      </c>
      <c r="U89" s="268">
        <v>5.099060891369299</v>
      </c>
      <c r="V89" s="268">
        <v>0</v>
      </c>
      <c r="W89" s="268">
        <v>0</v>
      </c>
      <c r="X89" s="268">
        <v>254</v>
      </c>
      <c r="Y89" s="268">
        <v>0.25857175475452698</v>
      </c>
      <c r="Z89" s="268">
        <v>0.23576223990492551</v>
      </c>
      <c r="AA89" s="268">
        <v>0.21416922875412239</v>
      </c>
      <c r="AB89" s="268">
        <v>0.20944172264894409</v>
      </c>
      <c r="AC89" s="268">
        <v>0.23090821607991929</v>
      </c>
      <c r="AD89" s="268">
        <v>0.24339616037767561</v>
      </c>
      <c r="AE89" s="268">
        <v>0.25003755742809258</v>
      </c>
      <c r="AF89" s="268">
        <v>0.2561447432394906</v>
      </c>
      <c r="AG89" s="268">
        <v>0</v>
      </c>
      <c r="AH89" s="268">
        <v>0</v>
      </c>
      <c r="AI89" s="268">
        <v>0</v>
      </c>
      <c r="AJ89" s="268">
        <v>0</v>
      </c>
      <c r="AL89" s="268">
        <v>0</v>
      </c>
      <c r="AM89" s="268">
        <v>4.2856490490945963E-3</v>
      </c>
      <c r="AN89" s="268">
        <v>4.8475520190148962E-3</v>
      </c>
      <c r="AO89" s="268">
        <v>7.1661542491755293E-3</v>
      </c>
      <c r="AP89" s="268">
        <v>1.6111655470211161E-2</v>
      </c>
      <c r="AQ89" s="268">
        <v>2.3818356784016139E-2</v>
      </c>
      <c r="AR89" s="268">
        <v>1.1660383962232439E-2</v>
      </c>
      <c r="AS89" s="268">
        <v>1.1996244257190741E-2</v>
      </c>
      <c r="AT89" s="268">
        <v>1.138552567605094E-2</v>
      </c>
      <c r="AU89" s="268">
        <v>0</v>
      </c>
      <c r="AV89" s="268">
        <v>0</v>
      </c>
      <c r="AW89" s="268">
        <v>0</v>
      </c>
      <c r="AX89" s="268">
        <v>0</v>
      </c>
      <c r="AZ89" s="268">
        <v>0</v>
      </c>
      <c r="BA89" s="268">
        <v>0</v>
      </c>
      <c r="BB89" s="268">
        <v>0</v>
      </c>
      <c r="BC89" s="268">
        <v>0</v>
      </c>
      <c r="BD89" s="268">
        <v>0.1934728516196039</v>
      </c>
      <c r="BE89" s="268">
        <v>0.20062127386385409</v>
      </c>
      <c r="BF89" s="268">
        <v>0.20088367781911329</v>
      </c>
      <c r="BG89" s="268">
        <v>0.34040602229056888</v>
      </c>
      <c r="BH89" s="268">
        <v>6.4616174406859864E-2</v>
      </c>
      <c r="BI89" s="268">
        <v>0</v>
      </c>
      <c r="BJ89" s="268">
        <v>0</v>
      </c>
      <c r="BK89" s="268">
        <v>0</v>
      </c>
      <c r="BL89" s="268">
        <v>0</v>
      </c>
      <c r="BN89" s="268">
        <v>0</v>
      </c>
      <c r="BO89" s="268">
        <v>0</v>
      </c>
      <c r="BP89" s="268">
        <v>-7.5693207437230284E-5</v>
      </c>
      <c r="BQ89" s="268">
        <v>-1.7772947780004709E-4</v>
      </c>
      <c r="BR89" s="268">
        <v>-3.3720035901122251E-4</v>
      </c>
      <c r="BS89" s="268">
        <v>-4.5922289622895008E-5</v>
      </c>
      <c r="BT89" s="268">
        <v>2.5795855218259498E-4</v>
      </c>
      <c r="BU89" s="268">
        <v>1.866840331546657E-4</v>
      </c>
      <c r="BV89" s="268">
        <v>2.7799487175826762E-4</v>
      </c>
      <c r="BW89" s="268">
        <v>0</v>
      </c>
      <c r="BX89" s="268">
        <v>0</v>
      </c>
      <c r="BY89" s="268">
        <v>0</v>
      </c>
      <c r="BZ89" s="268">
        <v>0</v>
      </c>
      <c r="CB89" s="268">
        <v>0</v>
      </c>
      <c r="CC89" s="268">
        <v>16.483265573440761</v>
      </c>
      <c r="CD89" s="268">
        <v>22.03432735915861</v>
      </c>
      <c r="CE89" s="268">
        <v>35.830771245877642</v>
      </c>
      <c r="CF89" s="268">
        <v>67.131897792546553</v>
      </c>
      <c r="CG89" s="268">
        <v>74.432364950050442</v>
      </c>
      <c r="CH89" s="268">
        <v>83.288456873088862</v>
      </c>
      <c r="CI89" s="268">
        <v>79.974961714604902</v>
      </c>
      <c r="CJ89" s="268">
        <v>71.159535475318364</v>
      </c>
      <c r="CK89" s="268">
        <v>0</v>
      </c>
      <c r="CL89" s="268">
        <v>0</v>
      </c>
      <c r="CM89" s="268">
        <v>0</v>
      </c>
      <c r="CN89" s="268">
        <v>0</v>
      </c>
      <c r="CP89" s="268">
        <v>0</v>
      </c>
      <c r="CQ89" s="268">
        <v>0</v>
      </c>
      <c r="CR89" s="268">
        <v>0</v>
      </c>
      <c r="CS89" s="268">
        <v>31.75</v>
      </c>
      <c r="CT89" s="268">
        <v>33.020000000000003</v>
      </c>
      <c r="CU89" s="268">
        <v>0</v>
      </c>
      <c r="CV89" s="268">
        <v>29.84212257480845</v>
      </c>
      <c r="CW89" s="268">
        <v>-3.177877425191487</v>
      </c>
      <c r="CX89" s="268">
        <v>35.671961039372789</v>
      </c>
    </row>
    <row r="90" spans="1:102">
      <c r="A90" s="269">
        <v>88</v>
      </c>
      <c r="B90" s="268">
        <v>69</v>
      </c>
      <c r="C90" s="270">
        <v>43354</v>
      </c>
      <c r="D90" s="268">
        <v>1</v>
      </c>
      <c r="E90" s="268" t="s">
        <v>756</v>
      </c>
      <c r="F90" s="268" t="s">
        <v>758</v>
      </c>
      <c r="G90" s="268" t="s">
        <v>607</v>
      </c>
      <c r="H90" s="268" t="s">
        <v>606</v>
      </c>
      <c r="I90" s="268">
        <v>0.6</v>
      </c>
      <c r="J90" s="268">
        <v>600</v>
      </c>
      <c r="K90" s="268">
        <v>0</v>
      </c>
      <c r="L90" s="268">
        <v>0.6</v>
      </c>
      <c r="M90" s="268">
        <v>1.1100000000000001</v>
      </c>
      <c r="N90" s="268">
        <v>0.14093359533960759</v>
      </c>
      <c r="O90" s="268">
        <v>0.76551732868914657</v>
      </c>
      <c r="P90" s="268">
        <v>6.0292525199358824</v>
      </c>
      <c r="Q90" s="268">
        <v>6.7947698486250294</v>
      </c>
      <c r="R90" s="268">
        <v>6.0292525199358824</v>
      </c>
      <c r="S90" s="268">
        <v>225.69969412169851</v>
      </c>
      <c r="T90" s="268">
        <v>225.69969412169851</v>
      </c>
      <c r="U90" s="268">
        <v>5.4317590269692619</v>
      </c>
      <c r="V90" s="268">
        <v>0</v>
      </c>
      <c r="W90" s="268">
        <v>0</v>
      </c>
      <c r="X90" s="268">
        <v>255</v>
      </c>
      <c r="Y90" s="268">
        <v>0.25816305490779479</v>
      </c>
      <c r="Z90" s="268">
        <v>0.23526497273770999</v>
      </c>
      <c r="AA90" s="268">
        <v>0.2134060123976339</v>
      </c>
      <c r="AB90" s="268">
        <v>0.2080113442216561</v>
      </c>
      <c r="AC90" s="268">
        <v>0.2289846905532292</v>
      </c>
      <c r="AD90" s="268">
        <v>0.31804586144217251</v>
      </c>
      <c r="AE90" s="268">
        <v>0.37</v>
      </c>
      <c r="AF90" s="268">
        <v>0.37</v>
      </c>
      <c r="AG90" s="268">
        <v>0</v>
      </c>
      <c r="AH90" s="268">
        <v>0</v>
      </c>
      <c r="AI90" s="268">
        <v>0</v>
      </c>
      <c r="AJ90" s="268">
        <v>0</v>
      </c>
      <c r="AL90" s="268">
        <v>0</v>
      </c>
      <c r="AM90" s="268">
        <v>4.3673890184410362E-3</v>
      </c>
      <c r="AN90" s="268">
        <v>4.947005452457999E-3</v>
      </c>
      <c r="AO90" s="268">
        <v>7.3187975204732159E-3</v>
      </c>
      <c r="AP90" s="268">
        <v>1.6397731155668768E-2</v>
      </c>
      <c r="AQ90" s="268">
        <v>2.4203061889354161E-2</v>
      </c>
      <c r="AR90" s="268">
        <v>4.195413855782747E-3</v>
      </c>
      <c r="AS90" s="268">
        <v>0</v>
      </c>
      <c r="AT90" s="268">
        <v>0</v>
      </c>
      <c r="AU90" s="268">
        <v>0</v>
      </c>
      <c r="AV90" s="268">
        <v>0</v>
      </c>
      <c r="AW90" s="268">
        <v>0</v>
      </c>
      <c r="AX90" s="268">
        <v>0</v>
      </c>
      <c r="AZ90" s="268">
        <v>0</v>
      </c>
      <c r="BA90" s="268">
        <v>0</v>
      </c>
      <c r="BB90" s="268">
        <v>0</v>
      </c>
      <c r="BC90" s="268">
        <v>0</v>
      </c>
      <c r="BD90" s="268">
        <v>0.21745435524659271</v>
      </c>
      <c r="BE90" s="268">
        <v>0.2255395848483632</v>
      </c>
      <c r="BF90" s="268">
        <v>0.18427176055077149</v>
      </c>
      <c r="BG90" s="268">
        <v>0.30913175669611331</v>
      </c>
      <c r="BH90" s="268">
        <v>6.3602542658159122E-2</v>
      </c>
      <c r="BI90" s="268">
        <v>0</v>
      </c>
      <c r="BJ90" s="268">
        <v>0</v>
      </c>
      <c r="BK90" s="268">
        <v>0</v>
      </c>
      <c r="BL90" s="268">
        <v>0</v>
      </c>
      <c r="BN90" s="268">
        <v>0</v>
      </c>
      <c r="BO90" s="268">
        <v>0</v>
      </c>
      <c r="BP90" s="268">
        <v>-8.1739969346435732E-5</v>
      </c>
      <c r="BQ90" s="268">
        <v>-1.8119340278953411E-4</v>
      </c>
      <c r="BR90" s="268">
        <v>-3.33836674087221E-4</v>
      </c>
      <c r="BS90" s="268">
        <v>-4.3231881588938169E-5</v>
      </c>
      <c r="BT90" s="268">
        <v>1.7018520492720921E-4</v>
      </c>
      <c r="BU90" s="268">
        <v>8.1238368410141756E-3</v>
      </c>
      <c r="BV90" s="268">
        <v>2.0939886472995869E-2</v>
      </c>
      <c r="BW90" s="268">
        <v>0</v>
      </c>
      <c r="BX90" s="268">
        <v>0</v>
      </c>
      <c r="BY90" s="268">
        <v>0</v>
      </c>
      <c r="BZ90" s="268">
        <v>0</v>
      </c>
      <c r="CB90" s="268">
        <v>0</v>
      </c>
      <c r="CC90" s="268">
        <v>16.797650070927059</v>
      </c>
      <c r="CD90" s="268">
        <v>22.486388420263619</v>
      </c>
      <c r="CE90" s="268">
        <v>36.59398760236607</v>
      </c>
      <c r="CF90" s="268">
        <v>68.323879815286588</v>
      </c>
      <c r="CG90" s="268">
        <v>75.634568404231757</v>
      </c>
      <c r="CH90" s="268">
        <v>29.967241827019631</v>
      </c>
      <c r="CI90" s="268">
        <v>0</v>
      </c>
      <c r="CJ90" s="268">
        <v>0</v>
      </c>
      <c r="CK90" s="268">
        <v>0</v>
      </c>
      <c r="CL90" s="268">
        <v>0</v>
      </c>
      <c r="CM90" s="268">
        <v>0</v>
      </c>
      <c r="CN90" s="268">
        <v>0</v>
      </c>
      <c r="CP90" s="268">
        <v>0</v>
      </c>
      <c r="CQ90" s="268">
        <v>0</v>
      </c>
      <c r="CR90" s="268">
        <v>0</v>
      </c>
      <c r="CS90" s="268">
        <v>0</v>
      </c>
      <c r="CT90" s="268">
        <v>0</v>
      </c>
      <c r="CU90" s="268">
        <v>0</v>
      </c>
      <c r="CV90" s="268">
        <v>-6.7947698486249264</v>
      </c>
      <c r="CW90" s="268">
        <v>-6.7947698486250294</v>
      </c>
      <c r="CX90" s="268">
        <v>6.0292525199358824</v>
      </c>
    </row>
    <row r="91" spans="1:102">
      <c r="A91" s="269">
        <v>89</v>
      </c>
      <c r="B91" s="268">
        <v>70</v>
      </c>
      <c r="C91" s="270">
        <v>43355</v>
      </c>
      <c r="D91" s="268">
        <v>1</v>
      </c>
      <c r="E91" s="268" t="s">
        <v>756</v>
      </c>
      <c r="F91" s="268" t="s">
        <v>758</v>
      </c>
      <c r="G91" s="268" t="s">
        <v>607</v>
      </c>
      <c r="H91" s="268" t="s">
        <v>606</v>
      </c>
      <c r="I91" s="268">
        <v>0.6</v>
      </c>
      <c r="J91" s="268">
        <v>600</v>
      </c>
      <c r="K91" s="268">
        <v>0</v>
      </c>
      <c r="L91" s="268">
        <v>0.6</v>
      </c>
      <c r="M91" s="268">
        <v>1.1100000000000001</v>
      </c>
      <c r="N91" s="268">
        <v>0.15504367765296381</v>
      </c>
      <c r="O91" s="268">
        <v>0.95106442388899826</v>
      </c>
      <c r="P91" s="268">
        <v>6.0971388798569466</v>
      </c>
      <c r="Q91" s="268">
        <v>7.0482033037459457</v>
      </c>
      <c r="R91" s="268">
        <v>6.808929757714683</v>
      </c>
      <c r="S91" s="268">
        <v>232.50862387941311</v>
      </c>
      <c r="T91" s="268">
        <v>232.50862387941311</v>
      </c>
      <c r="U91" s="268">
        <v>6.1341709528961106</v>
      </c>
      <c r="V91" s="268">
        <v>0</v>
      </c>
      <c r="W91" s="268">
        <v>0</v>
      </c>
      <c r="X91" s="268">
        <v>256</v>
      </c>
      <c r="Y91" s="268">
        <v>0.2577310266758307</v>
      </c>
      <c r="Z91" s="268">
        <v>0.23477619953184589</v>
      </c>
      <c r="AA91" s="268">
        <v>0.2126573179333642</v>
      </c>
      <c r="AB91" s="268">
        <v>0.20629586039966091</v>
      </c>
      <c r="AC91" s="268">
        <v>0.23106404692235921</v>
      </c>
      <c r="AD91" s="268">
        <v>0.34805034400800078</v>
      </c>
      <c r="AE91" s="268">
        <v>0.30443995669965512</v>
      </c>
      <c r="AF91" s="268">
        <v>0.34021910895819291</v>
      </c>
      <c r="AG91" s="268">
        <v>0</v>
      </c>
      <c r="AH91" s="268">
        <v>0</v>
      </c>
      <c r="AI91" s="268">
        <v>0</v>
      </c>
      <c r="AJ91" s="268">
        <v>0</v>
      </c>
      <c r="AL91" s="268">
        <v>0</v>
      </c>
      <c r="AM91" s="268">
        <v>4.4537946648338647E-3</v>
      </c>
      <c r="AN91" s="268">
        <v>5.0447600936308311E-3</v>
      </c>
      <c r="AO91" s="268">
        <v>7.4685364133271672E-3</v>
      </c>
      <c r="AP91" s="268">
        <v>1.674082792006781E-2</v>
      </c>
      <c r="AQ91" s="268">
        <v>2.378719061552817E-2</v>
      </c>
      <c r="AR91" s="268">
        <v>1.194965599199915E-3</v>
      </c>
      <c r="AS91" s="268">
        <v>6.5560043300344874E-3</v>
      </c>
      <c r="AT91" s="268">
        <v>2.978089104180715E-3</v>
      </c>
      <c r="AU91" s="268">
        <v>0</v>
      </c>
      <c r="AV91" s="268">
        <v>0</v>
      </c>
      <c r="AW91" s="268">
        <v>0</v>
      </c>
      <c r="AX91" s="268">
        <v>0</v>
      </c>
      <c r="AZ91" s="268">
        <v>0</v>
      </c>
      <c r="BA91" s="268">
        <v>0</v>
      </c>
      <c r="BB91" s="268">
        <v>0</v>
      </c>
      <c r="BC91" s="268">
        <v>0</v>
      </c>
      <c r="BD91" s="268">
        <v>0.1047155907508167</v>
      </c>
      <c r="BE91" s="268">
        <v>0.10739701489413191</v>
      </c>
      <c r="BF91" s="268">
        <v>0.30303361321348138</v>
      </c>
      <c r="BG91" s="268">
        <v>0.4242470584988739</v>
      </c>
      <c r="BH91" s="268">
        <v>6.0606722642696273E-2</v>
      </c>
      <c r="BI91" s="268">
        <v>0</v>
      </c>
      <c r="BJ91" s="268">
        <v>0</v>
      </c>
      <c r="BK91" s="268">
        <v>0</v>
      </c>
      <c r="BL91" s="268">
        <v>0</v>
      </c>
      <c r="BN91" s="268">
        <v>0</v>
      </c>
      <c r="BO91" s="268">
        <v>0</v>
      </c>
      <c r="BP91" s="268">
        <v>-8.6405646392831076E-5</v>
      </c>
      <c r="BQ91" s="268">
        <v>-1.8416028756565889E-4</v>
      </c>
      <c r="BR91" s="268">
        <v>-3.33899180419614E-4</v>
      </c>
      <c r="BS91" s="268">
        <v>-4.5639205407719508E-5</v>
      </c>
      <c r="BT91" s="268">
        <v>1.017755791102311E-3</v>
      </c>
      <c r="BU91" s="268">
        <v>5.8452702237777989E-3</v>
      </c>
      <c r="BV91" s="268">
        <v>1.847158540273034E-3</v>
      </c>
      <c r="BW91" s="268">
        <v>0</v>
      </c>
      <c r="BX91" s="268">
        <v>0</v>
      </c>
      <c r="BY91" s="268">
        <v>0</v>
      </c>
      <c r="BZ91" s="268">
        <v>0</v>
      </c>
      <c r="CB91" s="268">
        <v>0</v>
      </c>
      <c r="CC91" s="268">
        <v>17.129979480130249</v>
      </c>
      <c r="CD91" s="268">
        <v>22.930727698321949</v>
      </c>
      <c r="CE91" s="268">
        <v>37.342682066635817</v>
      </c>
      <c r="CF91" s="268">
        <v>69.753449666949237</v>
      </c>
      <c r="CG91" s="268">
        <v>74.334970673525518</v>
      </c>
      <c r="CH91" s="268">
        <v>8.535468565713682</v>
      </c>
      <c r="CI91" s="268">
        <v>43.706695533563249</v>
      </c>
      <c r="CJ91" s="268">
        <v>18.613056901129461</v>
      </c>
      <c r="CK91" s="268">
        <v>0</v>
      </c>
      <c r="CL91" s="268">
        <v>0</v>
      </c>
      <c r="CM91" s="268">
        <v>0</v>
      </c>
      <c r="CN91" s="268">
        <v>0</v>
      </c>
      <c r="CP91" s="268">
        <v>0</v>
      </c>
      <c r="CQ91" s="268">
        <v>0</v>
      </c>
      <c r="CR91" s="268">
        <v>0</v>
      </c>
      <c r="CS91" s="268">
        <v>0</v>
      </c>
      <c r="CT91" s="268">
        <v>0</v>
      </c>
      <c r="CU91" s="268">
        <v>0</v>
      </c>
      <c r="CV91" s="268">
        <v>-7.0482033037459484</v>
      </c>
      <c r="CW91" s="268">
        <v>-7.0482033037459457</v>
      </c>
      <c r="CX91" s="268">
        <v>6.0971388798569466</v>
      </c>
    </row>
    <row r="92" spans="1:102">
      <c r="A92" s="269">
        <v>90</v>
      </c>
      <c r="B92" s="268">
        <v>71</v>
      </c>
      <c r="C92" s="270">
        <v>43356</v>
      </c>
      <c r="D92" s="268">
        <v>1</v>
      </c>
      <c r="E92" s="268" t="s">
        <v>756</v>
      </c>
      <c r="F92" s="268" t="s">
        <v>758</v>
      </c>
      <c r="G92" s="268" t="s">
        <v>607</v>
      </c>
      <c r="H92" s="268" t="s">
        <v>606</v>
      </c>
      <c r="I92" s="268">
        <v>0.6</v>
      </c>
      <c r="J92" s="268">
        <v>600</v>
      </c>
      <c r="K92" s="268">
        <v>0</v>
      </c>
      <c r="L92" s="268">
        <v>0.6</v>
      </c>
      <c r="M92" s="268">
        <v>1.1100000000000001</v>
      </c>
      <c r="N92" s="268">
        <v>0.18631216195726011</v>
      </c>
      <c r="O92" s="268">
        <v>1.231275725788038</v>
      </c>
      <c r="P92" s="268">
        <v>5.6824527887043521</v>
      </c>
      <c r="Q92" s="268">
        <v>6.9137285144923899</v>
      </c>
      <c r="R92" s="268">
        <v>7.3356244770443171</v>
      </c>
      <c r="S92" s="268">
        <v>239.84424835645751</v>
      </c>
      <c r="T92" s="268">
        <v>239.84424835645751</v>
      </c>
      <c r="U92" s="268">
        <v>6.6086707000399247</v>
      </c>
      <c r="V92" s="268">
        <v>0</v>
      </c>
      <c r="W92" s="268">
        <v>0</v>
      </c>
      <c r="X92" s="268">
        <v>257</v>
      </c>
      <c r="Y92" s="268">
        <v>0.25728074079908692</v>
      </c>
      <c r="Z92" s="268">
        <v>0.2342921400413471</v>
      </c>
      <c r="AA92" s="268">
        <v>0.2119095803709844</v>
      </c>
      <c r="AB92" s="268">
        <v>0.20496817986425819</v>
      </c>
      <c r="AC92" s="268">
        <v>0.23372674955431241</v>
      </c>
      <c r="AD92" s="268">
        <v>0.28165886911865079</v>
      </c>
      <c r="AE92" s="268">
        <v>0.34657799250789112</v>
      </c>
      <c r="AF92" s="268">
        <v>0.294684636667991</v>
      </c>
      <c r="AG92" s="268">
        <v>0</v>
      </c>
      <c r="AH92" s="268">
        <v>0</v>
      </c>
      <c r="AI92" s="268">
        <v>0</v>
      </c>
      <c r="AJ92" s="268">
        <v>0</v>
      </c>
      <c r="AL92" s="268">
        <v>0</v>
      </c>
      <c r="AM92" s="268">
        <v>4.5438518401826212E-3</v>
      </c>
      <c r="AN92" s="268">
        <v>5.1415719917305876E-3</v>
      </c>
      <c r="AO92" s="268">
        <v>7.6180839258031237E-3</v>
      </c>
      <c r="AP92" s="268">
        <v>1.7006364027148349E-2</v>
      </c>
      <c r="AQ92" s="268">
        <v>2.3254650089137519E-2</v>
      </c>
      <c r="AR92" s="268">
        <v>7.8341130881349128E-3</v>
      </c>
      <c r="AS92" s="268">
        <v>2.342200749210893E-3</v>
      </c>
      <c r="AT92" s="268">
        <v>7.5315363332009002E-3</v>
      </c>
      <c r="AU92" s="268">
        <v>0</v>
      </c>
      <c r="AV92" s="268">
        <v>0</v>
      </c>
      <c r="AW92" s="268">
        <v>0</v>
      </c>
      <c r="AX92" s="268">
        <v>0</v>
      </c>
      <c r="AZ92" s="268">
        <v>0</v>
      </c>
      <c r="BA92" s="268">
        <v>0</v>
      </c>
      <c r="BB92" s="268">
        <v>0</v>
      </c>
      <c r="BC92" s="268">
        <v>0</v>
      </c>
      <c r="BD92" s="268">
        <v>9.9889557621156227E-2</v>
      </c>
      <c r="BE92" s="268">
        <v>0.1130120469949565</v>
      </c>
      <c r="BF92" s="268">
        <v>0.30273015207072601</v>
      </c>
      <c r="BG92" s="268">
        <v>0.42382221289901628</v>
      </c>
      <c r="BH92" s="268">
        <v>6.0546030414145191E-2</v>
      </c>
      <c r="BI92" s="268">
        <v>0</v>
      </c>
      <c r="BJ92" s="268">
        <v>0</v>
      </c>
      <c r="BK92" s="268">
        <v>0</v>
      </c>
      <c r="BL92" s="268">
        <v>0</v>
      </c>
      <c r="BN92" s="268">
        <v>0</v>
      </c>
      <c r="BO92" s="268">
        <v>0</v>
      </c>
      <c r="BP92" s="268">
        <v>-9.0057175348753186E-5</v>
      </c>
      <c r="BQ92" s="268">
        <v>-1.8686907344851001E-4</v>
      </c>
      <c r="BR92" s="268">
        <v>-3.3641658592446333E-4</v>
      </c>
      <c r="BS92" s="268">
        <v>7.0878124586591833E-6</v>
      </c>
      <c r="BT92" s="268">
        <v>1.228678484474474E-3</v>
      </c>
      <c r="BU92" s="268">
        <v>-3.564681224165092E-3</v>
      </c>
      <c r="BV92" s="268">
        <v>3.2332252490721051E-3</v>
      </c>
      <c r="BW92" s="268">
        <v>0</v>
      </c>
      <c r="BX92" s="268">
        <v>0</v>
      </c>
      <c r="BY92" s="268">
        <v>0</v>
      </c>
      <c r="BZ92" s="268">
        <v>0</v>
      </c>
      <c r="CB92" s="268">
        <v>0</v>
      </c>
      <c r="CC92" s="268">
        <v>17.47635323147162</v>
      </c>
      <c r="CD92" s="268">
        <v>23.370781780593571</v>
      </c>
      <c r="CE92" s="268">
        <v>38.090419629015607</v>
      </c>
      <c r="CF92" s="268">
        <v>70.859850113118156</v>
      </c>
      <c r="CG92" s="268">
        <v>72.670781528554755</v>
      </c>
      <c r="CH92" s="268">
        <v>55.957950629535112</v>
      </c>
      <c r="CI92" s="268">
        <v>15.61467166140595</v>
      </c>
      <c r="CJ92" s="268">
        <v>47.072102082505623</v>
      </c>
      <c r="CK92" s="268">
        <v>0</v>
      </c>
      <c r="CL92" s="268">
        <v>0</v>
      </c>
      <c r="CM92" s="268">
        <v>0</v>
      </c>
      <c r="CN92" s="268">
        <v>0</v>
      </c>
      <c r="CP92" s="268">
        <v>0</v>
      </c>
      <c r="CQ92" s="268">
        <v>0</v>
      </c>
      <c r="CR92" s="268">
        <v>0</v>
      </c>
      <c r="CS92" s="268">
        <v>0</v>
      </c>
      <c r="CT92" s="268">
        <v>0</v>
      </c>
      <c r="CU92" s="268">
        <v>0</v>
      </c>
      <c r="CV92" s="268">
        <v>-6.9137285144924006</v>
      </c>
      <c r="CW92" s="268">
        <v>-6.9137285144923899</v>
      </c>
      <c r="CX92" s="268">
        <v>5.6824527887043521</v>
      </c>
    </row>
    <row r="93" spans="1:102">
      <c r="A93" s="269">
        <v>91</v>
      </c>
      <c r="B93" s="268">
        <v>72</v>
      </c>
      <c r="C93" s="270">
        <v>43357</v>
      </c>
      <c r="D93" s="268">
        <v>1</v>
      </c>
      <c r="E93" s="268" t="s">
        <v>756</v>
      </c>
      <c r="F93" s="268" t="s">
        <v>758</v>
      </c>
      <c r="G93" s="268" t="s">
        <v>607</v>
      </c>
      <c r="H93" s="268" t="s">
        <v>606</v>
      </c>
      <c r="I93" s="268">
        <v>0.6</v>
      </c>
      <c r="J93" s="268">
        <v>600</v>
      </c>
      <c r="K93" s="268">
        <v>0</v>
      </c>
      <c r="L93" s="268">
        <v>0.6</v>
      </c>
      <c r="M93" s="268">
        <v>1.1100000000000001</v>
      </c>
      <c r="N93" s="268">
        <v>0.19172606543485049</v>
      </c>
      <c r="O93" s="268">
        <v>1.2645549931781619</v>
      </c>
      <c r="P93" s="268">
        <v>4.8041970824374616</v>
      </c>
      <c r="Q93" s="268">
        <v>6.0687520756156239</v>
      </c>
      <c r="R93" s="268">
        <v>7.3211539560056824</v>
      </c>
      <c r="S93" s="268">
        <v>247.1654023124631</v>
      </c>
      <c r="T93" s="268">
        <v>247.1654023124631</v>
      </c>
      <c r="U93" s="268">
        <v>6.5956341945997128</v>
      </c>
      <c r="V93" s="268">
        <v>0</v>
      </c>
      <c r="W93" s="268">
        <v>0</v>
      </c>
      <c r="X93" s="268">
        <v>258</v>
      </c>
      <c r="Y93" s="268">
        <v>0.25681585229920062</v>
      </c>
      <c r="Z93" s="268">
        <v>0.2338097409071058</v>
      </c>
      <c r="AA93" s="268">
        <v>0.21118223491387519</v>
      </c>
      <c r="AB93" s="268">
        <v>0.20405055580374651</v>
      </c>
      <c r="AC93" s="268">
        <v>0.23343987111277451</v>
      </c>
      <c r="AD93" s="268">
        <v>0.29775237076737637</v>
      </c>
      <c r="AE93" s="268">
        <v>0.25177060330737527</v>
      </c>
      <c r="AF93" s="268">
        <v>0.31001951026143021</v>
      </c>
      <c r="AG93" s="268">
        <v>0</v>
      </c>
      <c r="AH93" s="268">
        <v>0</v>
      </c>
      <c r="AI93" s="268">
        <v>0</v>
      </c>
      <c r="AJ93" s="268">
        <v>0</v>
      </c>
      <c r="AL93" s="268">
        <v>0</v>
      </c>
      <c r="AM93" s="268">
        <v>4.6368295401598911E-3</v>
      </c>
      <c r="AN93" s="268">
        <v>5.2380518185788502E-3</v>
      </c>
      <c r="AO93" s="268">
        <v>7.7635530172249527E-3</v>
      </c>
      <c r="AP93" s="268">
        <v>1.718988883925068E-2</v>
      </c>
      <c r="AQ93" s="268">
        <v>2.3312025777445091E-2</v>
      </c>
      <c r="AR93" s="268">
        <v>6.2247629232623598E-3</v>
      </c>
      <c r="AS93" s="268">
        <v>1.1822939669262469E-2</v>
      </c>
      <c r="AT93" s="268">
        <v>5.9980489738569844E-3</v>
      </c>
      <c r="AU93" s="268">
        <v>0</v>
      </c>
      <c r="AV93" s="268">
        <v>0</v>
      </c>
      <c r="AW93" s="268">
        <v>0</v>
      </c>
      <c r="AX93" s="268">
        <v>0</v>
      </c>
      <c r="AZ93" s="268">
        <v>0</v>
      </c>
      <c r="BA93" s="268">
        <v>0</v>
      </c>
      <c r="BB93" s="268">
        <v>0</v>
      </c>
      <c r="BC93" s="268">
        <v>0</v>
      </c>
      <c r="BD93" s="268">
        <v>0.10226103438531001</v>
      </c>
      <c r="BE93" s="268">
        <v>0.12787461792662089</v>
      </c>
      <c r="BF93" s="268">
        <v>0.25759336302636981</v>
      </c>
      <c r="BG93" s="268">
        <v>0.45035799279430999</v>
      </c>
      <c r="BH93" s="268">
        <v>6.1912991867389397E-2</v>
      </c>
      <c r="BI93" s="268">
        <v>0</v>
      </c>
      <c r="BJ93" s="268">
        <v>0</v>
      </c>
      <c r="BK93" s="268">
        <v>0</v>
      </c>
      <c r="BL93" s="268">
        <v>0</v>
      </c>
      <c r="BN93" s="268">
        <v>0</v>
      </c>
      <c r="BO93" s="268">
        <v>0</v>
      </c>
      <c r="BP93" s="268">
        <v>-9.2977699977271744E-5</v>
      </c>
      <c r="BQ93" s="268">
        <v>-1.8945752682553011E-4</v>
      </c>
      <c r="BR93" s="268">
        <v>-3.3492661824736052E-4</v>
      </c>
      <c r="BS93" s="268">
        <v>6.2642069668896236E-5</v>
      </c>
      <c r="BT93" s="268">
        <v>7.3190786060294867E-4</v>
      </c>
      <c r="BU93" s="268">
        <v>3.8050201495564259E-3</v>
      </c>
      <c r="BV93" s="268">
        <v>-3.116580738425829E-3</v>
      </c>
      <c r="BW93" s="268">
        <v>0</v>
      </c>
      <c r="BX93" s="268">
        <v>0</v>
      </c>
      <c r="BY93" s="268">
        <v>0</v>
      </c>
      <c r="BZ93" s="268">
        <v>0</v>
      </c>
      <c r="CB93" s="268">
        <v>0</v>
      </c>
      <c r="CC93" s="268">
        <v>17.833959769845741</v>
      </c>
      <c r="CD93" s="268">
        <v>23.80932644808567</v>
      </c>
      <c r="CE93" s="268">
        <v>38.817765086124751</v>
      </c>
      <c r="CF93" s="268">
        <v>71.624536830211227</v>
      </c>
      <c r="CG93" s="268">
        <v>72.850080554515927</v>
      </c>
      <c r="CH93" s="268">
        <v>44.462592309016877</v>
      </c>
      <c r="CI93" s="268">
        <v>78.819597795083155</v>
      </c>
      <c r="CJ93" s="268">
        <v>37.487806086606149</v>
      </c>
      <c r="CK93" s="268">
        <v>0</v>
      </c>
      <c r="CL93" s="268">
        <v>0</v>
      </c>
      <c r="CM93" s="268">
        <v>0</v>
      </c>
      <c r="CN93" s="268">
        <v>0</v>
      </c>
      <c r="CP93" s="268">
        <v>0</v>
      </c>
      <c r="CQ93" s="268">
        <v>0</v>
      </c>
      <c r="CR93" s="268">
        <v>0</v>
      </c>
      <c r="CS93" s="268">
        <v>0</v>
      </c>
      <c r="CT93" s="268">
        <v>0</v>
      </c>
      <c r="CU93" s="268">
        <v>0</v>
      </c>
      <c r="CV93" s="268">
        <v>-6.0687520756156346</v>
      </c>
      <c r="CW93" s="268">
        <v>-6.0687520756156239</v>
      </c>
      <c r="CX93" s="268">
        <v>4.8041970824374616</v>
      </c>
    </row>
    <row r="94" spans="1:102">
      <c r="A94" s="269">
        <v>92</v>
      </c>
      <c r="B94" s="268">
        <v>73</v>
      </c>
      <c r="C94" s="270">
        <v>43358</v>
      </c>
      <c r="D94" s="268">
        <v>1</v>
      </c>
      <c r="E94" s="268" t="s">
        <v>756</v>
      </c>
      <c r="F94" s="268" t="s">
        <v>758</v>
      </c>
      <c r="G94" s="268" t="s">
        <v>607</v>
      </c>
      <c r="H94" s="268" t="s">
        <v>606</v>
      </c>
      <c r="I94" s="268">
        <v>0.6</v>
      </c>
      <c r="J94" s="268">
        <v>600</v>
      </c>
      <c r="K94" s="268">
        <v>0</v>
      </c>
      <c r="L94" s="268">
        <v>0.6</v>
      </c>
      <c r="M94" s="268">
        <v>1.1100000000000001</v>
      </c>
      <c r="N94" s="268">
        <v>0.14596108921194001</v>
      </c>
      <c r="O94" s="268">
        <v>0.72622736802015364</v>
      </c>
      <c r="P94" s="268">
        <v>3.0535647932625052</v>
      </c>
      <c r="Q94" s="268">
        <v>3.7797921612826579</v>
      </c>
      <c r="R94" s="268">
        <v>5.5227895520282839</v>
      </c>
      <c r="S94" s="268">
        <v>252.68819186449139</v>
      </c>
      <c r="T94" s="268">
        <v>252.68819186449139</v>
      </c>
      <c r="U94" s="268">
        <v>4.9754860829083638</v>
      </c>
      <c r="V94" s="268">
        <v>0</v>
      </c>
      <c r="W94" s="268">
        <v>0</v>
      </c>
      <c r="X94" s="268">
        <v>259</v>
      </c>
      <c r="Y94" s="268">
        <v>0.25633895733794593</v>
      </c>
      <c r="Z94" s="268">
        <v>0.23332848090013039</v>
      </c>
      <c r="AA94" s="268">
        <v>0.21048959687753011</v>
      </c>
      <c r="AB94" s="268">
        <v>0.2030169472295778</v>
      </c>
      <c r="AC94" s="268">
        <v>0.23376907510697459</v>
      </c>
      <c r="AD94" s="268">
        <v>0.25314447393383438</v>
      </c>
      <c r="AE94" s="268">
        <v>0.27636341428043892</v>
      </c>
      <c r="AF94" s="268">
        <v>0.27405747053483992</v>
      </c>
      <c r="AG94" s="268">
        <v>0</v>
      </c>
      <c r="AH94" s="268">
        <v>0</v>
      </c>
      <c r="AI94" s="268">
        <v>0</v>
      </c>
      <c r="AJ94" s="268">
        <v>0</v>
      </c>
      <c r="AL94" s="268">
        <v>0</v>
      </c>
      <c r="AM94" s="268">
        <v>4.7322085324108297E-3</v>
      </c>
      <c r="AN94" s="268">
        <v>5.3343038199739137E-3</v>
      </c>
      <c r="AO94" s="268">
        <v>7.9020806244939866E-3</v>
      </c>
      <c r="AP94" s="268">
        <v>1.7396610554084431E-2</v>
      </c>
      <c r="AQ94" s="268">
        <v>2.3246184978605072E-2</v>
      </c>
      <c r="AR94" s="268">
        <v>1.068555260661656E-2</v>
      </c>
      <c r="AS94" s="268">
        <v>9.3636585719561079E-3</v>
      </c>
      <c r="AT94" s="268">
        <v>9.5942529465160142E-3</v>
      </c>
      <c r="AU94" s="268">
        <v>0</v>
      </c>
      <c r="AV94" s="268">
        <v>0</v>
      </c>
      <c r="AW94" s="268">
        <v>0</v>
      </c>
      <c r="AX94" s="268">
        <v>0</v>
      </c>
      <c r="AZ94" s="268">
        <v>0</v>
      </c>
      <c r="BA94" s="268">
        <v>0</v>
      </c>
      <c r="BB94" s="268">
        <v>0</v>
      </c>
      <c r="BC94" s="268">
        <v>0</v>
      </c>
      <c r="BD94" s="268">
        <v>0.12667827057506781</v>
      </c>
      <c r="BE94" s="268">
        <v>0.1616093369602104</v>
      </c>
      <c r="BF94" s="268">
        <v>0.40923296064742221</v>
      </c>
      <c r="BG94" s="268">
        <v>0.22063283968781511</v>
      </c>
      <c r="BH94" s="268">
        <v>8.1846592129484447E-2</v>
      </c>
      <c r="BI94" s="268">
        <v>0</v>
      </c>
      <c r="BJ94" s="268">
        <v>0</v>
      </c>
      <c r="BK94" s="268">
        <v>0</v>
      </c>
      <c r="BL94" s="268">
        <v>0</v>
      </c>
      <c r="BN94" s="268">
        <v>0</v>
      </c>
      <c r="BO94" s="268">
        <v>0</v>
      </c>
      <c r="BP94" s="268">
        <v>-9.5378992250940884E-5</v>
      </c>
      <c r="BQ94" s="268">
        <v>-1.916309936460047E-4</v>
      </c>
      <c r="BR94" s="268">
        <v>-3.3015860091503962E-4</v>
      </c>
      <c r="BS94" s="268">
        <v>7.1707062156181335E-5</v>
      </c>
      <c r="BT94" s="268">
        <v>9.1395096611509967E-4</v>
      </c>
      <c r="BU94" s="268">
        <v>-1.580802921659506E-3</v>
      </c>
      <c r="BV94" s="268">
        <v>1.938441820364951E-3</v>
      </c>
      <c r="BW94" s="268">
        <v>0</v>
      </c>
      <c r="BX94" s="268">
        <v>0</v>
      </c>
      <c r="BY94" s="268">
        <v>0</v>
      </c>
      <c r="BZ94" s="268">
        <v>0</v>
      </c>
      <c r="CB94" s="268">
        <v>0</v>
      </c>
      <c r="CC94" s="268">
        <v>18.200802047733958</v>
      </c>
      <c r="CD94" s="268">
        <v>24.246835545335959</v>
      </c>
      <c r="CE94" s="268">
        <v>39.510403122469917</v>
      </c>
      <c r="CF94" s="268">
        <v>72.485877308685161</v>
      </c>
      <c r="CG94" s="268">
        <v>72.644328058140843</v>
      </c>
      <c r="CH94" s="268">
        <v>76.325375761546866</v>
      </c>
      <c r="CI94" s="268">
        <v>62.424390479707377</v>
      </c>
      <c r="CJ94" s="268">
        <v>59.964080915725077</v>
      </c>
      <c r="CK94" s="268">
        <v>0</v>
      </c>
      <c r="CL94" s="268">
        <v>0</v>
      </c>
      <c r="CM94" s="268">
        <v>0</v>
      </c>
      <c r="CN94" s="268">
        <v>0</v>
      </c>
      <c r="CP94" s="268">
        <v>0</v>
      </c>
      <c r="CQ94" s="268">
        <v>0</v>
      </c>
      <c r="CR94" s="268">
        <v>0</v>
      </c>
      <c r="CS94" s="268">
        <v>0</v>
      </c>
      <c r="CT94" s="268">
        <v>0</v>
      </c>
      <c r="CU94" s="268">
        <v>0</v>
      </c>
      <c r="CV94" s="268">
        <v>-3.779792161282602</v>
      </c>
      <c r="CW94" s="268">
        <v>-3.7797921612826579</v>
      </c>
      <c r="CX94" s="268">
        <v>3.0535647932625052</v>
      </c>
    </row>
    <row r="95" spans="1:102">
      <c r="A95" s="269">
        <v>93</v>
      </c>
      <c r="B95" s="268">
        <v>74</v>
      </c>
      <c r="C95" s="270">
        <v>43359</v>
      </c>
      <c r="D95" s="268">
        <v>1</v>
      </c>
      <c r="E95" s="268" t="s">
        <v>756</v>
      </c>
      <c r="F95" s="268" t="s">
        <v>758</v>
      </c>
      <c r="G95" s="268" t="s">
        <v>607</v>
      </c>
      <c r="H95" s="268" t="s">
        <v>606</v>
      </c>
      <c r="I95" s="268">
        <v>0.6</v>
      </c>
      <c r="J95" s="268">
        <v>600</v>
      </c>
      <c r="K95" s="268">
        <v>0</v>
      </c>
      <c r="L95" s="268">
        <v>0.6</v>
      </c>
      <c r="M95" s="268">
        <v>1.1100000000000001</v>
      </c>
      <c r="N95" s="268">
        <v>9.0522975210873269E-2</v>
      </c>
      <c r="O95" s="268">
        <v>0.47881789227870719</v>
      </c>
      <c r="P95" s="268">
        <v>2.8813087922497318</v>
      </c>
      <c r="Q95" s="268">
        <v>3.360126684528439</v>
      </c>
      <c r="R95" s="268">
        <v>5.8713034916413651</v>
      </c>
      <c r="S95" s="268">
        <v>258.5594953561328</v>
      </c>
      <c r="T95" s="268">
        <v>258.5594953561328</v>
      </c>
      <c r="U95" s="268">
        <v>5.2894626050823108</v>
      </c>
      <c r="V95" s="268">
        <v>0</v>
      </c>
      <c r="W95" s="268">
        <v>0</v>
      </c>
      <c r="X95" s="268">
        <v>260</v>
      </c>
      <c r="Y95" s="268">
        <v>0.25585215918391652</v>
      </c>
      <c r="Z95" s="268">
        <v>0.23284912841529309</v>
      </c>
      <c r="AA95" s="268">
        <v>0.20982125577723751</v>
      </c>
      <c r="AB95" s="268">
        <v>0.2030491374326383</v>
      </c>
      <c r="AC95" s="268">
        <v>0.23209769646982631</v>
      </c>
      <c r="AD95" s="268">
        <v>0.25164828528957939</v>
      </c>
      <c r="AE95" s="268">
        <v>0.25612781977266053</v>
      </c>
      <c r="AF95" s="268">
        <v>0.26453869242054112</v>
      </c>
      <c r="AG95" s="268">
        <v>0</v>
      </c>
      <c r="AH95" s="268">
        <v>0</v>
      </c>
      <c r="AI95" s="268">
        <v>0</v>
      </c>
      <c r="AJ95" s="268">
        <v>0</v>
      </c>
      <c r="AL95" s="268">
        <v>0</v>
      </c>
      <c r="AM95" s="268">
        <v>4.8295681632167121E-3</v>
      </c>
      <c r="AN95" s="268">
        <v>5.4301743169413736E-3</v>
      </c>
      <c r="AO95" s="268">
        <v>8.0357488445525066E-3</v>
      </c>
      <c r="AP95" s="268">
        <v>1.739017251347233E-2</v>
      </c>
      <c r="AQ95" s="268">
        <v>2.3580460706034739E-2</v>
      </c>
      <c r="AR95" s="268">
        <v>1.0835171471042061E-2</v>
      </c>
      <c r="AS95" s="268">
        <v>1.1387218022733949E-2</v>
      </c>
      <c r="AT95" s="268">
        <v>1.0546130757945891E-2</v>
      </c>
      <c r="AU95" s="268">
        <v>0</v>
      </c>
      <c r="AV95" s="268">
        <v>0</v>
      </c>
      <c r="AW95" s="268">
        <v>0</v>
      </c>
      <c r="AX95" s="268">
        <v>0</v>
      </c>
      <c r="AZ95" s="268">
        <v>0</v>
      </c>
      <c r="BA95" s="268">
        <v>0</v>
      </c>
      <c r="BB95" s="268">
        <v>0</v>
      </c>
      <c r="BC95" s="268">
        <v>0</v>
      </c>
      <c r="BD95" s="268">
        <v>0.13456458357605061</v>
      </c>
      <c r="BE95" s="268">
        <v>0.17838618829068051</v>
      </c>
      <c r="BF95" s="268">
        <v>0.1929776202394021</v>
      </c>
      <c r="BG95" s="268">
        <v>0.42880310511922298</v>
      </c>
      <c r="BH95" s="268">
        <v>6.5268502774643786E-2</v>
      </c>
      <c r="BI95" s="268">
        <v>0</v>
      </c>
      <c r="BJ95" s="268">
        <v>0</v>
      </c>
      <c r="BK95" s="268">
        <v>0</v>
      </c>
      <c r="BL95" s="268">
        <v>0</v>
      </c>
      <c r="BN95" s="268">
        <v>0</v>
      </c>
      <c r="BO95" s="268">
        <v>0</v>
      </c>
      <c r="BP95" s="268">
        <v>-9.7359630805886463E-5</v>
      </c>
      <c r="BQ95" s="268">
        <v>-1.9323012777334561E-4</v>
      </c>
      <c r="BR95" s="268">
        <v>-3.2689834783186411E-4</v>
      </c>
      <c r="BS95" s="268">
        <v>9.0441367608095206E-5</v>
      </c>
      <c r="BT95" s="268">
        <v>3.0087942434714248E-4</v>
      </c>
      <c r="BU95" s="268">
        <v>7.4053022697226367E-4</v>
      </c>
      <c r="BV95" s="268">
        <v>2.6348841228119281E-5</v>
      </c>
      <c r="BW95" s="268">
        <v>0</v>
      </c>
      <c r="BX95" s="268">
        <v>0</v>
      </c>
      <c r="BY95" s="268">
        <v>0</v>
      </c>
      <c r="BZ95" s="268">
        <v>0</v>
      </c>
      <c r="CB95" s="268">
        <v>0</v>
      </c>
      <c r="CC95" s="268">
        <v>18.575262166218121</v>
      </c>
      <c r="CD95" s="268">
        <v>24.682610531551688</v>
      </c>
      <c r="CE95" s="268">
        <v>40.178744222762518</v>
      </c>
      <c r="CF95" s="268">
        <v>72.459052139468056</v>
      </c>
      <c r="CG95" s="268">
        <v>73.688939706358568</v>
      </c>
      <c r="CH95" s="268">
        <v>77.394081936014729</v>
      </c>
      <c r="CI95" s="268">
        <v>75.914786818226361</v>
      </c>
      <c r="CJ95" s="268">
        <v>65.913317237161834</v>
      </c>
      <c r="CK95" s="268">
        <v>0</v>
      </c>
      <c r="CL95" s="268">
        <v>0</v>
      </c>
      <c r="CM95" s="268">
        <v>0</v>
      </c>
      <c r="CN95" s="268">
        <v>0</v>
      </c>
      <c r="CP95" s="268">
        <v>0</v>
      </c>
      <c r="CQ95" s="268">
        <v>0</v>
      </c>
      <c r="CR95" s="268">
        <v>0</v>
      </c>
      <c r="CS95" s="268">
        <v>0</v>
      </c>
      <c r="CT95" s="268">
        <v>0</v>
      </c>
      <c r="CU95" s="268">
        <v>0</v>
      </c>
      <c r="CV95" s="268">
        <v>-3.3601266845284532</v>
      </c>
      <c r="CW95" s="268">
        <v>-3.360126684528439</v>
      </c>
      <c r="CX95" s="268">
        <v>2.8813087922497318</v>
      </c>
    </row>
    <row r="96" spans="1:102">
      <c r="A96" s="269">
        <v>94</v>
      </c>
      <c r="B96" s="268">
        <v>75</v>
      </c>
      <c r="C96" s="270">
        <v>43360</v>
      </c>
      <c r="D96" s="268">
        <v>1</v>
      </c>
      <c r="E96" s="268" t="s">
        <v>756</v>
      </c>
      <c r="F96" s="268" t="s">
        <v>758</v>
      </c>
      <c r="G96" s="268" t="s">
        <v>607</v>
      </c>
      <c r="H96" s="268" t="s">
        <v>606</v>
      </c>
      <c r="I96" s="268">
        <v>0.6</v>
      </c>
      <c r="J96" s="268">
        <v>600</v>
      </c>
      <c r="K96" s="268">
        <v>0</v>
      </c>
      <c r="L96" s="268">
        <v>0.6</v>
      </c>
      <c r="M96" s="268">
        <v>1.1100000000000001</v>
      </c>
      <c r="N96" s="268">
        <v>0.11476385350534429</v>
      </c>
      <c r="O96" s="268">
        <v>0.60767951519293817</v>
      </c>
      <c r="P96" s="268">
        <v>2.5622179355406058</v>
      </c>
      <c r="Q96" s="268">
        <v>3.169897450733544</v>
      </c>
      <c r="R96" s="268">
        <v>5.8774974982236072</v>
      </c>
      <c r="S96" s="268">
        <v>264.43699285435639</v>
      </c>
      <c r="T96" s="268">
        <v>264.43699285435639</v>
      </c>
      <c r="U96" s="268">
        <v>5.2950427911924383</v>
      </c>
      <c r="V96" s="268">
        <v>0</v>
      </c>
      <c r="W96" s="268">
        <v>0</v>
      </c>
      <c r="X96" s="268">
        <v>261</v>
      </c>
      <c r="Y96" s="268">
        <v>0.25535734318285891</v>
      </c>
      <c r="Z96" s="268">
        <v>0.2323717773684511</v>
      </c>
      <c r="AA96" s="268">
        <v>0.20921555296678129</v>
      </c>
      <c r="AB96" s="268">
        <v>0.20260051706304141</v>
      </c>
      <c r="AC96" s="268">
        <v>0.23021823411234829</v>
      </c>
      <c r="AD96" s="268">
        <v>0.2427642515030824</v>
      </c>
      <c r="AE96" s="268">
        <v>0.2494810120097429</v>
      </c>
      <c r="AF96" s="268">
        <v>0.25428017229553262</v>
      </c>
      <c r="AG96" s="268">
        <v>0</v>
      </c>
      <c r="AH96" s="268">
        <v>0</v>
      </c>
      <c r="AI96" s="268">
        <v>0</v>
      </c>
      <c r="AJ96" s="268">
        <v>0</v>
      </c>
      <c r="AL96" s="268">
        <v>0</v>
      </c>
      <c r="AM96" s="268">
        <v>4.9285313634282336E-3</v>
      </c>
      <c r="AN96" s="268">
        <v>5.5256445263097828E-3</v>
      </c>
      <c r="AO96" s="268">
        <v>8.1568894066437331E-3</v>
      </c>
      <c r="AP96" s="268">
        <v>1.7479896587391699E-2</v>
      </c>
      <c r="AQ96" s="268">
        <v>2.3956353177530341E-2</v>
      </c>
      <c r="AR96" s="268">
        <v>1.172357484969176E-2</v>
      </c>
      <c r="AS96" s="268">
        <v>1.205189879902571E-2</v>
      </c>
      <c r="AT96" s="268">
        <v>1.1571982770446739E-2</v>
      </c>
      <c r="AU96" s="268">
        <v>0</v>
      </c>
      <c r="AV96" s="268">
        <v>0</v>
      </c>
      <c r="AW96" s="268">
        <v>0</v>
      </c>
      <c r="AX96" s="268">
        <v>0</v>
      </c>
      <c r="AZ96" s="268">
        <v>0</v>
      </c>
      <c r="BA96" s="268">
        <v>0</v>
      </c>
      <c r="BB96" s="268">
        <v>0</v>
      </c>
      <c r="BC96" s="268">
        <v>0</v>
      </c>
      <c r="BD96" s="268">
        <v>0.164070988073347</v>
      </c>
      <c r="BE96" s="268">
        <v>0.2089921611265744</v>
      </c>
      <c r="BF96" s="268">
        <v>0.22445217038556159</v>
      </c>
      <c r="BG96" s="268">
        <v>0.33479594593615852</v>
      </c>
      <c r="BH96" s="268">
        <v>6.7688734478358492E-2</v>
      </c>
      <c r="BI96" s="268">
        <v>0</v>
      </c>
      <c r="BJ96" s="268">
        <v>0</v>
      </c>
      <c r="BK96" s="268">
        <v>0</v>
      </c>
      <c r="BL96" s="268">
        <v>0</v>
      </c>
      <c r="BN96" s="268">
        <v>0</v>
      </c>
      <c r="BO96" s="268">
        <v>0</v>
      </c>
      <c r="BP96" s="268">
        <v>-9.8963200211516739E-5</v>
      </c>
      <c r="BQ96" s="268">
        <v>-1.9443340957992441E-4</v>
      </c>
      <c r="BR96" s="268">
        <v>-3.1557397167115281E-4</v>
      </c>
      <c r="BS96" s="268">
        <v>6.7441134898305844E-5</v>
      </c>
      <c r="BT96" s="268">
        <v>2.9371961476797352E-4</v>
      </c>
      <c r="BU96" s="268">
        <v>5.203224808972468E-5</v>
      </c>
      <c r="BV96" s="268">
        <v>3.520019744333894E-4</v>
      </c>
      <c r="BW96" s="268">
        <v>0</v>
      </c>
      <c r="BX96" s="268">
        <v>0</v>
      </c>
      <c r="BY96" s="268">
        <v>0</v>
      </c>
      <c r="BZ96" s="268">
        <v>0</v>
      </c>
      <c r="CB96" s="268">
        <v>0</v>
      </c>
      <c r="CC96" s="268">
        <v>18.955889859339361</v>
      </c>
      <c r="CD96" s="268">
        <v>25.116566028680818</v>
      </c>
      <c r="CE96" s="268">
        <v>40.784447033218648</v>
      </c>
      <c r="CF96" s="268">
        <v>72.832902447465457</v>
      </c>
      <c r="CG96" s="268">
        <v>74.863603679782329</v>
      </c>
      <c r="CH96" s="268">
        <v>83.739820354941159</v>
      </c>
      <c r="CI96" s="268">
        <v>80.345991993504725</v>
      </c>
      <c r="CJ96" s="268">
        <v>72.324892315292146</v>
      </c>
      <c r="CK96" s="268">
        <v>0</v>
      </c>
      <c r="CL96" s="268">
        <v>0</v>
      </c>
      <c r="CM96" s="268">
        <v>0</v>
      </c>
      <c r="CN96" s="268">
        <v>0</v>
      </c>
      <c r="CP96" s="268">
        <v>0</v>
      </c>
      <c r="CQ96" s="268">
        <v>0</v>
      </c>
      <c r="CR96" s="268">
        <v>0</v>
      </c>
      <c r="CS96" s="268">
        <v>31.75</v>
      </c>
      <c r="CT96" s="268">
        <v>31.75</v>
      </c>
      <c r="CU96" s="268">
        <v>0</v>
      </c>
      <c r="CV96" s="268">
        <v>28.58010254926641</v>
      </c>
      <c r="CW96" s="268">
        <v>-3.169897450733544</v>
      </c>
      <c r="CX96" s="268">
        <v>34.312217935540609</v>
      </c>
    </row>
    <row r="97" spans="1:102">
      <c r="A97" s="269">
        <v>95</v>
      </c>
      <c r="B97" s="268">
        <v>76</v>
      </c>
      <c r="C97" s="270">
        <v>43361</v>
      </c>
      <c r="D97" s="268">
        <v>1</v>
      </c>
      <c r="E97" s="268" t="s">
        <v>756</v>
      </c>
      <c r="F97" s="268" t="s">
        <v>758</v>
      </c>
      <c r="G97" s="268" t="s">
        <v>607</v>
      </c>
      <c r="H97" s="268" t="s">
        <v>606</v>
      </c>
      <c r="I97" s="268">
        <v>0.6</v>
      </c>
      <c r="J97" s="268">
        <v>600</v>
      </c>
      <c r="K97" s="268">
        <v>0</v>
      </c>
      <c r="L97" s="268">
        <v>0.6</v>
      </c>
      <c r="M97" s="268">
        <v>1.1100000000000001</v>
      </c>
      <c r="N97" s="268">
        <v>0.13392026442626959</v>
      </c>
      <c r="O97" s="268">
        <v>0.73182405583490417</v>
      </c>
      <c r="P97" s="268">
        <v>5.7988252400333229</v>
      </c>
      <c r="Q97" s="268">
        <v>6.5306492958682272</v>
      </c>
      <c r="R97" s="268">
        <v>6.0657340056550799</v>
      </c>
      <c r="S97" s="268">
        <v>270.50272686001148</v>
      </c>
      <c r="T97" s="268">
        <v>270.50272686001148</v>
      </c>
      <c r="U97" s="268">
        <v>5.464625230319891</v>
      </c>
      <c r="V97" s="268">
        <v>0</v>
      </c>
      <c r="W97" s="268">
        <v>0</v>
      </c>
      <c r="X97" s="268">
        <v>262</v>
      </c>
      <c r="Y97" s="268">
        <v>0.25485611094609961</v>
      </c>
      <c r="Z97" s="268">
        <v>0.23189893666719241</v>
      </c>
      <c r="AA97" s="268">
        <v>0.20864336186339499</v>
      </c>
      <c r="AB97" s="268">
        <v>0.2019550531266506</v>
      </c>
      <c r="AC97" s="268">
        <v>0.22781202543034371</v>
      </c>
      <c r="AD97" s="268">
        <v>0.23621693966917931</v>
      </c>
      <c r="AE97" s="268">
        <v>0.43530539495144221</v>
      </c>
      <c r="AF97" s="268">
        <v>0.37</v>
      </c>
      <c r="AG97" s="268">
        <v>0</v>
      </c>
      <c r="AH97" s="268">
        <v>0</v>
      </c>
      <c r="AI97" s="268">
        <v>0</v>
      </c>
      <c r="AJ97" s="268">
        <v>0</v>
      </c>
      <c r="AL97" s="268">
        <v>0</v>
      </c>
      <c r="AM97" s="268">
        <v>5.0287778107800819E-3</v>
      </c>
      <c r="AN97" s="268">
        <v>5.6202126665615146E-3</v>
      </c>
      <c r="AO97" s="268">
        <v>8.2713276273209922E-3</v>
      </c>
      <c r="AP97" s="268">
        <v>1.760898937466987E-2</v>
      </c>
      <c r="AQ97" s="268">
        <v>2.4437594913931261E-2</v>
      </c>
      <c r="AR97" s="268">
        <v>1.237830603308206E-2</v>
      </c>
      <c r="AS97" s="268">
        <v>-6.5305394951442226E-3</v>
      </c>
      <c r="AT97" s="268">
        <v>0</v>
      </c>
      <c r="AU97" s="268">
        <v>0</v>
      </c>
      <c r="AV97" s="268">
        <v>0</v>
      </c>
      <c r="AW97" s="268">
        <v>0</v>
      </c>
      <c r="AX97" s="268">
        <v>0</v>
      </c>
      <c r="AZ97" s="268">
        <v>0</v>
      </c>
      <c r="BA97" s="268">
        <v>0</v>
      </c>
      <c r="BB97" s="268">
        <v>0</v>
      </c>
      <c r="BC97" s="268">
        <v>0</v>
      </c>
      <c r="BD97" s="268">
        <v>0.1901565887320989</v>
      </c>
      <c r="BE97" s="268">
        <v>0.23459021183143131</v>
      </c>
      <c r="BF97" s="268">
        <v>0.18968903391908579</v>
      </c>
      <c r="BG97" s="268">
        <v>0.32099336058271449</v>
      </c>
      <c r="BH97" s="268">
        <v>6.4570804934669643E-2</v>
      </c>
      <c r="BI97" s="268">
        <v>0</v>
      </c>
      <c r="BJ97" s="268">
        <v>0</v>
      </c>
      <c r="BK97" s="268">
        <v>0</v>
      </c>
      <c r="BL97" s="268">
        <v>0</v>
      </c>
      <c r="BN97" s="268">
        <v>0</v>
      </c>
      <c r="BO97" s="268">
        <v>0</v>
      </c>
      <c r="BP97" s="268">
        <v>-1.0024644735184529E-4</v>
      </c>
      <c r="BQ97" s="268">
        <v>-1.948145876035756E-4</v>
      </c>
      <c r="BR97" s="268">
        <v>-3.0925280828083662E-4</v>
      </c>
      <c r="BS97" s="268">
        <v>4.8877026651604297E-5</v>
      </c>
      <c r="BT97" s="268">
        <v>1.68706538507451E-4</v>
      </c>
      <c r="BU97" s="268">
        <v>0</v>
      </c>
      <c r="BV97" s="268">
        <v>1.9404893239844411E-2</v>
      </c>
      <c r="BW97" s="268">
        <v>0</v>
      </c>
      <c r="BX97" s="268">
        <v>0</v>
      </c>
      <c r="BY97" s="268">
        <v>0</v>
      </c>
      <c r="BZ97" s="268">
        <v>0</v>
      </c>
      <c r="CB97" s="268">
        <v>0</v>
      </c>
      <c r="CC97" s="268">
        <v>19.34145311838493</v>
      </c>
      <c r="CD97" s="268">
        <v>25.546421211643239</v>
      </c>
      <c r="CE97" s="268">
        <v>41.35663813660495</v>
      </c>
      <c r="CF97" s="268">
        <v>73.370789061124469</v>
      </c>
      <c r="CG97" s="268">
        <v>76.367484106035192</v>
      </c>
      <c r="CH97" s="268">
        <v>88.416471664871892</v>
      </c>
      <c r="CI97" s="268">
        <v>-43.536929967628147</v>
      </c>
      <c r="CJ97" s="268">
        <v>0</v>
      </c>
      <c r="CK97" s="268">
        <v>0</v>
      </c>
      <c r="CL97" s="268">
        <v>0</v>
      </c>
      <c r="CM97" s="268">
        <v>0</v>
      </c>
      <c r="CN97" s="268">
        <v>0</v>
      </c>
      <c r="CP97" s="268">
        <v>0</v>
      </c>
      <c r="CQ97" s="268">
        <v>0</v>
      </c>
      <c r="CR97" s="268">
        <v>0</v>
      </c>
      <c r="CS97" s="268">
        <v>0</v>
      </c>
      <c r="CT97" s="268">
        <v>0</v>
      </c>
      <c r="CU97" s="268">
        <v>0</v>
      </c>
      <c r="CV97" s="268">
        <v>-6.5306492958682183</v>
      </c>
      <c r="CW97" s="268">
        <v>-6.5306492958682272</v>
      </c>
      <c r="CX97" s="268">
        <v>5.7988252400333229</v>
      </c>
    </row>
    <row r="98" spans="1:102">
      <c r="A98" s="269">
        <v>96</v>
      </c>
      <c r="B98" s="268">
        <v>77</v>
      </c>
      <c r="C98" s="270">
        <v>43362</v>
      </c>
      <c r="D98" s="268">
        <v>1</v>
      </c>
      <c r="E98" s="268" t="s">
        <v>756</v>
      </c>
      <c r="F98" s="268" t="s">
        <v>758</v>
      </c>
      <c r="G98" s="268" t="s">
        <v>607</v>
      </c>
      <c r="H98" s="268" t="s">
        <v>606</v>
      </c>
      <c r="I98" s="268">
        <v>0.6</v>
      </c>
      <c r="J98" s="268">
        <v>600</v>
      </c>
      <c r="K98" s="268">
        <v>0</v>
      </c>
      <c r="L98" s="268">
        <v>0.6</v>
      </c>
      <c r="M98" s="268">
        <v>1.1100000000000001</v>
      </c>
      <c r="N98" s="268">
        <v>0.14749187275626091</v>
      </c>
      <c r="O98" s="268">
        <v>0.82578583049874366</v>
      </c>
      <c r="P98" s="268">
        <v>5.2447780138452256</v>
      </c>
      <c r="Q98" s="268">
        <v>6.0705638443439689</v>
      </c>
      <c r="R98" s="268">
        <v>6.2147307151518696</v>
      </c>
      <c r="S98" s="268">
        <v>276.71745757516328</v>
      </c>
      <c r="T98" s="268">
        <v>276.71745757516328</v>
      </c>
      <c r="U98" s="268">
        <v>5.5988565001368187</v>
      </c>
      <c r="V98" s="268">
        <v>0</v>
      </c>
      <c r="W98" s="268">
        <v>0</v>
      </c>
      <c r="X98" s="268">
        <v>263</v>
      </c>
      <c r="Y98" s="268">
        <v>0.25435017911957758</v>
      </c>
      <c r="Z98" s="268">
        <v>0.23143085738521749</v>
      </c>
      <c r="AA98" s="268">
        <v>0.20809169433950281</v>
      </c>
      <c r="AB98" s="268">
        <v>0.20017150484989829</v>
      </c>
      <c r="AC98" s="268">
        <v>0.2240751967711955</v>
      </c>
      <c r="AD98" s="268">
        <v>0.26069923510141679</v>
      </c>
      <c r="AE98" s="268">
        <v>0.2059685804409796</v>
      </c>
      <c r="AF98" s="268">
        <v>0.52364013725612191</v>
      </c>
      <c r="AG98" s="268">
        <v>0</v>
      </c>
      <c r="AH98" s="268">
        <v>0</v>
      </c>
      <c r="AI98" s="268">
        <v>0</v>
      </c>
      <c r="AJ98" s="268">
        <v>0</v>
      </c>
      <c r="AL98" s="268">
        <v>0</v>
      </c>
      <c r="AM98" s="268">
        <v>5.1299641760844767E-3</v>
      </c>
      <c r="AN98" s="268">
        <v>5.7138285229565008E-3</v>
      </c>
      <c r="AO98" s="268">
        <v>8.3816611320994359E-3</v>
      </c>
      <c r="AP98" s="268">
        <v>1.7965699030020332E-2</v>
      </c>
      <c r="AQ98" s="268">
        <v>2.5184960645760899E-2</v>
      </c>
      <c r="AR98" s="268">
        <v>9.9300764898583114E-3</v>
      </c>
      <c r="AS98" s="268">
        <v>1.6403141955902041E-2</v>
      </c>
      <c r="AT98" s="268">
        <v>-1.5364013725612189E-2</v>
      </c>
      <c r="AU98" s="268">
        <v>0</v>
      </c>
      <c r="AV98" s="268">
        <v>0</v>
      </c>
      <c r="AW98" s="268">
        <v>0</v>
      </c>
      <c r="AX98" s="268">
        <v>0</v>
      </c>
      <c r="AZ98" s="268">
        <v>0</v>
      </c>
      <c r="BA98" s="268">
        <v>0</v>
      </c>
      <c r="BB98" s="268">
        <v>0</v>
      </c>
      <c r="BC98" s="268">
        <v>0</v>
      </c>
      <c r="BD98" s="268">
        <v>0.1188211124617872</v>
      </c>
      <c r="BE98" s="268">
        <v>0.14059957616905849</v>
      </c>
      <c r="BF98" s="268">
        <v>8.6143979642747615E-2</v>
      </c>
      <c r="BG98" s="268">
        <v>0.57263091526060594</v>
      </c>
      <c r="BH98" s="268">
        <v>8.1804416465800847E-2</v>
      </c>
      <c r="BI98" s="268">
        <v>0</v>
      </c>
      <c r="BJ98" s="268">
        <v>0</v>
      </c>
      <c r="BK98" s="268">
        <v>0</v>
      </c>
      <c r="BL98" s="268">
        <v>0</v>
      </c>
      <c r="BN98" s="268">
        <v>0</v>
      </c>
      <c r="BO98" s="268">
        <v>0</v>
      </c>
      <c r="BP98" s="268">
        <v>-1.0118636530439219E-4</v>
      </c>
      <c r="BQ98" s="268">
        <v>-1.9480222169937679E-4</v>
      </c>
      <c r="BR98" s="268">
        <v>-3.0513572647781979E-4</v>
      </c>
      <c r="BS98" s="268">
        <v>2.717748416396886E-5</v>
      </c>
      <c r="BT98" s="268">
        <v>9.512412336146024E-5</v>
      </c>
      <c r="BU98" s="268">
        <v>3.0428875500144951E-3</v>
      </c>
      <c r="BV98" s="268">
        <v>-1.6570207296395179E-2</v>
      </c>
      <c r="BW98" s="268">
        <v>0</v>
      </c>
      <c r="BX98" s="268">
        <v>0</v>
      </c>
      <c r="BY98" s="268">
        <v>0</v>
      </c>
      <c r="BZ98" s="268">
        <v>0</v>
      </c>
      <c r="CB98" s="268">
        <v>0</v>
      </c>
      <c r="CC98" s="268">
        <v>19.73063144647876</v>
      </c>
      <c r="CD98" s="268">
        <v>25.971947831620451</v>
      </c>
      <c r="CE98" s="268">
        <v>41.908305660497163</v>
      </c>
      <c r="CF98" s="268">
        <v>74.857079291751404</v>
      </c>
      <c r="CG98" s="268">
        <v>78.703002018002806</v>
      </c>
      <c r="CH98" s="268">
        <v>70.929117784702242</v>
      </c>
      <c r="CI98" s="268">
        <v>109.3542797060136</v>
      </c>
      <c r="CJ98" s="268">
        <v>-96.025085785076186</v>
      </c>
      <c r="CK98" s="268">
        <v>0</v>
      </c>
      <c r="CL98" s="268">
        <v>0</v>
      </c>
      <c r="CM98" s="268">
        <v>0</v>
      </c>
      <c r="CN98" s="268">
        <v>0</v>
      </c>
      <c r="CP98" s="268">
        <v>0</v>
      </c>
      <c r="CQ98" s="268">
        <v>0</v>
      </c>
      <c r="CR98" s="268">
        <v>0</v>
      </c>
      <c r="CS98" s="268">
        <v>0</v>
      </c>
      <c r="CT98" s="268">
        <v>0</v>
      </c>
      <c r="CU98" s="268">
        <v>0</v>
      </c>
      <c r="CV98" s="268">
        <v>-6.0705638443440124</v>
      </c>
      <c r="CW98" s="268">
        <v>-6.0705638443439689</v>
      </c>
      <c r="CX98" s="268">
        <v>5.2447780138452256</v>
      </c>
    </row>
    <row r="99" spans="1:102">
      <c r="A99" s="269">
        <v>97</v>
      </c>
      <c r="B99" s="268">
        <v>78</v>
      </c>
      <c r="C99" s="270">
        <v>43363</v>
      </c>
      <c r="D99" s="268">
        <v>1</v>
      </c>
      <c r="E99" s="268" t="s">
        <v>756</v>
      </c>
      <c r="F99" s="268" t="s">
        <v>758</v>
      </c>
      <c r="G99" s="268" t="s">
        <v>607</v>
      </c>
      <c r="H99" s="268" t="s">
        <v>606</v>
      </c>
      <c r="I99" s="268">
        <v>0.6</v>
      </c>
      <c r="J99" s="268">
        <v>600</v>
      </c>
      <c r="K99" s="268">
        <v>0</v>
      </c>
      <c r="L99" s="268">
        <v>0.6</v>
      </c>
      <c r="M99" s="268">
        <v>1.1100000000000001</v>
      </c>
      <c r="N99" s="268">
        <v>0.14735733207669521</v>
      </c>
      <c r="O99" s="268">
        <v>0.6670435945175156</v>
      </c>
      <c r="P99" s="268">
        <v>3.719364342479119</v>
      </c>
      <c r="Q99" s="268">
        <v>4.3864079369966342</v>
      </c>
      <c r="R99" s="268">
        <v>5.0246457334683292</v>
      </c>
      <c r="S99" s="268">
        <v>281.74210330863173</v>
      </c>
      <c r="T99" s="268">
        <v>281.74210330863173</v>
      </c>
      <c r="U99" s="268">
        <v>4.5267078679894857</v>
      </c>
      <c r="V99" s="268">
        <v>0</v>
      </c>
      <c r="W99" s="268">
        <v>0</v>
      </c>
      <c r="X99" s="268">
        <v>264</v>
      </c>
      <c r="Y99" s="268">
        <v>0.25384103041778289</v>
      </c>
      <c r="Z99" s="268">
        <v>0.23096714589033121</v>
      </c>
      <c r="AA99" s="268">
        <v>0.207515143214343</v>
      </c>
      <c r="AB99" s="268">
        <v>0.19627235484210689</v>
      </c>
      <c r="AC99" s="268">
        <v>0.22020946605860289</v>
      </c>
      <c r="AD99" s="268">
        <v>0.23487133637605889</v>
      </c>
      <c r="AE99" s="268">
        <v>0.34335956206346963</v>
      </c>
      <c r="AF99" s="268">
        <v>0.37</v>
      </c>
      <c r="AG99" s="268">
        <v>0</v>
      </c>
      <c r="AH99" s="268">
        <v>0</v>
      </c>
      <c r="AI99" s="268">
        <v>0</v>
      </c>
      <c r="AJ99" s="268">
        <v>0</v>
      </c>
      <c r="AL99" s="268">
        <v>0</v>
      </c>
      <c r="AM99" s="268">
        <v>5.2317939164434153E-3</v>
      </c>
      <c r="AN99" s="268">
        <v>5.806570821933762E-3</v>
      </c>
      <c r="AO99" s="268">
        <v>8.4969713571314085E-3</v>
      </c>
      <c r="AP99" s="268">
        <v>1.8745529031578612E-2</v>
      </c>
      <c r="AQ99" s="268">
        <v>2.5958106788279419E-2</v>
      </c>
      <c r="AR99" s="268">
        <v>1.251286636239411E-2</v>
      </c>
      <c r="AS99" s="268">
        <v>2.6640437936530431E-3</v>
      </c>
      <c r="AT99" s="268">
        <v>0</v>
      </c>
      <c r="AU99" s="268">
        <v>0</v>
      </c>
      <c r="AV99" s="268">
        <v>0</v>
      </c>
      <c r="AW99" s="268">
        <v>0</v>
      </c>
      <c r="AX99" s="268">
        <v>0</v>
      </c>
      <c r="AZ99" s="268">
        <v>0</v>
      </c>
      <c r="BA99" s="268">
        <v>0</v>
      </c>
      <c r="BB99" s="268">
        <v>0</v>
      </c>
      <c r="BC99" s="268">
        <v>0</v>
      </c>
      <c r="BD99" s="268">
        <v>0.208960630131615</v>
      </c>
      <c r="BE99" s="268">
        <v>0.23599666720607029</v>
      </c>
      <c r="BF99" s="268">
        <v>0.40267596173354642</v>
      </c>
      <c r="BG99" s="268">
        <v>0</v>
      </c>
      <c r="BH99" s="268">
        <v>0.15236674092876831</v>
      </c>
      <c r="BI99" s="268">
        <v>0</v>
      </c>
      <c r="BJ99" s="268">
        <v>0</v>
      </c>
      <c r="BK99" s="268">
        <v>0</v>
      </c>
      <c r="BL99" s="268">
        <v>0</v>
      </c>
      <c r="BN99" s="268">
        <v>0</v>
      </c>
      <c r="BO99" s="268">
        <v>0</v>
      </c>
      <c r="BP99" s="268">
        <v>-1.018297403589404E-4</v>
      </c>
      <c r="BQ99" s="268">
        <v>-1.9457203933620089E-4</v>
      </c>
      <c r="BR99" s="268">
        <v>-3.098822643681735E-4</v>
      </c>
      <c r="BS99" s="268">
        <v>6.2398527470901997E-6</v>
      </c>
      <c r="BT99" s="268">
        <v>4.7084384173170921E-4</v>
      </c>
      <c r="BU99" s="268">
        <v>0</v>
      </c>
      <c r="BV99" s="268">
        <v>1.3739098162249001E-2</v>
      </c>
      <c r="BW99" s="268">
        <v>0</v>
      </c>
      <c r="BX99" s="268">
        <v>0</v>
      </c>
      <c r="BY99" s="268">
        <v>0</v>
      </c>
      <c r="BZ99" s="268">
        <v>0</v>
      </c>
      <c r="CB99" s="268">
        <v>0</v>
      </c>
      <c r="CC99" s="268">
        <v>20.122284294013141</v>
      </c>
      <c r="CD99" s="268">
        <v>26.393503736062542</v>
      </c>
      <c r="CE99" s="268">
        <v>42.48485678565703</v>
      </c>
      <c r="CF99" s="268">
        <v>78.106370964910894</v>
      </c>
      <c r="CG99" s="268">
        <v>81.119083713373215</v>
      </c>
      <c r="CH99" s="268">
        <v>89.377616874243643</v>
      </c>
      <c r="CI99" s="268">
        <v>17.760291957686949</v>
      </c>
      <c r="CJ99" s="268">
        <v>0</v>
      </c>
      <c r="CK99" s="268">
        <v>0</v>
      </c>
      <c r="CL99" s="268">
        <v>0</v>
      </c>
      <c r="CM99" s="268">
        <v>0</v>
      </c>
      <c r="CN99" s="268">
        <v>0</v>
      </c>
      <c r="CP99" s="268">
        <v>0</v>
      </c>
      <c r="CQ99" s="268">
        <v>0</v>
      </c>
      <c r="CR99" s="268">
        <v>0</v>
      </c>
      <c r="CS99" s="268">
        <v>0</v>
      </c>
      <c r="CT99" s="268">
        <v>19.303999999999998</v>
      </c>
      <c r="CU99" s="268">
        <v>0</v>
      </c>
      <c r="CV99" s="268">
        <v>14.91759206300336</v>
      </c>
      <c r="CW99" s="268">
        <v>-4.3864079369966342</v>
      </c>
      <c r="CX99" s="268">
        <v>23.02336434247912</v>
      </c>
    </row>
    <row r="100" spans="1:102">
      <c r="A100" s="269">
        <v>98</v>
      </c>
      <c r="B100" s="268">
        <v>79</v>
      </c>
      <c r="C100" s="270">
        <v>43364</v>
      </c>
      <c r="D100" s="268">
        <v>1</v>
      </c>
      <c r="E100" s="268" t="s">
        <v>756</v>
      </c>
      <c r="F100" s="268" t="s">
        <v>758</v>
      </c>
      <c r="G100" s="268" t="s">
        <v>607</v>
      </c>
      <c r="H100" s="268" t="s">
        <v>606</v>
      </c>
      <c r="I100" s="268">
        <v>0.6</v>
      </c>
      <c r="J100" s="268">
        <v>600</v>
      </c>
      <c r="K100" s="268">
        <v>0</v>
      </c>
      <c r="L100" s="268">
        <v>0.6</v>
      </c>
      <c r="M100" s="268">
        <v>1.1100000000000001</v>
      </c>
      <c r="N100" s="268">
        <v>5.1975030807203337E-2</v>
      </c>
      <c r="O100" s="268">
        <v>0.11187855870950709</v>
      </c>
      <c r="P100" s="268">
        <v>2.38932422432238</v>
      </c>
      <c r="Q100" s="268">
        <v>2.501202783031887</v>
      </c>
      <c r="R100" s="268">
        <v>2.38932422432238</v>
      </c>
      <c r="S100" s="268">
        <v>284.13142753295398</v>
      </c>
      <c r="T100" s="268">
        <v>284.13142753295398</v>
      </c>
      <c r="U100" s="268">
        <v>2.152544346236378</v>
      </c>
      <c r="V100" s="268">
        <v>0</v>
      </c>
      <c r="W100" s="268">
        <v>0</v>
      </c>
      <c r="X100" s="268">
        <v>265</v>
      </c>
      <c r="Y100" s="268">
        <v>0.25332985929002022</v>
      </c>
      <c r="Z100" s="268">
        <v>0.2305051371164602</v>
      </c>
      <c r="AA100" s="268">
        <v>0.20686062246201811</v>
      </c>
      <c r="AB100" s="268">
        <v>0.19603521058624029</v>
      </c>
      <c r="AC100" s="268">
        <v>0.21793449115265209</v>
      </c>
      <c r="AD100" s="268">
        <v>0.36568645870111388</v>
      </c>
      <c r="AE100" s="268">
        <v>0.37</v>
      </c>
      <c r="AF100" s="268">
        <v>0.37</v>
      </c>
      <c r="AG100" s="268">
        <v>0</v>
      </c>
      <c r="AH100" s="268">
        <v>0</v>
      </c>
      <c r="AI100" s="268">
        <v>0</v>
      </c>
      <c r="AJ100" s="268">
        <v>0</v>
      </c>
      <c r="AL100" s="268">
        <v>0</v>
      </c>
      <c r="AM100" s="268">
        <v>5.3340281419959603E-3</v>
      </c>
      <c r="AN100" s="268">
        <v>5.898972576707958E-3</v>
      </c>
      <c r="AO100" s="268">
        <v>8.6278755075963748E-3</v>
      </c>
      <c r="AP100" s="268">
        <v>1.879295788275193E-2</v>
      </c>
      <c r="AQ100" s="268">
        <v>2.6413101769469569E-2</v>
      </c>
      <c r="AR100" s="268">
        <v>-5.6864587011139483E-4</v>
      </c>
      <c r="AS100" s="268">
        <v>0</v>
      </c>
      <c r="AT100" s="268">
        <v>0</v>
      </c>
      <c r="AU100" s="268">
        <v>0</v>
      </c>
      <c r="AV100" s="268">
        <v>0</v>
      </c>
      <c r="AW100" s="268">
        <v>0</v>
      </c>
      <c r="AX100" s="268">
        <v>0</v>
      </c>
      <c r="AZ100" s="268">
        <v>0</v>
      </c>
      <c r="BA100" s="268">
        <v>0</v>
      </c>
      <c r="BB100" s="268">
        <v>0</v>
      </c>
      <c r="BC100" s="268">
        <v>0</v>
      </c>
      <c r="BD100" s="268">
        <v>0.1035459276734956</v>
      </c>
      <c r="BE100" s="268">
        <v>0.11906306862701301</v>
      </c>
      <c r="BF100" s="268">
        <v>8.3730942389442883E-2</v>
      </c>
      <c r="BG100" s="268">
        <v>0.60695255364629241</v>
      </c>
      <c r="BH100" s="268">
        <v>8.6707507663756067E-2</v>
      </c>
      <c r="BI100" s="268">
        <v>0</v>
      </c>
      <c r="BJ100" s="268">
        <v>0</v>
      </c>
      <c r="BK100" s="268">
        <v>0</v>
      </c>
      <c r="BL100" s="268">
        <v>0</v>
      </c>
      <c r="BN100" s="268">
        <v>0</v>
      </c>
      <c r="BO100" s="268">
        <v>0</v>
      </c>
      <c r="BP100" s="268">
        <v>-1.0223422555254209E-4</v>
      </c>
      <c r="BQ100" s="268">
        <v>-1.94635980326739E-4</v>
      </c>
      <c r="BR100" s="268">
        <v>-3.255401307917092E-4</v>
      </c>
      <c r="BS100" s="268">
        <v>1.2156049232693839E-5</v>
      </c>
      <c r="BT100" s="268">
        <v>0</v>
      </c>
      <c r="BU100" s="268">
        <v>1.339293811399097E-2</v>
      </c>
      <c r="BV100" s="268">
        <v>1.8314459593252671E-2</v>
      </c>
      <c r="BW100" s="268">
        <v>0</v>
      </c>
      <c r="BX100" s="268">
        <v>0</v>
      </c>
      <c r="BY100" s="268">
        <v>0</v>
      </c>
      <c r="BZ100" s="268">
        <v>0</v>
      </c>
      <c r="CB100" s="268">
        <v>0</v>
      </c>
      <c r="CC100" s="268">
        <v>20.515492853830619</v>
      </c>
      <c r="CD100" s="268">
        <v>26.81351171230888</v>
      </c>
      <c r="CE100" s="268">
        <v>43.139377537981858</v>
      </c>
      <c r="CF100" s="268">
        <v>78.303991178133074</v>
      </c>
      <c r="CG100" s="268">
        <v>82.540943029592427</v>
      </c>
      <c r="CH100" s="268">
        <v>-4.0617562150813944</v>
      </c>
      <c r="CI100" s="268">
        <v>0</v>
      </c>
      <c r="CJ100" s="268">
        <v>0</v>
      </c>
      <c r="CK100" s="268">
        <v>0</v>
      </c>
      <c r="CL100" s="268">
        <v>0</v>
      </c>
      <c r="CM100" s="268">
        <v>0</v>
      </c>
      <c r="CN100" s="268">
        <v>0</v>
      </c>
      <c r="CP100" s="268">
        <v>0</v>
      </c>
      <c r="CQ100" s="268">
        <v>0</v>
      </c>
      <c r="CR100" s="268">
        <v>0</v>
      </c>
      <c r="CS100" s="268">
        <v>0</v>
      </c>
      <c r="CT100" s="268">
        <v>0.254</v>
      </c>
      <c r="CU100" s="268">
        <v>0</v>
      </c>
      <c r="CV100" s="268">
        <v>-2.2472027830318648</v>
      </c>
      <c r="CW100" s="268">
        <v>-2.501202783031887</v>
      </c>
      <c r="CX100" s="268">
        <v>2.64332422432238</v>
      </c>
    </row>
    <row r="101" spans="1:102">
      <c r="A101" s="269">
        <v>99</v>
      </c>
      <c r="B101" s="268">
        <v>80</v>
      </c>
      <c r="C101" s="270">
        <v>43365</v>
      </c>
      <c r="D101" s="268">
        <v>1</v>
      </c>
      <c r="E101" s="268" t="s">
        <v>756</v>
      </c>
      <c r="F101" s="268" t="s">
        <v>758</v>
      </c>
      <c r="G101" s="268" t="s">
        <v>607</v>
      </c>
      <c r="H101" s="268" t="s">
        <v>606</v>
      </c>
      <c r="I101" s="268">
        <v>0.6</v>
      </c>
      <c r="J101" s="268">
        <v>600</v>
      </c>
      <c r="K101" s="268">
        <v>0</v>
      </c>
      <c r="L101" s="268">
        <v>0.6</v>
      </c>
      <c r="M101" s="268">
        <v>1.1100000000000001</v>
      </c>
      <c r="N101" s="268">
        <v>0.17111541046252679</v>
      </c>
      <c r="O101" s="268">
        <v>0.63467577462011071</v>
      </c>
      <c r="P101" s="268">
        <v>4.0342590305114143</v>
      </c>
      <c r="Q101" s="268">
        <v>4.6689348051315251</v>
      </c>
      <c r="R101" s="268">
        <v>4.1170465472635032</v>
      </c>
      <c r="S101" s="268">
        <v>288.24847408021748</v>
      </c>
      <c r="T101" s="268">
        <v>288.24847408021748</v>
      </c>
      <c r="U101" s="268">
        <v>3.7090509434806331</v>
      </c>
      <c r="V101" s="268">
        <v>0</v>
      </c>
      <c r="W101" s="268">
        <v>0</v>
      </c>
      <c r="X101" s="268">
        <v>266</v>
      </c>
      <c r="Y101" s="268">
        <v>0.25281729854774071</v>
      </c>
      <c r="Z101" s="268">
        <v>0.23004015020245119</v>
      </c>
      <c r="AA101" s="268">
        <v>0.20625021549406819</v>
      </c>
      <c r="AB101" s="268">
        <v>0.1966650806817451</v>
      </c>
      <c r="AC101" s="268">
        <v>0.22185345305528939</v>
      </c>
      <c r="AD101" s="268">
        <v>0.34824083054883048</v>
      </c>
      <c r="AE101" s="268">
        <v>0.37764838766882608</v>
      </c>
      <c r="AF101" s="268">
        <v>0.35140345790533112</v>
      </c>
      <c r="AG101" s="268">
        <v>0</v>
      </c>
      <c r="AH101" s="268">
        <v>0</v>
      </c>
      <c r="AI101" s="268">
        <v>0</v>
      </c>
      <c r="AJ101" s="268">
        <v>0</v>
      </c>
      <c r="AL101" s="268">
        <v>0</v>
      </c>
      <c r="AM101" s="268">
        <v>5.4365402904518623E-3</v>
      </c>
      <c r="AN101" s="268">
        <v>5.9919699595097709E-3</v>
      </c>
      <c r="AO101" s="268">
        <v>8.7499569011863544E-3</v>
      </c>
      <c r="AP101" s="268">
        <v>1.8666983863650968E-2</v>
      </c>
      <c r="AQ101" s="268">
        <v>2.5629309388942111E-2</v>
      </c>
      <c r="AR101" s="268">
        <v>1.1759169451169499E-3</v>
      </c>
      <c r="AS101" s="268">
        <v>-7.6483876688261405E-4</v>
      </c>
      <c r="AT101" s="268">
        <v>1.8596542094668879E-3</v>
      </c>
      <c r="AU101" s="268">
        <v>0</v>
      </c>
      <c r="AV101" s="268">
        <v>0</v>
      </c>
      <c r="AW101" s="268">
        <v>0</v>
      </c>
      <c r="AX101" s="268">
        <v>0</v>
      </c>
      <c r="AZ101" s="268">
        <v>0</v>
      </c>
      <c r="BA101" s="268">
        <v>0</v>
      </c>
      <c r="BB101" s="268">
        <v>0</v>
      </c>
      <c r="BC101" s="268">
        <v>0</v>
      </c>
      <c r="BD101" s="268">
        <v>7.6580973107527664E-2</v>
      </c>
      <c r="BE101" s="268">
        <v>8.2167590258106868E-2</v>
      </c>
      <c r="BF101" s="268">
        <v>0.3235582448593714</v>
      </c>
      <c r="BG101" s="268">
        <v>0.45298154280311992</v>
      </c>
      <c r="BH101" s="268">
        <v>6.4711648971874286E-2</v>
      </c>
      <c r="BI101" s="268">
        <v>0</v>
      </c>
      <c r="BJ101" s="268">
        <v>0</v>
      </c>
      <c r="BK101" s="268">
        <v>0</v>
      </c>
      <c r="BL101" s="268">
        <v>0</v>
      </c>
      <c r="BN101" s="268">
        <v>0</v>
      </c>
      <c r="BO101" s="268">
        <v>0</v>
      </c>
      <c r="BP101" s="268">
        <v>-1.025121484558985E-4</v>
      </c>
      <c r="BQ101" s="268">
        <v>-1.95509531257707E-4</v>
      </c>
      <c r="BR101" s="268">
        <v>-3.1759092484768772E-4</v>
      </c>
      <c r="BS101" s="268">
        <v>-8.6401315787285124E-6</v>
      </c>
      <c r="BT101" s="268">
        <v>9.7147726280661913E-4</v>
      </c>
      <c r="BU101" s="268">
        <v>0</v>
      </c>
      <c r="BV101" s="268">
        <v>1.847158540273034E-3</v>
      </c>
      <c r="BW101" s="268">
        <v>0</v>
      </c>
      <c r="BX101" s="268">
        <v>0</v>
      </c>
      <c r="BY101" s="268">
        <v>0</v>
      </c>
      <c r="BZ101" s="268">
        <v>0</v>
      </c>
      <c r="CB101" s="268">
        <v>0</v>
      </c>
      <c r="CC101" s="268">
        <v>20.909770347891779</v>
      </c>
      <c r="CD101" s="268">
        <v>27.23622708868076</v>
      </c>
      <c r="CE101" s="268">
        <v>43.749784505931757</v>
      </c>
      <c r="CF101" s="268">
        <v>77.779099431879061</v>
      </c>
      <c r="CG101" s="268">
        <v>80.09159184044411</v>
      </c>
      <c r="CH101" s="268">
        <v>8.3994067508353609</v>
      </c>
      <c r="CI101" s="268">
        <v>-5.0989251125507602</v>
      </c>
      <c r="CJ101" s="268">
        <v>11.62283880916805</v>
      </c>
      <c r="CK101" s="268">
        <v>0</v>
      </c>
      <c r="CL101" s="268">
        <v>0</v>
      </c>
      <c r="CM101" s="268">
        <v>0</v>
      </c>
      <c r="CN101" s="268">
        <v>0</v>
      </c>
      <c r="CP101" s="268">
        <v>0</v>
      </c>
      <c r="CQ101" s="268">
        <v>0</v>
      </c>
      <c r="CR101" s="268">
        <v>0</v>
      </c>
      <c r="CS101" s="268">
        <v>0</v>
      </c>
      <c r="CT101" s="268">
        <v>0</v>
      </c>
      <c r="CU101" s="268">
        <v>0</v>
      </c>
      <c r="CV101" s="268">
        <v>-4.6689348051314754</v>
      </c>
      <c r="CW101" s="268">
        <v>-4.6689348051315251</v>
      </c>
      <c r="CX101" s="268">
        <v>4.0342590305114143</v>
      </c>
    </row>
    <row r="102" spans="1:102">
      <c r="A102" s="269">
        <v>100</v>
      </c>
      <c r="B102" s="268">
        <v>81</v>
      </c>
      <c r="C102" s="270">
        <v>43366</v>
      </c>
      <c r="D102" s="268">
        <v>1</v>
      </c>
      <c r="E102" s="268" t="s">
        <v>756</v>
      </c>
      <c r="F102" s="268" t="s">
        <v>758</v>
      </c>
      <c r="G102" s="268" t="s">
        <v>607</v>
      </c>
      <c r="H102" s="268" t="s">
        <v>606</v>
      </c>
      <c r="I102" s="268">
        <v>0.6</v>
      </c>
      <c r="J102" s="268">
        <v>600</v>
      </c>
      <c r="K102" s="268">
        <v>0</v>
      </c>
      <c r="L102" s="268">
        <v>0.6</v>
      </c>
      <c r="M102" s="268">
        <v>1.1100000000000001</v>
      </c>
      <c r="N102" s="268">
        <v>0.15009768553655539</v>
      </c>
      <c r="O102" s="268">
        <v>0.73330814753954676</v>
      </c>
      <c r="P102" s="268">
        <v>4.8879204668279481</v>
      </c>
      <c r="Q102" s="268">
        <v>5.621228614367495</v>
      </c>
      <c r="R102" s="268">
        <v>5.4229486674573577</v>
      </c>
      <c r="S102" s="268">
        <v>293.67142274767491</v>
      </c>
      <c r="T102" s="268">
        <v>293.67142274767491</v>
      </c>
      <c r="U102" s="268">
        <v>4.8855393400516736</v>
      </c>
      <c r="V102" s="268">
        <v>0</v>
      </c>
      <c r="W102" s="268">
        <v>0</v>
      </c>
      <c r="X102" s="268">
        <v>267</v>
      </c>
      <c r="Y102" s="268">
        <v>0.25230323153994971</v>
      </c>
      <c r="Z102" s="268">
        <v>0.22957530297205631</v>
      </c>
      <c r="AA102" s="268">
        <v>0.20570214686363711</v>
      </c>
      <c r="AB102" s="268">
        <v>0.19675693484411411</v>
      </c>
      <c r="AC102" s="268">
        <v>0.21986236662268649</v>
      </c>
      <c r="AD102" s="268">
        <v>0.38989357900360888</v>
      </c>
      <c r="AE102" s="268">
        <v>0.2764656765716782</v>
      </c>
      <c r="AF102" s="268">
        <v>0.37109650277408751</v>
      </c>
      <c r="AG102" s="268">
        <v>0</v>
      </c>
      <c r="AH102" s="268">
        <v>0</v>
      </c>
      <c r="AI102" s="268">
        <v>0</v>
      </c>
      <c r="AJ102" s="268">
        <v>0</v>
      </c>
      <c r="AL102" s="268">
        <v>0</v>
      </c>
      <c r="AM102" s="268">
        <v>5.5393536920100624E-3</v>
      </c>
      <c r="AN102" s="268">
        <v>6.0849394055887372E-3</v>
      </c>
      <c r="AO102" s="268">
        <v>8.8595706272725921E-3</v>
      </c>
      <c r="AP102" s="268">
        <v>1.864861303117718E-2</v>
      </c>
      <c r="AQ102" s="268">
        <v>2.6027526675462709E-2</v>
      </c>
      <c r="AR102" s="268">
        <v>-2.9893579003608941E-3</v>
      </c>
      <c r="AS102" s="268">
        <v>9.3534323428321794E-3</v>
      </c>
      <c r="AT102" s="268">
        <v>-1.0965027740874599E-4</v>
      </c>
      <c r="AU102" s="268">
        <v>0</v>
      </c>
      <c r="AV102" s="268">
        <v>0</v>
      </c>
      <c r="AW102" s="268">
        <v>0</v>
      </c>
      <c r="AX102" s="268">
        <v>0</v>
      </c>
      <c r="AZ102" s="268">
        <v>0</v>
      </c>
      <c r="BA102" s="268">
        <v>0</v>
      </c>
      <c r="BB102" s="268">
        <v>0</v>
      </c>
      <c r="BC102" s="268">
        <v>0</v>
      </c>
      <c r="BD102" s="268">
        <v>7.7398102193532894E-2</v>
      </c>
      <c r="BE102" s="268">
        <v>9.2457879434732063E-2</v>
      </c>
      <c r="BF102" s="268">
        <v>0.3192861609122058</v>
      </c>
      <c r="BG102" s="268">
        <v>0.44700062527708811</v>
      </c>
      <c r="BH102" s="268">
        <v>6.3857232182441159E-2</v>
      </c>
      <c r="BI102" s="268">
        <v>0</v>
      </c>
      <c r="BJ102" s="268">
        <v>0</v>
      </c>
      <c r="BK102" s="268">
        <v>0</v>
      </c>
      <c r="BL102" s="268">
        <v>0</v>
      </c>
      <c r="BN102" s="268">
        <v>0</v>
      </c>
      <c r="BO102" s="268">
        <v>0</v>
      </c>
      <c r="BP102" s="268">
        <v>-1.0281340155819861E-4</v>
      </c>
      <c r="BQ102" s="268">
        <v>-1.9578284763716681E-4</v>
      </c>
      <c r="BR102" s="268">
        <v>-3.0539657372340222E-4</v>
      </c>
      <c r="BS102" s="268">
        <v>2.5218251469087451E-5</v>
      </c>
      <c r="BT102" s="268">
        <v>0</v>
      </c>
      <c r="BU102" s="268">
        <v>5.4533579234552296E-3</v>
      </c>
      <c r="BV102" s="268">
        <v>-2.8615968770912209E-3</v>
      </c>
      <c r="BW102" s="268">
        <v>0</v>
      </c>
      <c r="BX102" s="268">
        <v>0</v>
      </c>
      <c r="BY102" s="268">
        <v>0</v>
      </c>
      <c r="BZ102" s="268">
        <v>0</v>
      </c>
      <c r="CB102" s="268">
        <v>0</v>
      </c>
      <c r="CC102" s="268">
        <v>21.305206507731011</v>
      </c>
      <c r="CD102" s="268">
        <v>27.6588154799488</v>
      </c>
      <c r="CE102" s="268">
        <v>44.297853136362953</v>
      </c>
      <c r="CF102" s="268">
        <v>77.70255429657162</v>
      </c>
      <c r="CG102" s="268">
        <v>81.336020860820952</v>
      </c>
      <c r="CH102" s="268">
        <v>-21.35255643114925</v>
      </c>
      <c r="CI102" s="268">
        <v>62.356215618881208</v>
      </c>
      <c r="CJ102" s="268">
        <v>-0.6853142338046625</v>
      </c>
      <c r="CK102" s="268">
        <v>0</v>
      </c>
      <c r="CL102" s="268">
        <v>0</v>
      </c>
      <c r="CM102" s="268">
        <v>0</v>
      </c>
      <c r="CN102" s="268">
        <v>0</v>
      </c>
      <c r="CP102" s="268">
        <v>0</v>
      </c>
      <c r="CQ102" s="268">
        <v>0</v>
      </c>
      <c r="CR102" s="268">
        <v>0</v>
      </c>
      <c r="CS102" s="268">
        <v>0</v>
      </c>
      <c r="CT102" s="268">
        <v>0</v>
      </c>
      <c r="CU102" s="268">
        <v>0</v>
      </c>
      <c r="CV102" s="268">
        <v>-5.6212286143674799</v>
      </c>
      <c r="CW102" s="268">
        <v>-5.621228614367495</v>
      </c>
      <c r="CX102" s="268">
        <v>4.8879204668279481</v>
      </c>
    </row>
    <row r="103" spans="1:102">
      <c r="A103" s="269">
        <v>101</v>
      </c>
      <c r="B103" s="268">
        <v>82</v>
      </c>
      <c r="C103" s="270">
        <v>43367</v>
      </c>
      <c r="D103" s="268">
        <v>1</v>
      </c>
      <c r="E103" s="268" t="s">
        <v>756</v>
      </c>
      <c r="F103" s="268" t="s">
        <v>758</v>
      </c>
      <c r="G103" s="268" t="s">
        <v>607</v>
      </c>
      <c r="H103" s="268" t="s">
        <v>606</v>
      </c>
      <c r="I103" s="268">
        <v>0.6</v>
      </c>
      <c r="J103" s="268">
        <v>600</v>
      </c>
      <c r="K103" s="268">
        <v>0</v>
      </c>
      <c r="L103" s="268">
        <v>0.6</v>
      </c>
      <c r="M103" s="268">
        <v>1.1100000000000001</v>
      </c>
      <c r="N103" s="268">
        <v>0.1551782183325294</v>
      </c>
      <c r="O103" s="268">
        <v>0.93796968784613133</v>
      </c>
      <c r="P103" s="268">
        <v>5.4043511746459547</v>
      </c>
      <c r="Q103" s="268">
        <v>6.3423208624920857</v>
      </c>
      <c r="R103" s="268">
        <v>6.7093588565255127</v>
      </c>
      <c r="S103" s="268">
        <v>300.38078160420042</v>
      </c>
      <c r="T103" s="268">
        <v>300.38078160420042</v>
      </c>
      <c r="U103" s="268">
        <v>6.0444674383112718</v>
      </c>
      <c r="V103" s="268">
        <v>0</v>
      </c>
      <c r="W103" s="268">
        <v>0</v>
      </c>
      <c r="X103" s="268">
        <v>268</v>
      </c>
      <c r="Y103" s="268">
        <v>0.25178799239371003</v>
      </c>
      <c r="Z103" s="268">
        <v>0.22911378966410689</v>
      </c>
      <c r="AA103" s="268">
        <v>0.20519385949962199</v>
      </c>
      <c r="AB103" s="268">
        <v>0.19603117471577031</v>
      </c>
      <c r="AC103" s="268">
        <v>0.22272796833775249</v>
      </c>
      <c r="AD103" s="268">
        <v>0.31276984624343579</v>
      </c>
      <c r="AE103" s="268">
        <v>0.35203691912252899</v>
      </c>
      <c r="AF103" s="268">
        <v>0.31512710330269872</v>
      </c>
      <c r="AG103" s="268">
        <v>0</v>
      </c>
      <c r="AH103" s="268">
        <v>0</v>
      </c>
      <c r="AI103" s="268">
        <v>0</v>
      </c>
      <c r="AJ103" s="268">
        <v>0</v>
      </c>
      <c r="AL103" s="268">
        <v>0</v>
      </c>
      <c r="AM103" s="268">
        <v>5.6424015212580099E-3</v>
      </c>
      <c r="AN103" s="268">
        <v>6.1772420671786198E-3</v>
      </c>
      <c r="AO103" s="268">
        <v>8.9612281000756057E-3</v>
      </c>
      <c r="AP103" s="268">
        <v>1.8793765056845931E-2</v>
      </c>
      <c r="AQ103" s="268">
        <v>2.545440633244949E-2</v>
      </c>
      <c r="AR103" s="268">
        <v>4.7230153756564188E-3</v>
      </c>
      <c r="AS103" s="268">
        <v>1.796308087747101E-3</v>
      </c>
      <c r="AT103" s="268">
        <v>5.4872896697301284E-3</v>
      </c>
      <c r="AU103" s="268">
        <v>0</v>
      </c>
      <c r="AV103" s="268">
        <v>0</v>
      </c>
      <c r="AW103" s="268">
        <v>0</v>
      </c>
      <c r="AX103" s="268">
        <v>0</v>
      </c>
      <c r="AZ103" s="268">
        <v>0</v>
      </c>
      <c r="BA103" s="268">
        <v>0</v>
      </c>
      <c r="BB103" s="268">
        <v>0</v>
      </c>
      <c r="BC103" s="268">
        <v>0</v>
      </c>
      <c r="BD103" s="268">
        <v>9.1003204354279041E-2</v>
      </c>
      <c r="BE103" s="268">
        <v>0.101565110805827</v>
      </c>
      <c r="BF103" s="268">
        <v>0.37412179449144778</v>
      </c>
      <c r="BG103" s="268">
        <v>0.35848553145015671</v>
      </c>
      <c r="BH103" s="268">
        <v>7.4824358898289575E-2</v>
      </c>
      <c r="BI103" s="268">
        <v>0</v>
      </c>
      <c r="BJ103" s="268">
        <v>0</v>
      </c>
      <c r="BK103" s="268">
        <v>0</v>
      </c>
      <c r="BL103" s="268">
        <v>0</v>
      </c>
      <c r="BN103" s="268">
        <v>0</v>
      </c>
      <c r="BO103" s="268">
        <v>0</v>
      </c>
      <c r="BP103" s="268">
        <v>-1.030478292479542E-4</v>
      </c>
      <c r="BQ103" s="268">
        <v>-1.9535049083783869E-4</v>
      </c>
      <c r="BR103" s="268">
        <v>-2.970079636408511E-4</v>
      </c>
      <c r="BS103" s="268">
        <v>2.656435800610047E-6</v>
      </c>
      <c r="BT103" s="268">
        <v>1.0722189626372689E-3</v>
      </c>
      <c r="BU103" s="268">
        <v>-4.8114767369988954E-3</v>
      </c>
      <c r="BV103" s="268">
        <v>4.4978962843231001E-3</v>
      </c>
      <c r="BW103" s="268">
        <v>0</v>
      </c>
      <c r="BX103" s="268">
        <v>0</v>
      </c>
      <c r="BY103" s="268">
        <v>0</v>
      </c>
      <c r="BZ103" s="268">
        <v>0</v>
      </c>
      <c r="CB103" s="268">
        <v>0</v>
      </c>
      <c r="CC103" s="268">
        <v>21.70154431253081</v>
      </c>
      <c r="CD103" s="268">
        <v>28.078373032630079</v>
      </c>
      <c r="CE103" s="268">
        <v>44.806140500378007</v>
      </c>
      <c r="CF103" s="268">
        <v>78.307354403524755</v>
      </c>
      <c r="CG103" s="268">
        <v>79.545019788904668</v>
      </c>
      <c r="CH103" s="268">
        <v>33.735824111831583</v>
      </c>
      <c r="CI103" s="268">
        <v>11.975387251647341</v>
      </c>
      <c r="CJ103" s="268">
        <v>34.2955604358133</v>
      </c>
      <c r="CK103" s="268">
        <v>0</v>
      </c>
      <c r="CL103" s="268">
        <v>0</v>
      </c>
      <c r="CM103" s="268">
        <v>0</v>
      </c>
      <c r="CN103" s="268">
        <v>0</v>
      </c>
      <c r="CP103" s="268">
        <v>0</v>
      </c>
      <c r="CQ103" s="268">
        <v>0</v>
      </c>
      <c r="CR103" s="268">
        <v>0</v>
      </c>
      <c r="CS103" s="268">
        <v>0</v>
      </c>
      <c r="CT103" s="268">
        <v>0</v>
      </c>
      <c r="CU103" s="268">
        <v>0</v>
      </c>
      <c r="CV103" s="268">
        <v>-6.3423208624921461</v>
      </c>
      <c r="CW103" s="268">
        <v>-6.3423208624920857</v>
      </c>
      <c r="CX103" s="268">
        <v>5.4043511746459547</v>
      </c>
    </row>
    <row r="104" spans="1:102">
      <c r="A104" s="269">
        <v>102</v>
      </c>
      <c r="B104" s="268">
        <v>83</v>
      </c>
      <c r="C104" s="270">
        <v>43368</v>
      </c>
      <c r="D104" s="268">
        <v>1</v>
      </c>
      <c r="E104" s="268" t="s">
        <v>756</v>
      </c>
      <c r="F104" s="268" t="s">
        <v>758</v>
      </c>
      <c r="G104" s="268" t="s">
        <v>607</v>
      </c>
      <c r="H104" s="268" t="s">
        <v>606</v>
      </c>
      <c r="I104" s="268">
        <v>0.6</v>
      </c>
      <c r="J104" s="268">
        <v>600</v>
      </c>
      <c r="K104" s="268">
        <v>0</v>
      </c>
      <c r="L104" s="268">
        <v>0.6</v>
      </c>
      <c r="M104" s="268">
        <v>1.1100000000000001</v>
      </c>
      <c r="N104" s="268">
        <v>0.160835798705359</v>
      </c>
      <c r="O104" s="268">
        <v>1.01784790187417</v>
      </c>
      <c r="P104" s="268">
        <v>4.8934755400007202</v>
      </c>
      <c r="Q104" s="268">
        <v>5.9113234418748908</v>
      </c>
      <c r="R104" s="268">
        <v>7.0246249912935834</v>
      </c>
      <c r="S104" s="268">
        <v>307.40540659549401</v>
      </c>
      <c r="T104" s="268">
        <v>307.40540659549401</v>
      </c>
      <c r="U104" s="268">
        <v>6.3284909831473719</v>
      </c>
      <c r="V104" s="268">
        <v>0</v>
      </c>
      <c r="W104" s="268">
        <v>0</v>
      </c>
      <c r="X104" s="268">
        <v>269</v>
      </c>
      <c r="Y104" s="268">
        <v>0.25127230128620481</v>
      </c>
      <c r="Z104" s="268">
        <v>0.2286568588419878</v>
      </c>
      <c r="AA104" s="268">
        <v>0.2046954897403625</v>
      </c>
      <c r="AB104" s="268">
        <v>0.1956740770123393</v>
      </c>
      <c r="AC104" s="268">
        <v>0.2243661221126122</v>
      </c>
      <c r="AD104" s="268">
        <v>0.325477531936048</v>
      </c>
      <c r="AE104" s="268">
        <v>0.26088308819094319</v>
      </c>
      <c r="AF104" s="268">
        <v>0.3305299111516613</v>
      </c>
      <c r="AG104" s="268">
        <v>0</v>
      </c>
      <c r="AH104" s="268">
        <v>0</v>
      </c>
      <c r="AI104" s="268">
        <v>0</v>
      </c>
      <c r="AJ104" s="268">
        <v>0</v>
      </c>
      <c r="AL104" s="268">
        <v>0</v>
      </c>
      <c r="AM104" s="268">
        <v>5.7455397427590418E-3</v>
      </c>
      <c r="AN104" s="268">
        <v>6.2686282316024378E-3</v>
      </c>
      <c r="AO104" s="268">
        <v>9.0609020519274979E-3</v>
      </c>
      <c r="AP104" s="268">
        <v>1.8865184597532132E-2</v>
      </c>
      <c r="AQ104" s="268">
        <v>2.5126775577477549E-2</v>
      </c>
      <c r="AR104" s="268">
        <v>3.452246806395198E-3</v>
      </c>
      <c r="AS104" s="268">
        <v>1.091169118090568E-2</v>
      </c>
      <c r="AT104" s="268">
        <v>3.9470088848338686E-3</v>
      </c>
      <c r="AU104" s="268">
        <v>0</v>
      </c>
      <c r="AV104" s="268">
        <v>0</v>
      </c>
      <c r="AW104" s="268">
        <v>0</v>
      </c>
      <c r="AX104" s="268">
        <v>0</v>
      </c>
      <c r="AZ104" s="268">
        <v>0</v>
      </c>
      <c r="BA104" s="268">
        <v>0</v>
      </c>
      <c r="BB104" s="268">
        <v>0</v>
      </c>
      <c r="BC104" s="268">
        <v>0</v>
      </c>
      <c r="BD104" s="268">
        <v>7.5505393374669785E-2</v>
      </c>
      <c r="BE104" s="268">
        <v>9.4929950364424684E-2</v>
      </c>
      <c r="BF104" s="268">
        <v>0.31906332933111747</v>
      </c>
      <c r="BG104" s="268">
        <v>0.44668866106356447</v>
      </c>
      <c r="BH104" s="268">
        <v>6.3812665866223514E-2</v>
      </c>
      <c r="BI104" s="268">
        <v>0</v>
      </c>
      <c r="BJ104" s="268">
        <v>0</v>
      </c>
      <c r="BK104" s="268">
        <v>0</v>
      </c>
      <c r="BL104" s="268">
        <v>0</v>
      </c>
      <c r="BN104" s="268">
        <v>0</v>
      </c>
      <c r="BO104" s="268">
        <v>0</v>
      </c>
      <c r="BP104" s="268">
        <v>-1.031382215010304E-4</v>
      </c>
      <c r="BQ104" s="268">
        <v>-1.945243859248519E-4</v>
      </c>
      <c r="BR104" s="268">
        <v>-2.9419833777673851E-4</v>
      </c>
      <c r="BS104" s="268">
        <v>4.2439782913558838E-5</v>
      </c>
      <c r="BT104" s="268">
        <v>8.8310532664656626E-4</v>
      </c>
      <c r="BU104" s="268">
        <v>3.8782041745648631E-3</v>
      </c>
      <c r="BV104" s="268">
        <v>-2.8231165284738082E-3</v>
      </c>
      <c r="BW104" s="268">
        <v>0</v>
      </c>
      <c r="BX104" s="268">
        <v>0</v>
      </c>
      <c r="BY104" s="268">
        <v>0</v>
      </c>
      <c r="BZ104" s="268">
        <v>0</v>
      </c>
      <c r="CB104" s="268">
        <v>0</v>
      </c>
      <c r="CC104" s="268">
        <v>22.09822977984247</v>
      </c>
      <c r="CD104" s="268">
        <v>28.49376468910198</v>
      </c>
      <c r="CE104" s="268">
        <v>45.304510259637468</v>
      </c>
      <c r="CF104" s="268">
        <v>78.604935823050596</v>
      </c>
      <c r="CG104" s="268">
        <v>78.521173679617362</v>
      </c>
      <c r="CH104" s="268">
        <v>24.658905759965709</v>
      </c>
      <c r="CI104" s="268">
        <v>72.744607872704506</v>
      </c>
      <c r="CJ104" s="268">
        <v>24.668805530211682</v>
      </c>
      <c r="CK104" s="268">
        <v>0</v>
      </c>
      <c r="CL104" s="268">
        <v>0</v>
      </c>
      <c r="CM104" s="268">
        <v>0</v>
      </c>
      <c r="CN104" s="268">
        <v>0</v>
      </c>
      <c r="CP104" s="268">
        <v>0</v>
      </c>
      <c r="CQ104" s="268">
        <v>0</v>
      </c>
      <c r="CR104" s="268">
        <v>0</v>
      </c>
      <c r="CS104" s="268">
        <v>0</v>
      </c>
      <c r="CT104" s="268">
        <v>0.50800000000000001</v>
      </c>
      <c r="CU104" s="268">
        <v>0</v>
      </c>
      <c r="CV104" s="268">
        <v>-5.4033234418748846</v>
      </c>
      <c r="CW104" s="268">
        <v>-5.9113234418748908</v>
      </c>
      <c r="CX104" s="268">
        <v>5.4014755400007202</v>
      </c>
    </row>
    <row r="105" spans="1:102">
      <c r="A105" s="269">
        <v>103</v>
      </c>
      <c r="B105" s="268">
        <v>84</v>
      </c>
      <c r="C105" s="270">
        <v>43369</v>
      </c>
      <c r="D105" s="268">
        <v>1</v>
      </c>
      <c r="E105" s="268" t="s">
        <v>756</v>
      </c>
      <c r="F105" s="268" t="s">
        <v>758</v>
      </c>
      <c r="G105" s="268" t="s">
        <v>607</v>
      </c>
      <c r="H105" s="268" t="s">
        <v>606</v>
      </c>
      <c r="I105" s="268">
        <v>0.6</v>
      </c>
      <c r="J105" s="268">
        <v>600</v>
      </c>
      <c r="K105" s="268">
        <v>0</v>
      </c>
      <c r="L105" s="268">
        <v>0.6</v>
      </c>
      <c r="M105" s="268">
        <v>1.080645161290323</v>
      </c>
      <c r="N105" s="268">
        <v>0.13765792590478251</v>
      </c>
      <c r="O105" s="268">
        <v>0.39565874289609138</v>
      </c>
      <c r="P105" s="268">
        <v>1.877757917306107</v>
      </c>
      <c r="Q105" s="268">
        <v>2.2734166602021988</v>
      </c>
      <c r="R105" s="268">
        <v>3.106008631341862</v>
      </c>
      <c r="S105" s="268">
        <v>310.51141522683588</v>
      </c>
      <c r="T105" s="268">
        <v>310.51141522683588</v>
      </c>
      <c r="U105" s="268">
        <v>2.8742169424357522</v>
      </c>
      <c r="V105" s="268">
        <v>0</v>
      </c>
      <c r="W105" s="268">
        <v>0</v>
      </c>
      <c r="X105" s="268">
        <v>270</v>
      </c>
      <c r="Y105" s="268">
        <v>0.25075693791858172</v>
      </c>
      <c r="Z105" s="268">
        <v>0.22820403287949051</v>
      </c>
      <c r="AA105" s="268">
        <v>0.2042169399560563</v>
      </c>
      <c r="AB105" s="268">
        <v>0.19510511120822399</v>
      </c>
      <c r="AC105" s="268">
        <v>0.22578472688644069</v>
      </c>
      <c r="AD105" s="268">
        <v>0.27122779560897892</v>
      </c>
      <c r="AE105" s="268">
        <v>0.29802748039240462</v>
      </c>
      <c r="AF105" s="268">
        <v>0.29479622114794701</v>
      </c>
      <c r="AG105" s="268">
        <v>0</v>
      </c>
      <c r="AH105" s="268">
        <v>0</v>
      </c>
      <c r="AI105" s="268">
        <v>0</v>
      </c>
      <c r="AJ105" s="268">
        <v>0</v>
      </c>
      <c r="AL105" s="268">
        <v>0</v>
      </c>
      <c r="AM105" s="268">
        <v>5.8486124162836703E-3</v>
      </c>
      <c r="AN105" s="268">
        <v>6.359193424101902E-3</v>
      </c>
      <c r="AO105" s="268">
        <v>9.1566120087887368E-3</v>
      </c>
      <c r="AP105" s="268">
        <v>1.8978977758355189E-2</v>
      </c>
      <c r="AQ105" s="268">
        <v>2.4843054622711861E-2</v>
      </c>
      <c r="AR105" s="268">
        <v>8.8772204391021053E-3</v>
      </c>
      <c r="AS105" s="268">
        <v>7.1972519607595431E-3</v>
      </c>
      <c r="AT105" s="268">
        <v>7.5203778852052988E-3</v>
      </c>
      <c r="AU105" s="268">
        <v>0</v>
      </c>
      <c r="AV105" s="268">
        <v>0</v>
      </c>
      <c r="AW105" s="268">
        <v>0</v>
      </c>
      <c r="AX105" s="268">
        <v>0</v>
      </c>
      <c r="AZ105" s="268">
        <v>0</v>
      </c>
      <c r="BA105" s="268">
        <v>0</v>
      </c>
      <c r="BB105" s="268">
        <v>0</v>
      </c>
      <c r="BC105" s="268">
        <v>0</v>
      </c>
      <c r="BD105" s="268">
        <v>9.5671959121245195E-2</v>
      </c>
      <c r="BE105" s="268">
        <v>0.12806202257371749</v>
      </c>
      <c r="BF105" s="268">
        <v>0.40990433651340391</v>
      </c>
      <c r="BG105" s="268">
        <v>0.28438081448895258</v>
      </c>
      <c r="BH105" s="268">
        <v>8.1980867302680782E-2</v>
      </c>
      <c r="BI105" s="268">
        <v>0</v>
      </c>
      <c r="BJ105" s="268">
        <v>0</v>
      </c>
      <c r="BK105" s="268">
        <v>0</v>
      </c>
      <c r="BL105" s="268">
        <v>0</v>
      </c>
      <c r="BN105" s="268">
        <v>0</v>
      </c>
      <c r="BO105" s="268">
        <v>0</v>
      </c>
      <c r="BP105" s="268">
        <v>-1.030726735246251E-4</v>
      </c>
      <c r="BQ105" s="268">
        <v>-1.9363786602408849E-4</v>
      </c>
      <c r="BR105" s="268">
        <v>-2.8934782288532528E-4</v>
      </c>
      <c r="BS105" s="268">
        <v>6.5027408115379083E-5</v>
      </c>
      <c r="BT105" s="268">
        <v>9.7541673794858093E-4</v>
      </c>
      <c r="BU105" s="268">
        <v>-2.443700050289762E-3</v>
      </c>
      <c r="BV105" s="268">
        <v>2.6623497296035452E-3</v>
      </c>
      <c r="BW105" s="268">
        <v>0</v>
      </c>
      <c r="BX105" s="268">
        <v>0</v>
      </c>
      <c r="BY105" s="268">
        <v>0</v>
      </c>
      <c r="BZ105" s="268">
        <v>0</v>
      </c>
      <c r="CB105" s="268">
        <v>0</v>
      </c>
      <c r="CC105" s="268">
        <v>22.494663139552578</v>
      </c>
      <c r="CD105" s="268">
        <v>28.90542465500863</v>
      </c>
      <c r="CE105" s="268">
        <v>45.783060043943671</v>
      </c>
      <c r="CF105" s="268">
        <v>79.07907399314665</v>
      </c>
      <c r="CG105" s="268">
        <v>77.634545695974566</v>
      </c>
      <c r="CH105" s="268">
        <v>63.408717422157913</v>
      </c>
      <c r="CI105" s="268">
        <v>47.981679738396963</v>
      </c>
      <c r="CJ105" s="268">
        <v>47.002361782533107</v>
      </c>
      <c r="CK105" s="268">
        <v>0</v>
      </c>
      <c r="CL105" s="268">
        <v>0</v>
      </c>
      <c r="CM105" s="268">
        <v>0</v>
      </c>
      <c r="CN105" s="268">
        <v>0</v>
      </c>
      <c r="CP105" s="268">
        <v>0</v>
      </c>
      <c r="CQ105" s="268">
        <v>0</v>
      </c>
      <c r="CR105" s="268">
        <v>0</v>
      </c>
      <c r="CS105" s="268">
        <v>0</v>
      </c>
      <c r="CT105" s="268">
        <v>2.794</v>
      </c>
      <c r="CU105" s="268">
        <v>0</v>
      </c>
      <c r="CV105" s="268">
        <v>0.52058333979776439</v>
      </c>
      <c r="CW105" s="268">
        <v>-2.2734166602021988</v>
      </c>
      <c r="CX105" s="268">
        <v>4.671757917306107</v>
      </c>
    </row>
    <row r="106" spans="1:102">
      <c r="A106" s="269">
        <v>104</v>
      </c>
      <c r="B106" s="268">
        <v>85</v>
      </c>
      <c r="C106" s="270">
        <v>43370</v>
      </c>
      <c r="D106" s="268">
        <v>1</v>
      </c>
      <c r="E106" s="268" t="s">
        <v>756</v>
      </c>
      <c r="F106" s="268" t="s">
        <v>758</v>
      </c>
      <c r="G106" s="268" t="s">
        <v>607</v>
      </c>
      <c r="H106" s="268" t="s">
        <v>606</v>
      </c>
      <c r="I106" s="268">
        <v>0.6</v>
      </c>
      <c r="J106" s="268">
        <v>600</v>
      </c>
      <c r="K106" s="268">
        <v>0</v>
      </c>
      <c r="L106" s="268">
        <v>0.6</v>
      </c>
      <c r="M106" s="268">
        <v>1.0512903225806449</v>
      </c>
      <c r="N106" s="268">
        <v>0.17294256299626981</v>
      </c>
      <c r="O106" s="268">
        <v>0.48776494285986222</v>
      </c>
      <c r="P106" s="268">
        <v>1.8355937416427559</v>
      </c>
      <c r="Q106" s="268">
        <v>2.323358684502618</v>
      </c>
      <c r="R106" s="268">
        <v>2.965045476594069</v>
      </c>
      <c r="S106" s="268">
        <v>313.47646070343001</v>
      </c>
      <c r="T106" s="268">
        <v>313.47646070343001</v>
      </c>
      <c r="U106" s="268">
        <v>2.8203869215838031</v>
      </c>
      <c r="V106" s="268">
        <v>0</v>
      </c>
      <c r="W106" s="268">
        <v>0</v>
      </c>
      <c r="X106" s="268">
        <v>271</v>
      </c>
      <c r="Y106" s="268">
        <v>0.25024250091101319</v>
      </c>
      <c r="Z106" s="268">
        <v>0.22775550594973601</v>
      </c>
      <c r="AA106" s="268">
        <v>0.20374955664004721</v>
      </c>
      <c r="AB106" s="268">
        <v>0.19619062267931189</v>
      </c>
      <c r="AC106" s="268">
        <v>0.2271823712258581</v>
      </c>
      <c r="AD106" s="268">
        <v>0.2728230597886252</v>
      </c>
      <c r="AE106" s="268">
        <v>0.27736331338313552</v>
      </c>
      <c r="AF106" s="268">
        <v>0.31696534026120132</v>
      </c>
      <c r="AG106" s="268">
        <v>0</v>
      </c>
      <c r="AH106" s="268">
        <v>0</v>
      </c>
      <c r="AI106" s="268">
        <v>0</v>
      </c>
      <c r="AJ106" s="268">
        <v>0</v>
      </c>
      <c r="AL106" s="268">
        <v>0</v>
      </c>
      <c r="AM106" s="268">
        <v>5.9514998177973661E-3</v>
      </c>
      <c r="AN106" s="268">
        <v>6.4488988100527963E-3</v>
      </c>
      <c r="AO106" s="268">
        <v>9.2500886719905553E-3</v>
      </c>
      <c r="AP106" s="268">
        <v>1.8761875464137621E-2</v>
      </c>
      <c r="AQ106" s="268">
        <v>2.456352575482838E-2</v>
      </c>
      <c r="AR106" s="268">
        <v>8.717694021137477E-3</v>
      </c>
      <c r="AS106" s="268">
        <v>9.2636686616864531E-3</v>
      </c>
      <c r="AT106" s="268">
        <v>5.3034659738798676E-3</v>
      </c>
      <c r="AU106" s="268">
        <v>0</v>
      </c>
      <c r="AV106" s="268">
        <v>0</v>
      </c>
      <c r="AW106" s="268">
        <v>0</v>
      </c>
      <c r="AX106" s="268">
        <v>0</v>
      </c>
      <c r="AZ106" s="268">
        <v>0</v>
      </c>
      <c r="BA106" s="268">
        <v>0</v>
      </c>
      <c r="BB106" s="268">
        <v>0</v>
      </c>
      <c r="BC106" s="268">
        <v>0</v>
      </c>
      <c r="BD106" s="268">
        <v>8.3427094723073913E-2</v>
      </c>
      <c r="BE106" s="268">
        <v>0.1189166530605308</v>
      </c>
      <c r="BF106" s="268">
        <v>0.24319385581214889</v>
      </c>
      <c r="BG106" s="268">
        <v>0.48401556273765151</v>
      </c>
      <c r="BH106" s="268">
        <v>7.0446833666594946E-2</v>
      </c>
      <c r="BI106" s="268">
        <v>0</v>
      </c>
      <c r="BJ106" s="268">
        <v>0</v>
      </c>
      <c r="BK106" s="268">
        <v>0</v>
      </c>
      <c r="BL106" s="268">
        <v>0</v>
      </c>
      <c r="BN106" s="268">
        <v>0</v>
      </c>
      <c r="BO106" s="268">
        <v>0</v>
      </c>
      <c r="BP106" s="268">
        <v>-1.028874015136915E-4</v>
      </c>
      <c r="BQ106" s="268">
        <v>-1.9259278746458391E-4</v>
      </c>
      <c r="BR106" s="268">
        <v>-2.8606945066640422E-4</v>
      </c>
      <c r="BS106" s="268">
        <v>8.7688731185263843E-5</v>
      </c>
      <c r="BT106" s="268">
        <v>5.9051428585270294E-4</v>
      </c>
      <c r="BU106" s="268">
        <v>1.206699892008795E-3</v>
      </c>
      <c r="BV106" s="268">
        <v>4.9147246111881792E-5</v>
      </c>
      <c r="BW106" s="268">
        <v>0</v>
      </c>
      <c r="BX106" s="268">
        <v>0</v>
      </c>
      <c r="BY106" s="268">
        <v>0</v>
      </c>
      <c r="BZ106" s="268">
        <v>0</v>
      </c>
      <c r="CB106" s="268">
        <v>0</v>
      </c>
      <c r="CC106" s="268">
        <v>22.890383914605259</v>
      </c>
      <c r="CD106" s="268">
        <v>29.313176409330879</v>
      </c>
      <c r="CE106" s="268">
        <v>46.250443359952762</v>
      </c>
      <c r="CF106" s="268">
        <v>78.174481100573445</v>
      </c>
      <c r="CG106" s="268">
        <v>76.761017983838684</v>
      </c>
      <c r="CH106" s="268">
        <v>62.269243008124853</v>
      </c>
      <c r="CI106" s="268">
        <v>61.757791077909687</v>
      </c>
      <c r="CJ106" s="268">
        <v>33.146662336749174</v>
      </c>
      <c r="CK106" s="268">
        <v>0</v>
      </c>
      <c r="CL106" s="268">
        <v>0</v>
      </c>
      <c r="CM106" s="268">
        <v>0</v>
      </c>
      <c r="CN106" s="268">
        <v>0</v>
      </c>
      <c r="CP106" s="268">
        <v>0</v>
      </c>
      <c r="CQ106" s="268">
        <v>0</v>
      </c>
      <c r="CR106" s="268">
        <v>0</v>
      </c>
      <c r="CS106" s="268">
        <v>0</v>
      </c>
      <c r="CT106" s="268">
        <v>0</v>
      </c>
      <c r="CU106" s="268">
        <v>0</v>
      </c>
      <c r="CV106" s="268">
        <v>-2.3233586845026188</v>
      </c>
      <c r="CW106" s="268">
        <v>-2.323358684502618</v>
      </c>
      <c r="CX106" s="268">
        <v>1.8355937416427559</v>
      </c>
    </row>
    <row r="107" spans="1:102">
      <c r="A107" s="269">
        <v>105</v>
      </c>
      <c r="B107" s="268">
        <v>86</v>
      </c>
      <c r="C107" s="270">
        <v>43371</v>
      </c>
      <c r="D107" s="268">
        <v>1</v>
      </c>
      <c r="E107" s="268" t="s">
        <v>756</v>
      </c>
      <c r="F107" s="268" t="s">
        <v>758</v>
      </c>
      <c r="G107" s="268" t="s">
        <v>607</v>
      </c>
      <c r="H107" s="268" t="s">
        <v>606</v>
      </c>
      <c r="I107" s="268">
        <v>0.6</v>
      </c>
      <c r="J107" s="268">
        <v>600</v>
      </c>
      <c r="K107" s="268">
        <v>0</v>
      </c>
      <c r="L107" s="268">
        <v>0.6</v>
      </c>
      <c r="M107" s="268">
        <v>1.021935483870968</v>
      </c>
      <c r="N107" s="268">
        <v>0.26031662667361788</v>
      </c>
      <c r="O107" s="268">
        <v>1.21552016627989</v>
      </c>
      <c r="P107" s="268">
        <v>2.7779855668334772</v>
      </c>
      <c r="Q107" s="268">
        <v>3.9935057331133681</v>
      </c>
      <c r="R107" s="268">
        <v>4.7718165572251152</v>
      </c>
      <c r="S107" s="268">
        <v>318.24827726065507</v>
      </c>
      <c r="T107" s="268">
        <v>318.24827726065507</v>
      </c>
      <c r="U107" s="268">
        <v>4.6693912018301313</v>
      </c>
      <c r="V107" s="268">
        <v>0</v>
      </c>
      <c r="W107" s="268">
        <v>0</v>
      </c>
      <c r="X107" s="268">
        <v>272</v>
      </c>
      <c r="Y107" s="268">
        <v>0.24972952485639199</v>
      </c>
      <c r="Z107" s="268">
        <v>0.22731106792521349</v>
      </c>
      <c r="AA107" s="268">
        <v>0.2033426420797485</v>
      </c>
      <c r="AB107" s="268">
        <v>0.19711637489814099</v>
      </c>
      <c r="AC107" s="268">
        <v>0.22850441179805339</v>
      </c>
      <c r="AD107" s="268">
        <v>0.26246052245786761</v>
      </c>
      <c r="AE107" s="268">
        <v>0.2911350236646198</v>
      </c>
      <c r="AF107" s="268">
        <v>0.28855565216228463</v>
      </c>
      <c r="AG107" s="268">
        <v>0</v>
      </c>
      <c r="AH107" s="268">
        <v>0</v>
      </c>
      <c r="AI107" s="268">
        <v>0</v>
      </c>
      <c r="AJ107" s="268">
        <v>0</v>
      </c>
      <c r="AL107" s="268">
        <v>0</v>
      </c>
      <c r="AM107" s="268">
        <v>6.0540950287215943E-3</v>
      </c>
      <c r="AN107" s="268">
        <v>6.5377864149573049E-3</v>
      </c>
      <c r="AO107" s="268">
        <v>9.3314715840503073E-3</v>
      </c>
      <c r="AP107" s="268">
        <v>1.857672502037179E-2</v>
      </c>
      <c r="AQ107" s="268">
        <v>2.429911764038932E-2</v>
      </c>
      <c r="AR107" s="268">
        <v>9.7539477542132411E-3</v>
      </c>
      <c r="AS107" s="268">
        <v>7.8864976335380199E-3</v>
      </c>
      <c r="AT107" s="268">
        <v>8.1444347837715432E-3</v>
      </c>
      <c r="AU107" s="268">
        <v>0</v>
      </c>
      <c r="AV107" s="268">
        <v>0</v>
      </c>
      <c r="AW107" s="268">
        <v>0</v>
      </c>
      <c r="AX107" s="268">
        <v>0</v>
      </c>
      <c r="AZ107" s="268">
        <v>0</v>
      </c>
      <c r="BA107" s="268">
        <v>0</v>
      </c>
      <c r="BB107" s="268">
        <v>0</v>
      </c>
      <c r="BC107" s="268">
        <v>0</v>
      </c>
      <c r="BD107" s="268">
        <v>9.7758050948130434E-2</v>
      </c>
      <c r="BE107" s="268">
        <v>0.1387854036605608</v>
      </c>
      <c r="BF107" s="268">
        <v>0.28166457204828638</v>
      </c>
      <c r="BG107" s="268">
        <v>0.39967566984032998</v>
      </c>
      <c r="BH107" s="268">
        <v>8.2116303502692334E-2</v>
      </c>
      <c r="BI107" s="268">
        <v>0</v>
      </c>
      <c r="BJ107" s="268">
        <v>0</v>
      </c>
      <c r="BK107" s="268">
        <v>0</v>
      </c>
      <c r="BL107" s="268">
        <v>0</v>
      </c>
      <c r="BN107" s="268">
        <v>0</v>
      </c>
      <c r="BO107" s="268">
        <v>0</v>
      </c>
      <c r="BP107" s="268">
        <v>-1.025952109242285E-4</v>
      </c>
      <c r="BQ107" s="268">
        <v>-1.9148281582873631E-4</v>
      </c>
      <c r="BR107" s="268">
        <v>-2.7286572788848572E-4</v>
      </c>
      <c r="BS107" s="268">
        <v>9.172878239292501E-5</v>
      </c>
      <c r="BT107" s="268">
        <v>6.1089051522266618E-4</v>
      </c>
      <c r="BU107" s="268">
        <v>9.1658507841221735E-5</v>
      </c>
      <c r="BV107" s="268">
        <v>2.2024716942354362E-3</v>
      </c>
      <c r="BW107" s="268">
        <v>0</v>
      </c>
      <c r="BX107" s="268">
        <v>0</v>
      </c>
      <c r="BY107" s="268">
        <v>0</v>
      </c>
      <c r="BZ107" s="268">
        <v>0</v>
      </c>
      <c r="CB107" s="268">
        <v>0</v>
      </c>
      <c r="CC107" s="268">
        <v>23.284980879698441</v>
      </c>
      <c r="CD107" s="268">
        <v>29.71721097707864</v>
      </c>
      <c r="CE107" s="268">
        <v>46.657357920251528</v>
      </c>
      <c r="CF107" s="268">
        <v>77.40302091821583</v>
      </c>
      <c r="CG107" s="268">
        <v>75.934742626216646</v>
      </c>
      <c r="CH107" s="268">
        <v>69.671055387237459</v>
      </c>
      <c r="CI107" s="268">
        <v>52.576650890253482</v>
      </c>
      <c r="CJ107" s="268">
        <v>50.902717398572143</v>
      </c>
      <c r="CK107" s="268">
        <v>0</v>
      </c>
      <c r="CL107" s="268">
        <v>0</v>
      </c>
      <c r="CM107" s="268">
        <v>0</v>
      </c>
      <c r="CN107" s="268">
        <v>0</v>
      </c>
      <c r="CP107" s="268">
        <v>0</v>
      </c>
      <c r="CQ107" s="268">
        <v>0</v>
      </c>
      <c r="CR107" s="268">
        <v>0</v>
      </c>
      <c r="CS107" s="268">
        <v>0</v>
      </c>
      <c r="CT107" s="268">
        <v>0</v>
      </c>
      <c r="CU107" s="268">
        <v>0</v>
      </c>
      <c r="CV107" s="268">
        <v>-3.9935057331133561</v>
      </c>
      <c r="CW107" s="268">
        <v>-3.9935057331133681</v>
      </c>
      <c r="CX107" s="268">
        <v>2.7779855668334772</v>
      </c>
    </row>
    <row r="108" spans="1:102">
      <c r="A108" s="269">
        <v>106</v>
      </c>
      <c r="B108" s="268">
        <v>87</v>
      </c>
      <c r="C108" s="270">
        <v>43372</v>
      </c>
      <c r="D108" s="268">
        <v>1</v>
      </c>
      <c r="E108" s="268" t="s">
        <v>756</v>
      </c>
      <c r="F108" s="268" t="s">
        <v>758</v>
      </c>
      <c r="G108" s="268" t="s">
        <v>607</v>
      </c>
      <c r="H108" s="268" t="s">
        <v>606</v>
      </c>
      <c r="I108" s="268">
        <v>0.6</v>
      </c>
      <c r="J108" s="268">
        <v>600</v>
      </c>
      <c r="K108" s="268">
        <v>0</v>
      </c>
      <c r="L108" s="268">
        <v>0.6</v>
      </c>
      <c r="M108" s="268">
        <v>0.99258064516129041</v>
      </c>
      <c r="N108" s="268">
        <v>0.21849522335721491</v>
      </c>
      <c r="O108" s="268">
        <v>0.84763235291380956</v>
      </c>
      <c r="P108" s="268">
        <v>1.982954113343496</v>
      </c>
      <c r="Q108" s="268">
        <v>2.8305864662573059</v>
      </c>
      <c r="R108" s="268">
        <v>3.8506263651323418</v>
      </c>
      <c r="S108" s="268">
        <v>322.09890362578739</v>
      </c>
      <c r="T108" s="268">
        <v>322.09890362578739</v>
      </c>
      <c r="U108" s="268">
        <v>3.879409077643893</v>
      </c>
      <c r="V108" s="268">
        <v>0</v>
      </c>
      <c r="W108" s="268">
        <v>0</v>
      </c>
      <c r="X108" s="268">
        <v>273</v>
      </c>
      <c r="Y108" s="268">
        <v>0.2492184372922687</v>
      </c>
      <c r="Z108" s="268">
        <v>0.22687292417637259</v>
      </c>
      <c r="AA108" s="268">
        <v>0.20298802555742629</v>
      </c>
      <c r="AB108" s="268">
        <v>0.19755314434063709</v>
      </c>
      <c r="AC108" s="268">
        <v>0.22851083721825249</v>
      </c>
      <c r="AD108" s="268">
        <v>0.26281612930817061</v>
      </c>
      <c r="AE108" s="268">
        <v>0.26726884147904761</v>
      </c>
      <c r="AF108" s="268">
        <v>0.27385247611160263</v>
      </c>
      <c r="AG108" s="268">
        <v>0</v>
      </c>
      <c r="AH108" s="268">
        <v>0</v>
      </c>
      <c r="AI108" s="268">
        <v>0</v>
      </c>
      <c r="AJ108" s="268">
        <v>0</v>
      </c>
      <c r="AL108" s="268">
        <v>0</v>
      </c>
      <c r="AM108" s="268">
        <v>6.1563125415462589E-3</v>
      </c>
      <c r="AN108" s="268">
        <v>6.6254151647254754E-3</v>
      </c>
      <c r="AO108" s="268">
        <v>9.402394888514751E-3</v>
      </c>
      <c r="AP108" s="268">
        <v>1.848937113187258E-2</v>
      </c>
      <c r="AQ108" s="268">
        <v>2.42978325563495E-2</v>
      </c>
      <c r="AR108" s="268">
        <v>9.7183870691829408E-3</v>
      </c>
      <c r="AS108" s="268">
        <v>1.0273115852095239E-2</v>
      </c>
      <c r="AT108" s="268">
        <v>9.6147523888397424E-3</v>
      </c>
      <c r="AU108" s="268">
        <v>0</v>
      </c>
      <c r="AV108" s="268">
        <v>0</v>
      </c>
      <c r="AW108" s="268">
        <v>0</v>
      </c>
      <c r="AX108" s="268">
        <v>0</v>
      </c>
      <c r="AZ108" s="268">
        <v>0</v>
      </c>
      <c r="BA108" s="268">
        <v>0</v>
      </c>
      <c r="BB108" s="268">
        <v>0</v>
      </c>
      <c r="BC108" s="268">
        <v>0</v>
      </c>
      <c r="BD108" s="268">
        <v>9.7294891552941618E-2</v>
      </c>
      <c r="BE108" s="268">
        <v>0.13815573004407161</v>
      </c>
      <c r="BF108" s="268">
        <v>0.21764350051202491</v>
      </c>
      <c r="BG108" s="268">
        <v>0.47644048855785393</v>
      </c>
      <c r="BH108" s="268">
        <v>7.0465389333107961E-2</v>
      </c>
      <c r="BI108" s="268">
        <v>0</v>
      </c>
      <c r="BJ108" s="268">
        <v>0</v>
      </c>
      <c r="BK108" s="268">
        <v>0</v>
      </c>
      <c r="BL108" s="268">
        <v>0</v>
      </c>
      <c r="BN108" s="268">
        <v>0</v>
      </c>
      <c r="BO108" s="268">
        <v>0</v>
      </c>
      <c r="BP108" s="268">
        <v>-1.022175128246667E-4</v>
      </c>
      <c r="BQ108" s="268">
        <v>-1.8984626259283601E-4</v>
      </c>
      <c r="BR108" s="268">
        <v>-2.6076956705727651E-4</v>
      </c>
      <c r="BS108" s="268">
        <v>9.6868125902629937E-5</v>
      </c>
      <c r="BT108" s="268">
        <v>4.8194783398022671E-4</v>
      </c>
      <c r="BU108" s="268">
        <v>1.1221190221480479E-3</v>
      </c>
      <c r="BV108" s="268">
        <v>5.9045604259634742E-5</v>
      </c>
      <c r="BW108" s="268">
        <v>0</v>
      </c>
      <c r="BX108" s="268">
        <v>0</v>
      </c>
      <c r="BY108" s="268">
        <v>0</v>
      </c>
      <c r="BZ108" s="268">
        <v>0</v>
      </c>
      <c r="CB108" s="268">
        <v>0</v>
      </c>
      <c r="CC108" s="268">
        <v>23.6781251597933</v>
      </c>
      <c r="CD108" s="268">
        <v>30.11552347602488</v>
      </c>
      <c r="CE108" s="268">
        <v>47.011974442573738</v>
      </c>
      <c r="CF108" s="268">
        <v>77.039046382802454</v>
      </c>
      <c r="CG108" s="268">
        <v>75.930726738592185</v>
      </c>
      <c r="CH108" s="268">
        <v>69.417050494163888</v>
      </c>
      <c r="CI108" s="268">
        <v>68.487439013968299</v>
      </c>
      <c r="CJ108" s="268">
        <v>60.092202430248378</v>
      </c>
      <c r="CK108" s="268">
        <v>0</v>
      </c>
      <c r="CL108" s="268">
        <v>0</v>
      </c>
      <c r="CM108" s="268">
        <v>0</v>
      </c>
      <c r="CN108" s="268">
        <v>0</v>
      </c>
      <c r="CP108" s="268">
        <v>0</v>
      </c>
      <c r="CQ108" s="268">
        <v>0</v>
      </c>
      <c r="CR108" s="268">
        <v>0</v>
      </c>
      <c r="CS108" s="268">
        <v>0</v>
      </c>
      <c r="CT108" s="268">
        <v>0</v>
      </c>
      <c r="CU108" s="268">
        <v>0</v>
      </c>
      <c r="CV108" s="268">
        <v>-2.8305864662573339</v>
      </c>
      <c r="CW108" s="268">
        <v>-2.8305864662573059</v>
      </c>
      <c r="CX108" s="268">
        <v>1.982954113343496</v>
      </c>
    </row>
    <row r="109" spans="1:102">
      <c r="A109" s="269">
        <v>107</v>
      </c>
      <c r="B109" s="268">
        <v>88</v>
      </c>
      <c r="C109" s="270">
        <v>43373</v>
      </c>
      <c r="D109" s="268">
        <v>1</v>
      </c>
      <c r="E109" s="268" t="s">
        <v>756</v>
      </c>
      <c r="F109" s="268" t="s">
        <v>758</v>
      </c>
      <c r="G109" s="268" t="s">
        <v>607</v>
      </c>
      <c r="H109" s="268" t="s">
        <v>606</v>
      </c>
      <c r="I109" s="268">
        <v>0.6</v>
      </c>
      <c r="J109" s="268">
        <v>600</v>
      </c>
      <c r="K109" s="268">
        <v>0</v>
      </c>
      <c r="L109" s="268">
        <v>0.6</v>
      </c>
      <c r="M109" s="268">
        <v>0.96322580645161304</v>
      </c>
      <c r="N109" s="268">
        <v>0.25572408299184463</v>
      </c>
      <c r="O109" s="268">
        <v>1.4300301904791199</v>
      </c>
      <c r="P109" s="268">
        <v>2.5238634129256101</v>
      </c>
      <c r="Q109" s="268">
        <v>3.9538936034047301</v>
      </c>
      <c r="R109" s="268">
        <v>5.3864382554783976</v>
      </c>
      <c r="S109" s="268">
        <v>327.48534188126581</v>
      </c>
      <c r="T109" s="268">
        <v>327.48534188126581</v>
      </c>
      <c r="U109" s="268">
        <v>5.5920825827136742</v>
      </c>
      <c r="V109" s="268">
        <v>0</v>
      </c>
      <c r="W109" s="268">
        <v>0</v>
      </c>
      <c r="X109" s="268">
        <v>274</v>
      </c>
      <c r="Y109" s="268">
        <v>0.24870988678769679</v>
      </c>
      <c r="Z109" s="268">
        <v>0.22644244137764069</v>
      </c>
      <c r="AA109" s="268">
        <v>0.20266460587923571</v>
      </c>
      <c r="AB109" s="268">
        <v>0.19809431557286419</v>
      </c>
      <c r="AC109" s="268">
        <v>0.2288353664893549</v>
      </c>
      <c r="AD109" s="268">
        <v>0.2533817909174656</v>
      </c>
      <c r="AE109" s="268">
        <v>0.26266768542056562</v>
      </c>
      <c r="AF109" s="268">
        <v>0.26037561085454619</v>
      </c>
      <c r="AG109" s="268">
        <v>0</v>
      </c>
      <c r="AH109" s="268">
        <v>0</v>
      </c>
      <c r="AI109" s="268">
        <v>0</v>
      </c>
      <c r="AJ109" s="268">
        <v>0</v>
      </c>
      <c r="AL109" s="268">
        <v>0</v>
      </c>
      <c r="AM109" s="268">
        <v>6.2580226424606396E-3</v>
      </c>
      <c r="AN109" s="268">
        <v>6.71151172447186E-3</v>
      </c>
      <c r="AO109" s="268">
        <v>9.467078824152866E-3</v>
      </c>
      <c r="AP109" s="268">
        <v>1.8381136885427161E-2</v>
      </c>
      <c r="AQ109" s="268">
        <v>2.423292670212902E-2</v>
      </c>
      <c r="AR109" s="268">
        <v>1.066182090825344E-2</v>
      </c>
      <c r="AS109" s="268">
        <v>1.0733231457943439E-2</v>
      </c>
      <c r="AT109" s="268">
        <v>1.096243891454538E-2</v>
      </c>
      <c r="AU109" s="268">
        <v>0</v>
      </c>
      <c r="AV109" s="268">
        <v>0</v>
      </c>
      <c r="AW109" s="268">
        <v>0</v>
      </c>
      <c r="AX109" s="268">
        <v>0</v>
      </c>
      <c r="AZ109" s="268">
        <v>0</v>
      </c>
      <c r="BA109" s="268">
        <v>0</v>
      </c>
      <c r="BB109" s="268">
        <v>0</v>
      </c>
      <c r="BC109" s="268">
        <v>0</v>
      </c>
      <c r="BD109" s="268">
        <v>0.1190570028612065</v>
      </c>
      <c r="BE109" s="268">
        <v>0.1664051405602637</v>
      </c>
      <c r="BF109" s="268">
        <v>0.26429755252654252</v>
      </c>
      <c r="BG109" s="268">
        <v>0.38126374427054921</v>
      </c>
      <c r="BH109" s="268">
        <v>6.8976559781438185E-2</v>
      </c>
      <c r="BI109" s="268">
        <v>0</v>
      </c>
      <c r="BJ109" s="268">
        <v>0</v>
      </c>
      <c r="BK109" s="268">
        <v>0</v>
      </c>
      <c r="BL109" s="268">
        <v>0</v>
      </c>
      <c r="BN109" s="268">
        <v>0</v>
      </c>
      <c r="BO109" s="268">
        <v>0</v>
      </c>
      <c r="BP109" s="268">
        <v>-1.0171010091438311E-4</v>
      </c>
      <c r="BQ109" s="268">
        <v>-1.8780666066076399E-4</v>
      </c>
      <c r="BR109" s="268">
        <v>-2.5249059629888268E-4</v>
      </c>
      <c r="BS109" s="268">
        <v>9.1828223692518897E-5</v>
      </c>
      <c r="BT109" s="268">
        <v>4.8670783586847482E-4</v>
      </c>
      <c r="BU109" s="268">
        <v>6.7363915727108073E-5</v>
      </c>
      <c r="BV109" s="268">
        <v>3.6327681984893949E-4</v>
      </c>
      <c r="BW109" s="268">
        <v>0</v>
      </c>
      <c r="BX109" s="268">
        <v>0</v>
      </c>
      <c r="BY109" s="268">
        <v>0</v>
      </c>
      <c r="BZ109" s="268">
        <v>0</v>
      </c>
      <c r="CB109" s="268">
        <v>0</v>
      </c>
      <c r="CC109" s="268">
        <v>24.06931785561785</v>
      </c>
      <c r="CD109" s="268">
        <v>30.506871474872082</v>
      </c>
      <c r="CE109" s="268">
        <v>47.33539412076432</v>
      </c>
      <c r="CF109" s="268">
        <v>76.588070355946542</v>
      </c>
      <c r="CG109" s="268">
        <v>75.727895944153204</v>
      </c>
      <c r="CH109" s="268">
        <v>76.155863630381717</v>
      </c>
      <c r="CI109" s="268">
        <v>71.554876386289621</v>
      </c>
      <c r="CJ109" s="268">
        <v>68.515243215908626</v>
      </c>
      <c r="CK109" s="268">
        <v>0</v>
      </c>
      <c r="CL109" s="268">
        <v>0</v>
      </c>
      <c r="CM109" s="268">
        <v>0</v>
      </c>
      <c r="CN109" s="268">
        <v>0</v>
      </c>
      <c r="CP109" s="268">
        <v>0</v>
      </c>
      <c r="CQ109" s="268">
        <v>0</v>
      </c>
      <c r="CR109" s="268">
        <v>0</v>
      </c>
      <c r="CS109" s="268">
        <v>0</v>
      </c>
      <c r="CT109" s="268">
        <v>0</v>
      </c>
      <c r="CU109" s="268">
        <v>0</v>
      </c>
      <c r="CV109" s="268">
        <v>-3.9538936034047012</v>
      </c>
      <c r="CW109" s="268">
        <v>-3.9538936034047301</v>
      </c>
      <c r="CX109" s="268">
        <v>2.5238634129256101</v>
      </c>
    </row>
    <row r="110" spans="1:102">
      <c r="A110" s="269">
        <v>108</v>
      </c>
      <c r="B110" s="268">
        <v>89</v>
      </c>
      <c r="C110" s="270">
        <v>43374</v>
      </c>
      <c r="D110" s="268">
        <v>1</v>
      </c>
      <c r="E110" s="268" t="s">
        <v>756</v>
      </c>
      <c r="F110" s="268" t="s">
        <v>758</v>
      </c>
      <c r="G110" s="268" t="s">
        <v>607</v>
      </c>
      <c r="H110" s="268" t="s">
        <v>606</v>
      </c>
      <c r="I110" s="268">
        <v>0.6</v>
      </c>
      <c r="J110" s="268">
        <v>604</v>
      </c>
      <c r="K110" s="268">
        <v>0</v>
      </c>
      <c r="L110" s="268">
        <v>0.6</v>
      </c>
      <c r="M110" s="268">
        <v>0.93387096774193556</v>
      </c>
      <c r="N110" s="268">
        <v>0.2129813418721194</v>
      </c>
      <c r="O110" s="268">
        <v>1.111281524465046</v>
      </c>
      <c r="P110" s="268">
        <v>1.9576965906318511</v>
      </c>
      <c r="Q110" s="268">
        <v>3.0689781150968969</v>
      </c>
      <c r="R110" s="268">
        <v>4.8726970332876833</v>
      </c>
      <c r="S110" s="268">
        <v>332.3580389145535</v>
      </c>
      <c r="T110" s="268">
        <v>332.3580389145535</v>
      </c>
      <c r="U110" s="268">
        <v>5.2177412100835294</v>
      </c>
      <c r="V110" s="268">
        <v>0</v>
      </c>
      <c r="W110" s="268">
        <v>0</v>
      </c>
      <c r="X110" s="268">
        <v>275</v>
      </c>
      <c r="Y110" s="268">
        <v>0.24820460099787989</v>
      </c>
      <c r="Z110" s="268">
        <v>0.2260197907892301</v>
      </c>
      <c r="AA110" s="268">
        <v>0.20237407550445211</v>
      </c>
      <c r="AB110" s="268">
        <v>0.1980456416979306</v>
      </c>
      <c r="AC110" s="268">
        <v>0.22777410939064849</v>
      </c>
      <c r="AD110" s="268">
        <v>0.24625076655890249</v>
      </c>
      <c r="AE110" s="268">
        <v>0.25076108574001132</v>
      </c>
      <c r="AF110" s="268">
        <v>0.24453109431291839</v>
      </c>
      <c r="AG110" s="268">
        <v>0</v>
      </c>
      <c r="AH110" s="268">
        <v>0</v>
      </c>
      <c r="AI110" s="268">
        <v>0</v>
      </c>
      <c r="AJ110" s="268">
        <v>0</v>
      </c>
      <c r="AL110" s="268">
        <v>0</v>
      </c>
      <c r="AM110" s="268">
        <v>6.3590798004240267E-3</v>
      </c>
      <c r="AN110" s="268">
        <v>6.7960418421539794E-3</v>
      </c>
      <c r="AO110" s="268">
        <v>9.5251848991095827E-3</v>
      </c>
      <c r="AP110" s="268">
        <v>1.8390871660413879E-2</v>
      </c>
      <c r="AQ110" s="268">
        <v>2.44451781218703E-2</v>
      </c>
      <c r="AR110" s="268">
        <v>1.137492334410975E-2</v>
      </c>
      <c r="AS110" s="268">
        <v>1.1923891425998871E-2</v>
      </c>
      <c r="AT110" s="268">
        <v>1.254689056870816E-2</v>
      </c>
      <c r="AU110" s="268">
        <v>0</v>
      </c>
      <c r="AV110" s="268">
        <v>0</v>
      </c>
      <c r="AW110" s="268">
        <v>0</v>
      </c>
      <c r="AX110" s="268">
        <v>0</v>
      </c>
      <c r="AZ110" s="268">
        <v>0</v>
      </c>
      <c r="BA110" s="268">
        <v>0</v>
      </c>
      <c r="BB110" s="268">
        <v>0</v>
      </c>
      <c r="BC110" s="268">
        <v>0</v>
      </c>
      <c r="BD110" s="268">
        <v>0.13581436500648861</v>
      </c>
      <c r="BE110" s="268">
        <v>0.1877390686335301</v>
      </c>
      <c r="BF110" s="268">
        <v>0.2305360478897534</v>
      </c>
      <c r="BG110" s="268">
        <v>0.38502870429789338</v>
      </c>
      <c r="BH110" s="268">
        <v>6.088181417233459E-2</v>
      </c>
      <c r="BI110" s="268">
        <v>0</v>
      </c>
      <c r="BJ110" s="268">
        <v>0</v>
      </c>
      <c r="BK110" s="268">
        <v>0</v>
      </c>
      <c r="BL110" s="268">
        <v>0</v>
      </c>
      <c r="BN110" s="268">
        <v>0</v>
      </c>
      <c r="BO110" s="268">
        <v>0</v>
      </c>
      <c r="BP110" s="268">
        <v>-1.0105715796338671E-4</v>
      </c>
      <c r="BQ110" s="268">
        <v>-1.8558727564550189E-4</v>
      </c>
      <c r="BR110" s="268">
        <v>-2.4369335060222001E-4</v>
      </c>
      <c r="BS110" s="268">
        <v>8.9348781200660285E-5</v>
      </c>
      <c r="BT110" s="268">
        <v>3.5092512796028118E-4</v>
      </c>
      <c r="BU110" s="268">
        <v>2.196641887333848E-4</v>
      </c>
      <c r="BV110" s="268">
        <v>7.6408038156603125E-7</v>
      </c>
      <c r="BW110" s="268">
        <v>0</v>
      </c>
      <c r="BX110" s="268">
        <v>0</v>
      </c>
      <c r="BY110" s="268">
        <v>0</v>
      </c>
      <c r="BZ110" s="268">
        <v>0</v>
      </c>
      <c r="CB110" s="268">
        <v>0</v>
      </c>
      <c r="CC110" s="268">
        <v>24.457999232400098</v>
      </c>
      <c r="CD110" s="268">
        <v>30.891099282518081</v>
      </c>
      <c r="CE110" s="268">
        <v>47.625924495547892</v>
      </c>
      <c r="CF110" s="268">
        <v>76.628631918391193</v>
      </c>
      <c r="CG110" s="268">
        <v>76.391181630844699</v>
      </c>
      <c r="CH110" s="268">
        <v>81.249452457926793</v>
      </c>
      <c r="CI110" s="268">
        <v>79.49260950665915</v>
      </c>
      <c r="CJ110" s="268">
        <v>78.418066054425978</v>
      </c>
      <c r="CK110" s="268">
        <v>0</v>
      </c>
      <c r="CL110" s="268">
        <v>0</v>
      </c>
      <c r="CM110" s="268">
        <v>0</v>
      </c>
      <c r="CN110" s="268">
        <v>0</v>
      </c>
      <c r="CP110" s="268">
        <v>0</v>
      </c>
      <c r="CQ110" s="268">
        <v>0</v>
      </c>
      <c r="CR110" s="268">
        <v>0</v>
      </c>
      <c r="CS110" s="268">
        <v>0</v>
      </c>
      <c r="CT110" s="268">
        <v>0</v>
      </c>
      <c r="CU110" s="268">
        <v>0</v>
      </c>
      <c r="CV110" s="268">
        <v>-3.068978115096876</v>
      </c>
      <c r="CW110" s="268">
        <v>-3.0689781150968969</v>
      </c>
      <c r="CX110" s="268">
        <v>1.9576965906318511</v>
      </c>
    </row>
    <row r="111" spans="1:102">
      <c r="A111" s="269">
        <v>109</v>
      </c>
      <c r="B111" s="268">
        <v>90</v>
      </c>
      <c r="C111" s="270">
        <v>43375</v>
      </c>
      <c r="D111" s="268">
        <v>1</v>
      </c>
      <c r="E111" s="268" t="s">
        <v>756</v>
      </c>
      <c r="F111" s="268" t="s">
        <v>758</v>
      </c>
      <c r="G111" s="268" t="s">
        <v>607</v>
      </c>
      <c r="H111" s="268" t="s">
        <v>606</v>
      </c>
      <c r="I111" s="268">
        <v>0.6</v>
      </c>
      <c r="J111" s="268">
        <v>608</v>
      </c>
      <c r="K111" s="268">
        <v>0</v>
      </c>
      <c r="L111" s="268">
        <v>0.6</v>
      </c>
      <c r="M111" s="268">
        <v>0.90451612903225809</v>
      </c>
      <c r="N111" s="268">
        <v>0.17870387249286299</v>
      </c>
      <c r="O111" s="268">
        <v>0.83271909280785461</v>
      </c>
      <c r="P111" s="268">
        <v>1.478729661624121</v>
      </c>
      <c r="Q111" s="268">
        <v>2.3114487544319759</v>
      </c>
      <c r="R111" s="268">
        <v>4.2148378761512051</v>
      </c>
      <c r="S111" s="268">
        <v>336.5728767907047</v>
      </c>
      <c r="T111" s="268">
        <v>336.5728767907047</v>
      </c>
      <c r="U111" s="268">
        <v>4.6597708331200911</v>
      </c>
      <c r="V111" s="268">
        <v>0</v>
      </c>
      <c r="W111" s="268">
        <v>0</v>
      </c>
      <c r="X111" s="268">
        <v>276</v>
      </c>
      <c r="Y111" s="268">
        <v>0.2477032231753459</v>
      </c>
      <c r="Z111" s="268">
        <v>0.22560527699781979</v>
      </c>
      <c r="AA111" s="268">
        <v>0.2020907584077504</v>
      </c>
      <c r="AB111" s="268">
        <v>0.19800898980133211</v>
      </c>
      <c r="AC111" s="268">
        <v>0.22646814759942899</v>
      </c>
      <c r="AD111" s="268">
        <v>0.23986090851262171</v>
      </c>
      <c r="AE111" s="268">
        <v>0.2424654981669323</v>
      </c>
      <c r="AF111" s="268">
        <v>0.23361040357823709</v>
      </c>
      <c r="AG111" s="268">
        <v>0</v>
      </c>
      <c r="AH111" s="268">
        <v>0</v>
      </c>
      <c r="AI111" s="268">
        <v>0</v>
      </c>
      <c r="AJ111" s="268">
        <v>0</v>
      </c>
      <c r="AL111" s="268">
        <v>0</v>
      </c>
      <c r="AM111" s="268">
        <v>6.4593553649308286E-3</v>
      </c>
      <c r="AN111" s="268">
        <v>6.8789446004360348E-3</v>
      </c>
      <c r="AO111" s="268">
        <v>9.5818483184499231E-3</v>
      </c>
      <c r="AP111" s="268">
        <v>1.839820203973358E-2</v>
      </c>
      <c r="AQ111" s="268">
        <v>2.470637048011419E-2</v>
      </c>
      <c r="AR111" s="268">
        <v>1.2013909148737831E-2</v>
      </c>
      <c r="AS111" s="268">
        <v>1.275345018330677E-2</v>
      </c>
      <c r="AT111" s="268">
        <v>1.363895964217629E-2</v>
      </c>
      <c r="AU111" s="268">
        <v>0</v>
      </c>
      <c r="AV111" s="268">
        <v>0</v>
      </c>
      <c r="AW111" s="268">
        <v>0</v>
      </c>
      <c r="AX111" s="268">
        <v>0</v>
      </c>
      <c r="AZ111" s="268">
        <v>0</v>
      </c>
      <c r="BA111" s="268">
        <v>0</v>
      </c>
      <c r="BB111" s="268">
        <v>0</v>
      </c>
      <c r="BC111" s="268">
        <v>0</v>
      </c>
      <c r="BD111" s="268">
        <v>0.1655837959090187</v>
      </c>
      <c r="BE111" s="268">
        <v>0.22302147646875259</v>
      </c>
      <c r="BF111" s="268">
        <v>0.22140957734749209</v>
      </c>
      <c r="BG111" s="268">
        <v>0.33901653869143228</v>
      </c>
      <c r="BH111" s="268">
        <v>5.0968611583304138E-2</v>
      </c>
      <c r="BI111" s="268">
        <v>0</v>
      </c>
      <c r="BJ111" s="268">
        <v>0</v>
      </c>
      <c r="BK111" s="268">
        <v>0</v>
      </c>
      <c r="BL111" s="268">
        <v>0</v>
      </c>
      <c r="BN111" s="268">
        <v>0</v>
      </c>
      <c r="BO111" s="268">
        <v>0</v>
      </c>
      <c r="BP111" s="268">
        <v>-1.002755645068026E-4</v>
      </c>
      <c r="BQ111" s="268">
        <v>-1.8317832278885981E-4</v>
      </c>
      <c r="BR111" s="268">
        <v>-2.3984174212919769E-4</v>
      </c>
      <c r="BS111" s="268">
        <v>7.6990711266071587E-5</v>
      </c>
      <c r="BT111" s="268">
        <v>2.5240673714273568E-4</v>
      </c>
      <c r="BU111" s="268">
        <v>4.6873707221081139E-5</v>
      </c>
      <c r="BV111" s="268">
        <v>-1.1899352812278641E-4</v>
      </c>
      <c r="BW111" s="268">
        <v>0</v>
      </c>
      <c r="BX111" s="268">
        <v>0</v>
      </c>
      <c r="BY111" s="268">
        <v>0</v>
      </c>
      <c r="BZ111" s="268">
        <v>0</v>
      </c>
      <c r="CB111" s="268">
        <v>0</v>
      </c>
      <c r="CC111" s="268">
        <v>24.843674480503189</v>
      </c>
      <c r="CD111" s="268">
        <v>31.267930001981959</v>
      </c>
      <c r="CE111" s="268">
        <v>47.9092415922496</v>
      </c>
      <c r="CF111" s="268">
        <v>76.659175165556604</v>
      </c>
      <c r="CG111" s="268">
        <v>77.207407750356865</v>
      </c>
      <c r="CH111" s="268">
        <v>85.813636776698772</v>
      </c>
      <c r="CI111" s="268">
        <v>85.023001222045139</v>
      </c>
      <c r="CJ111" s="268">
        <v>85.243497763601823</v>
      </c>
      <c r="CK111" s="268">
        <v>0</v>
      </c>
      <c r="CL111" s="268">
        <v>0</v>
      </c>
      <c r="CM111" s="268">
        <v>0</v>
      </c>
      <c r="CN111" s="268">
        <v>0</v>
      </c>
      <c r="CP111" s="268">
        <v>0</v>
      </c>
      <c r="CQ111" s="268">
        <v>0</v>
      </c>
      <c r="CR111" s="268">
        <v>0</v>
      </c>
      <c r="CS111" s="268">
        <v>0</v>
      </c>
      <c r="CT111" s="268">
        <v>0</v>
      </c>
      <c r="CU111" s="268">
        <v>0</v>
      </c>
      <c r="CV111" s="268">
        <v>-2.3114487544319551</v>
      </c>
      <c r="CW111" s="268">
        <v>-2.3114487544319759</v>
      </c>
      <c r="CX111" s="268">
        <v>1.478729661624121</v>
      </c>
    </row>
    <row r="112" spans="1:102">
      <c r="A112" s="269">
        <v>110</v>
      </c>
      <c r="B112" s="268">
        <v>91</v>
      </c>
      <c r="C112" s="270">
        <v>43376</v>
      </c>
      <c r="D112" s="268">
        <v>1</v>
      </c>
      <c r="E112" s="268" t="s">
        <v>756</v>
      </c>
      <c r="F112" s="268" t="s">
        <v>758</v>
      </c>
      <c r="G112" s="268" t="s">
        <v>607</v>
      </c>
      <c r="H112" s="268" t="s">
        <v>606</v>
      </c>
      <c r="I112" s="268">
        <v>0.6</v>
      </c>
      <c r="J112" s="268">
        <v>612</v>
      </c>
      <c r="K112" s="268">
        <v>0</v>
      </c>
      <c r="L112" s="268">
        <v>0.6</v>
      </c>
      <c r="M112" s="268">
        <v>0.87516129032258072</v>
      </c>
      <c r="N112" s="268">
        <v>0.1954942339960121</v>
      </c>
      <c r="O112" s="268">
        <v>1.1569128236290771</v>
      </c>
      <c r="P112" s="268">
        <v>1.623533037430509</v>
      </c>
      <c r="Q112" s="268">
        <v>2.7804458610595861</v>
      </c>
      <c r="R112" s="268">
        <v>5.1791057916246102</v>
      </c>
      <c r="S112" s="268">
        <v>341.75198258232928</v>
      </c>
      <c r="T112" s="268">
        <v>341.75198258232928</v>
      </c>
      <c r="U112" s="268">
        <v>5.9178871927889016</v>
      </c>
      <c r="V112" s="268">
        <v>0</v>
      </c>
      <c r="W112" s="268">
        <v>0</v>
      </c>
      <c r="X112" s="268">
        <v>277</v>
      </c>
      <c r="Y112" s="268">
        <v>0.24720634161551461</v>
      </c>
      <c r="Z112" s="268">
        <v>0.22519805100227139</v>
      </c>
      <c r="AA112" s="268">
        <v>0.20181479437075769</v>
      </c>
      <c r="AB112" s="268">
        <v>0.19802581948953371</v>
      </c>
      <c r="AC112" s="268">
        <v>0.22508740715064149</v>
      </c>
      <c r="AD112" s="268">
        <v>0.2351056837986378</v>
      </c>
      <c r="AE112" s="268">
        <v>0.236484482419964</v>
      </c>
      <c r="AF112" s="268">
        <v>0.22632012120078629</v>
      </c>
      <c r="AG112" s="268">
        <v>0</v>
      </c>
      <c r="AH112" s="268">
        <v>0</v>
      </c>
      <c r="AI112" s="268">
        <v>0</v>
      </c>
      <c r="AJ112" s="268">
        <v>0</v>
      </c>
      <c r="AL112" s="268">
        <v>0</v>
      </c>
      <c r="AM112" s="268">
        <v>6.5587316768970939E-3</v>
      </c>
      <c r="AN112" s="268">
        <v>6.9603897995457152E-3</v>
      </c>
      <c r="AO112" s="268">
        <v>9.6370411258484591E-3</v>
      </c>
      <c r="AP112" s="268">
        <v>1.8394836102093252E-2</v>
      </c>
      <c r="AQ112" s="268">
        <v>2.4982518569871701E-2</v>
      </c>
      <c r="AR112" s="268">
        <v>1.2489431620136221E-2</v>
      </c>
      <c r="AS112" s="268">
        <v>1.3351551758003601E-2</v>
      </c>
      <c r="AT112" s="268">
        <v>1.4367987879921371E-2</v>
      </c>
      <c r="AU112" s="268">
        <v>0</v>
      </c>
      <c r="AV112" s="268">
        <v>0</v>
      </c>
      <c r="AW112" s="268">
        <v>0</v>
      </c>
      <c r="AX112" s="268">
        <v>0</v>
      </c>
      <c r="AZ112" s="268">
        <v>0</v>
      </c>
      <c r="BA112" s="268">
        <v>0</v>
      </c>
      <c r="BB112" s="268">
        <v>0</v>
      </c>
      <c r="BC112" s="268">
        <v>0</v>
      </c>
      <c r="BD112" s="268">
        <v>0.19908576135387579</v>
      </c>
      <c r="BE112" s="268">
        <v>0.25921280922643469</v>
      </c>
      <c r="BF112" s="268">
        <v>0.20167117366148121</v>
      </c>
      <c r="BG112" s="268">
        <v>0.29807501919321411</v>
      </c>
      <c r="BH112" s="268">
        <v>4.1955236564994378E-2</v>
      </c>
      <c r="BI112" s="268">
        <v>0</v>
      </c>
      <c r="BJ112" s="268">
        <v>0</v>
      </c>
      <c r="BK112" s="268">
        <v>0</v>
      </c>
      <c r="BL112" s="268">
        <v>0</v>
      </c>
      <c r="BN112" s="268">
        <v>0</v>
      </c>
      <c r="BO112" s="268">
        <v>0</v>
      </c>
      <c r="BP112" s="268">
        <v>-9.9376311966264418E-5</v>
      </c>
      <c r="BQ112" s="268">
        <v>-1.808215110759479E-4</v>
      </c>
      <c r="BR112" s="268">
        <v>-2.3601431847448151E-4</v>
      </c>
      <c r="BS112" s="268">
        <v>6.1745639686842206E-5</v>
      </c>
      <c r="BT112" s="268">
        <v>1.689032196053768E-4</v>
      </c>
      <c r="BU112" s="268">
        <v>-8.4021054052360024E-6</v>
      </c>
      <c r="BV112" s="268">
        <v>-1.6573130783188429E-4</v>
      </c>
      <c r="BW112" s="268">
        <v>0</v>
      </c>
      <c r="BX112" s="268">
        <v>0</v>
      </c>
      <c r="BY112" s="268">
        <v>0</v>
      </c>
      <c r="BZ112" s="268">
        <v>0</v>
      </c>
      <c r="CB112" s="268">
        <v>0</v>
      </c>
      <c r="CC112" s="268">
        <v>25.225891064988819</v>
      </c>
      <c r="CD112" s="268">
        <v>31.638135452480508</v>
      </c>
      <c r="CE112" s="268">
        <v>48.185205629242283</v>
      </c>
      <c r="CF112" s="268">
        <v>76.645150425388579</v>
      </c>
      <c r="CG112" s="268">
        <v>78.07037053084909</v>
      </c>
      <c r="CH112" s="268">
        <v>89.210225858115876</v>
      </c>
      <c r="CI112" s="268">
        <v>89.010345053357355</v>
      </c>
      <c r="CJ112" s="268">
        <v>89.799924249508578</v>
      </c>
      <c r="CK112" s="268">
        <v>0</v>
      </c>
      <c r="CL112" s="268">
        <v>0</v>
      </c>
      <c r="CM112" s="268">
        <v>0</v>
      </c>
      <c r="CN112" s="268">
        <v>0</v>
      </c>
      <c r="CP112" s="268">
        <v>0</v>
      </c>
      <c r="CQ112" s="268">
        <v>0</v>
      </c>
      <c r="CR112" s="268">
        <v>0</v>
      </c>
      <c r="CS112" s="268">
        <v>0</v>
      </c>
      <c r="CT112" s="268">
        <v>0</v>
      </c>
      <c r="CU112" s="268">
        <v>0</v>
      </c>
      <c r="CV112" s="268">
        <v>-2.7804458610596332</v>
      </c>
      <c r="CW112" s="268">
        <v>-2.7804458610595861</v>
      </c>
      <c r="CX112" s="268">
        <v>1.623533037430509</v>
      </c>
    </row>
    <row r="113" spans="1:102">
      <c r="A113" s="269">
        <v>111</v>
      </c>
      <c r="B113" s="268">
        <v>92</v>
      </c>
      <c r="C113" s="270">
        <v>43377</v>
      </c>
      <c r="D113" s="268">
        <v>1</v>
      </c>
      <c r="E113" s="268" t="s">
        <v>756</v>
      </c>
      <c r="F113" s="268" t="s">
        <v>758</v>
      </c>
      <c r="G113" s="268" t="s">
        <v>607</v>
      </c>
      <c r="H113" s="268" t="s">
        <v>606</v>
      </c>
      <c r="I113" s="268">
        <v>0.6</v>
      </c>
      <c r="J113" s="268">
        <v>616</v>
      </c>
      <c r="K113" s="268">
        <v>0</v>
      </c>
      <c r="L113" s="268">
        <v>0.6</v>
      </c>
      <c r="M113" s="268">
        <v>0.84580645161290324</v>
      </c>
      <c r="N113" s="268">
        <v>0.16652175964187621</v>
      </c>
      <c r="O113" s="268">
        <v>0.84625662029852611</v>
      </c>
      <c r="P113" s="268">
        <v>1.150233911262023</v>
      </c>
      <c r="Q113" s="268">
        <v>1.996490531560549</v>
      </c>
      <c r="R113" s="268">
        <v>4.2983530243012504</v>
      </c>
      <c r="S113" s="268">
        <v>346.0503356066306</v>
      </c>
      <c r="T113" s="268">
        <v>346.0503356066306</v>
      </c>
      <c r="U113" s="268">
        <v>5.0819581904400737</v>
      </c>
      <c r="V113" s="268">
        <v>0</v>
      </c>
      <c r="W113" s="268">
        <v>0</v>
      </c>
      <c r="X113" s="268">
        <v>278</v>
      </c>
      <c r="Y113" s="268">
        <v>0.24671435501415359</v>
      </c>
      <c r="Z113" s="268">
        <v>0.2247975158438463</v>
      </c>
      <c r="AA113" s="268">
        <v>0.20154790339979159</v>
      </c>
      <c r="AB113" s="268">
        <v>0.19750842633474991</v>
      </c>
      <c r="AC113" s="268">
        <v>0.22304728955326689</v>
      </c>
      <c r="AD113" s="268">
        <v>0.2306739970908151</v>
      </c>
      <c r="AE113" s="268">
        <v>0.230911518158815</v>
      </c>
      <c r="AF113" s="268">
        <v>0.21595416052498351</v>
      </c>
      <c r="AG113" s="268">
        <v>0</v>
      </c>
      <c r="AH113" s="268">
        <v>0</v>
      </c>
      <c r="AI113" s="268">
        <v>0</v>
      </c>
      <c r="AJ113" s="268">
        <v>0</v>
      </c>
      <c r="AL113" s="268">
        <v>0</v>
      </c>
      <c r="AM113" s="268">
        <v>6.6571289971692907E-3</v>
      </c>
      <c r="AN113" s="268">
        <v>7.0404968312307494E-3</v>
      </c>
      <c r="AO113" s="268">
        <v>9.6904193200416846E-3</v>
      </c>
      <c r="AP113" s="268">
        <v>1.8498314733050011E-2</v>
      </c>
      <c r="AQ113" s="268">
        <v>2.5390542089346629E-2</v>
      </c>
      <c r="AR113" s="268">
        <v>1.293260029091849E-2</v>
      </c>
      <c r="AS113" s="268">
        <v>1.39088481841185E-2</v>
      </c>
      <c r="AT113" s="268">
        <v>1.540458394750165E-2</v>
      </c>
      <c r="AU113" s="268">
        <v>0</v>
      </c>
      <c r="AV113" s="268">
        <v>0</v>
      </c>
      <c r="AW113" s="268">
        <v>0</v>
      </c>
      <c r="AX113" s="268">
        <v>0</v>
      </c>
      <c r="AZ113" s="268">
        <v>0</v>
      </c>
      <c r="BA113" s="268">
        <v>0</v>
      </c>
      <c r="BB113" s="268">
        <v>0</v>
      </c>
      <c r="BC113" s="268">
        <v>0</v>
      </c>
      <c r="BD113" s="268">
        <v>0.23443968092752851</v>
      </c>
      <c r="BE113" s="268">
        <v>0.29351079421754761</v>
      </c>
      <c r="BF113" s="268">
        <v>0.18051577104092001</v>
      </c>
      <c r="BG113" s="268">
        <v>0.2574037615720306</v>
      </c>
      <c r="BH113" s="268">
        <v>3.4129992241973349E-2</v>
      </c>
      <c r="BI113" s="268">
        <v>0</v>
      </c>
      <c r="BJ113" s="268">
        <v>0</v>
      </c>
      <c r="BK113" s="268">
        <v>0</v>
      </c>
      <c r="BL113" s="268">
        <v>0</v>
      </c>
      <c r="BN113" s="268">
        <v>0</v>
      </c>
      <c r="BO113" s="268">
        <v>0</v>
      </c>
      <c r="BP113" s="268">
        <v>-9.8397320272194968E-5</v>
      </c>
      <c r="BQ113" s="268">
        <v>-1.7850435195722631E-4</v>
      </c>
      <c r="BR113" s="268">
        <v>-2.3188254615045129E-4</v>
      </c>
      <c r="BS113" s="268">
        <v>4.5259390163296028E-5</v>
      </c>
      <c r="BT113" s="268">
        <v>1.137603419430289E-4</v>
      </c>
      <c r="BU113" s="268">
        <v>-3.6335010777067617E-5</v>
      </c>
      <c r="BV113" s="268">
        <v>-1.7572792602088891E-4</v>
      </c>
      <c r="BW113" s="268">
        <v>0</v>
      </c>
      <c r="BX113" s="268">
        <v>0</v>
      </c>
      <c r="BY113" s="268">
        <v>0</v>
      </c>
      <c r="BZ113" s="268">
        <v>0</v>
      </c>
      <c r="CB113" s="268">
        <v>0</v>
      </c>
      <c r="CC113" s="268">
        <v>25.604342296804969</v>
      </c>
      <c r="CD113" s="268">
        <v>32.002258323776118</v>
      </c>
      <c r="CE113" s="268">
        <v>48.452096600208407</v>
      </c>
      <c r="CF113" s="268">
        <v>77.076311387708415</v>
      </c>
      <c r="CG113" s="268">
        <v>79.34544402920821</v>
      </c>
      <c r="CH113" s="268">
        <v>92.375716363703518</v>
      </c>
      <c r="CI113" s="268">
        <v>92.725654560790019</v>
      </c>
      <c r="CJ113" s="268">
        <v>96.278649671885319</v>
      </c>
      <c r="CK113" s="268">
        <v>0</v>
      </c>
      <c r="CL113" s="268">
        <v>0</v>
      </c>
      <c r="CM113" s="268">
        <v>0</v>
      </c>
      <c r="CN113" s="268">
        <v>0</v>
      </c>
      <c r="CP113" s="268">
        <v>0</v>
      </c>
      <c r="CQ113" s="268">
        <v>0</v>
      </c>
      <c r="CR113" s="268">
        <v>0</v>
      </c>
      <c r="CS113" s="268">
        <v>0</v>
      </c>
      <c r="CT113" s="268">
        <v>0</v>
      </c>
      <c r="CU113" s="268">
        <v>0</v>
      </c>
      <c r="CV113" s="268">
        <v>-1.996490531560591</v>
      </c>
      <c r="CW113" s="268">
        <v>-1.996490531560549</v>
      </c>
      <c r="CX113" s="268">
        <v>1.150233911262023</v>
      </c>
    </row>
    <row r="114" spans="1:102">
      <c r="A114" s="269">
        <v>112</v>
      </c>
      <c r="B114" s="268">
        <v>93</v>
      </c>
      <c r="C114" s="270">
        <v>43378</v>
      </c>
      <c r="D114" s="268">
        <v>1</v>
      </c>
      <c r="E114" s="268" t="s">
        <v>756</v>
      </c>
      <c r="F114" s="268" t="s">
        <v>758</v>
      </c>
      <c r="G114" s="268" t="s">
        <v>607</v>
      </c>
      <c r="H114" s="268" t="s">
        <v>606</v>
      </c>
      <c r="I114" s="268">
        <v>0.6</v>
      </c>
      <c r="J114" s="268">
        <v>620</v>
      </c>
      <c r="K114" s="268">
        <v>0</v>
      </c>
      <c r="L114" s="268">
        <v>0.6</v>
      </c>
      <c r="M114" s="268">
        <v>0.81645161290322588</v>
      </c>
      <c r="N114" s="268">
        <v>0.15516906298964439</v>
      </c>
      <c r="O114" s="268">
        <v>0.85285876637640456</v>
      </c>
      <c r="P114" s="268">
        <v>1.0583111683064981</v>
      </c>
      <c r="Q114" s="268">
        <v>1.9111699346829021</v>
      </c>
      <c r="R114" s="268">
        <v>4.4874790243022984</v>
      </c>
      <c r="S114" s="268">
        <v>350.53781463093293</v>
      </c>
      <c r="T114" s="268">
        <v>350.53781463093293</v>
      </c>
      <c r="U114" s="268">
        <v>5.496319626762987</v>
      </c>
      <c r="V114" s="268">
        <v>0</v>
      </c>
      <c r="W114" s="268">
        <v>0</v>
      </c>
      <c r="X114" s="268">
        <v>279</v>
      </c>
      <c r="Y114" s="268">
        <v>0.2462275316331009</v>
      </c>
      <c r="Z114" s="268">
        <v>0.22440332302335991</v>
      </c>
      <c r="AA114" s="268">
        <v>0.20126844389871629</v>
      </c>
      <c r="AB114" s="268">
        <v>0.19719017797636459</v>
      </c>
      <c r="AC114" s="268">
        <v>0.2213326294476371</v>
      </c>
      <c r="AD114" s="268">
        <v>0.22756047715046121</v>
      </c>
      <c r="AE114" s="268">
        <v>0.22678889359900539</v>
      </c>
      <c r="AF114" s="268">
        <v>0.2096121680428</v>
      </c>
      <c r="AG114" s="268">
        <v>0</v>
      </c>
      <c r="AH114" s="268">
        <v>0</v>
      </c>
      <c r="AI114" s="268">
        <v>0</v>
      </c>
      <c r="AJ114" s="268">
        <v>0</v>
      </c>
      <c r="AL114" s="268">
        <v>0</v>
      </c>
      <c r="AM114" s="268">
        <v>6.7544936733798166E-3</v>
      </c>
      <c r="AN114" s="268">
        <v>7.1193353953280213E-3</v>
      </c>
      <c r="AO114" s="268">
        <v>9.7463112202567353E-3</v>
      </c>
      <c r="AP114" s="268">
        <v>1.8561964404727078E-2</v>
      </c>
      <c r="AQ114" s="268">
        <v>2.5733474110472571E-2</v>
      </c>
      <c r="AR114" s="268">
        <v>1.324395228495388E-2</v>
      </c>
      <c r="AS114" s="268">
        <v>1.4321110640099459E-2</v>
      </c>
      <c r="AT114" s="268">
        <v>1.603878319572E-2</v>
      </c>
      <c r="AU114" s="268">
        <v>0</v>
      </c>
      <c r="AV114" s="268">
        <v>0</v>
      </c>
      <c r="AW114" s="268">
        <v>0</v>
      </c>
      <c r="AX114" s="268">
        <v>0</v>
      </c>
      <c r="AZ114" s="268">
        <v>0</v>
      </c>
      <c r="BA114" s="268">
        <v>0</v>
      </c>
      <c r="BB114" s="268">
        <v>0</v>
      </c>
      <c r="BC114" s="268">
        <v>0</v>
      </c>
      <c r="BD114" s="268">
        <v>0.28167261245065411</v>
      </c>
      <c r="BE114" s="268">
        <v>0.33838781868532208</v>
      </c>
      <c r="BF114" s="268">
        <v>0.15613774948569231</v>
      </c>
      <c r="BG114" s="268">
        <v>0.20855990832157251</v>
      </c>
      <c r="BH114" s="268">
        <v>1.524191105675895E-2</v>
      </c>
      <c r="BI114" s="268">
        <v>0</v>
      </c>
      <c r="BJ114" s="268">
        <v>0</v>
      </c>
      <c r="BK114" s="268">
        <v>0</v>
      </c>
      <c r="BL114" s="268">
        <v>0</v>
      </c>
      <c r="BN114" s="268">
        <v>0</v>
      </c>
      <c r="BO114" s="268">
        <v>0</v>
      </c>
      <c r="BP114" s="268">
        <v>-9.7364676210524138E-5</v>
      </c>
      <c r="BQ114" s="268">
        <v>-1.762032403077959E-4</v>
      </c>
      <c r="BR114" s="268">
        <v>-2.32095140522848E-4</v>
      </c>
      <c r="BS114" s="268">
        <v>2.824457851459336E-5</v>
      </c>
      <c r="BT114" s="268">
        <v>7.4537701598488123E-5</v>
      </c>
      <c r="BU114" s="268">
        <v>-5.7219358150322383E-5</v>
      </c>
      <c r="BV114" s="268">
        <v>-2.2958913505010501E-4</v>
      </c>
      <c r="BW114" s="268">
        <v>0</v>
      </c>
      <c r="BX114" s="268">
        <v>0</v>
      </c>
      <c r="BY114" s="268">
        <v>0</v>
      </c>
      <c r="BZ114" s="268">
        <v>0</v>
      </c>
      <c r="CB114" s="268">
        <v>0</v>
      </c>
      <c r="CC114" s="268">
        <v>25.978821820691611</v>
      </c>
      <c r="CD114" s="268">
        <v>32.360615433309178</v>
      </c>
      <c r="CE114" s="268">
        <v>48.731556101283658</v>
      </c>
      <c r="CF114" s="268">
        <v>77.341518353029542</v>
      </c>
      <c r="CG114" s="268">
        <v>80.417106595226798</v>
      </c>
      <c r="CH114" s="268">
        <v>94.599659178242007</v>
      </c>
      <c r="CI114" s="268">
        <v>95.474070933996373</v>
      </c>
      <c r="CJ114" s="268">
        <v>100.24239497325</v>
      </c>
      <c r="CK114" s="268">
        <v>0</v>
      </c>
      <c r="CL114" s="268">
        <v>0</v>
      </c>
      <c r="CM114" s="268">
        <v>0</v>
      </c>
      <c r="CN114" s="268">
        <v>0</v>
      </c>
      <c r="CP114" s="268">
        <v>0</v>
      </c>
      <c r="CQ114" s="268">
        <v>0</v>
      </c>
      <c r="CR114" s="268">
        <v>0</v>
      </c>
      <c r="CS114" s="268">
        <v>0</v>
      </c>
      <c r="CT114" s="268">
        <v>0</v>
      </c>
      <c r="CU114" s="268">
        <v>0</v>
      </c>
      <c r="CV114" s="268">
        <v>-1.911169934682821</v>
      </c>
      <c r="CW114" s="268">
        <v>-1.9111699346829021</v>
      </c>
      <c r="CX114" s="268">
        <v>1.0583111683064981</v>
      </c>
    </row>
    <row r="115" spans="1:102">
      <c r="A115" s="269">
        <v>113</v>
      </c>
      <c r="B115" s="268">
        <v>94</v>
      </c>
      <c r="C115" s="270">
        <v>43379</v>
      </c>
      <c r="D115" s="268">
        <v>1</v>
      </c>
      <c r="E115" s="268" t="s">
        <v>756</v>
      </c>
      <c r="F115" s="268" t="s">
        <v>758</v>
      </c>
      <c r="G115" s="268" t="s">
        <v>607</v>
      </c>
      <c r="H115" s="268" t="s">
        <v>606</v>
      </c>
      <c r="I115" s="268">
        <v>0.6</v>
      </c>
      <c r="J115" s="268">
        <v>624</v>
      </c>
      <c r="K115" s="268">
        <v>0</v>
      </c>
      <c r="L115" s="268">
        <v>0.6</v>
      </c>
      <c r="M115" s="268">
        <v>0.7870967741935484</v>
      </c>
      <c r="N115" s="268">
        <v>0.1047416521321769</v>
      </c>
      <c r="O115" s="268">
        <v>0.23790364210080631</v>
      </c>
      <c r="P115" s="268">
        <v>0.36753267777919868</v>
      </c>
      <c r="Q115" s="268">
        <v>0.60543631988000501</v>
      </c>
      <c r="R115" s="268">
        <v>1.787762417859708</v>
      </c>
      <c r="S115" s="268">
        <v>352.32557704879258</v>
      </c>
      <c r="T115" s="268">
        <v>352.32557704879258</v>
      </c>
      <c r="U115" s="268">
        <v>2.2713374981004488</v>
      </c>
      <c r="V115" s="268">
        <v>0</v>
      </c>
      <c r="W115" s="268">
        <v>0</v>
      </c>
      <c r="X115" s="268">
        <v>280</v>
      </c>
      <c r="Y115" s="268">
        <v>0.24574605872973859</v>
      </c>
      <c r="Z115" s="268">
        <v>0.22401424795959229</v>
      </c>
      <c r="AA115" s="268">
        <v>0.2009861780047833</v>
      </c>
      <c r="AB115" s="268">
        <v>0.19665409189218011</v>
      </c>
      <c r="AC115" s="268">
        <v>0.21950667895542289</v>
      </c>
      <c r="AD115" s="268">
        <v>0.2249115565036735</v>
      </c>
      <c r="AE115" s="268">
        <v>0.22588440343765151</v>
      </c>
      <c r="AF115" s="268">
        <v>0.20108358037903601</v>
      </c>
      <c r="AG115" s="268">
        <v>0</v>
      </c>
      <c r="AH115" s="268">
        <v>0</v>
      </c>
      <c r="AI115" s="268">
        <v>0</v>
      </c>
      <c r="AJ115" s="268">
        <v>0</v>
      </c>
      <c r="AL115" s="268">
        <v>0</v>
      </c>
      <c r="AM115" s="268">
        <v>6.850788254052274E-3</v>
      </c>
      <c r="AN115" s="268">
        <v>7.1971504080815454E-3</v>
      </c>
      <c r="AO115" s="268">
        <v>9.8027643990433438E-3</v>
      </c>
      <c r="AP115" s="268">
        <v>1.8669181621563981E-2</v>
      </c>
      <c r="AQ115" s="268">
        <v>2.609866420891541E-2</v>
      </c>
      <c r="AR115" s="268">
        <v>1.350884434963265E-2</v>
      </c>
      <c r="AS115" s="268">
        <v>1.441155965623485E-2</v>
      </c>
      <c r="AT115" s="268">
        <v>1.6891641962096401E-2</v>
      </c>
      <c r="AU115" s="268">
        <v>0</v>
      </c>
      <c r="AV115" s="268">
        <v>0</v>
      </c>
      <c r="AW115" s="268">
        <v>0</v>
      </c>
      <c r="AX115" s="268">
        <v>0</v>
      </c>
      <c r="AZ115" s="268">
        <v>0</v>
      </c>
      <c r="BA115" s="268">
        <v>0</v>
      </c>
      <c r="BB115" s="268">
        <v>0</v>
      </c>
      <c r="BC115" s="268">
        <v>0</v>
      </c>
      <c r="BD115" s="268">
        <v>0.3316033462860381</v>
      </c>
      <c r="BE115" s="268">
        <v>0.3821234558232236</v>
      </c>
      <c r="BF115" s="268">
        <v>0.13172190995856611</v>
      </c>
      <c r="BG115" s="268">
        <v>0.15455128793217221</v>
      </c>
      <c r="BH115" s="268">
        <v>0</v>
      </c>
      <c r="BI115" s="268">
        <v>0</v>
      </c>
      <c r="BJ115" s="268">
        <v>0</v>
      </c>
      <c r="BK115" s="268">
        <v>0</v>
      </c>
      <c r="BL115" s="268">
        <v>0</v>
      </c>
      <c r="BN115" s="268">
        <v>0</v>
      </c>
      <c r="BO115" s="268">
        <v>0</v>
      </c>
      <c r="BP115" s="268">
        <v>-9.6294580672457719E-5</v>
      </c>
      <c r="BQ115" s="268">
        <v>-1.7410959342598271E-4</v>
      </c>
      <c r="BR115" s="268">
        <v>-2.3056277221258941E-4</v>
      </c>
      <c r="BS115" s="268">
        <v>1.31595357728302E-5</v>
      </c>
      <c r="BT115" s="268">
        <v>5.2374958299584018E-5</v>
      </c>
      <c r="BU115" s="268">
        <v>-7.3114337959373992E-5</v>
      </c>
      <c r="BV115" s="268">
        <v>0</v>
      </c>
      <c r="BW115" s="268">
        <v>0</v>
      </c>
      <c r="BX115" s="268">
        <v>0</v>
      </c>
      <c r="BY115" s="268">
        <v>0</v>
      </c>
      <c r="BZ115" s="268">
        <v>0</v>
      </c>
      <c r="CB115" s="268">
        <v>0</v>
      </c>
      <c r="CC115" s="268">
        <v>26.34918559250875</v>
      </c>
      <c r="CD115" s="268">
        <v>32.714320036734279</v>
      </c>
      <c r="CE115" s="268">
        <v>49.013821995216702</v>
      </c>
      <c r="CF115" s="268">
        <v>77.788256756516631</v>
      </c>
      <c r="CG115" s="268">
        <v>81.558325652860646</v>
      </c>
      <c r="CH115" s="268">
        <v>96.49174535451894</v>
      </c>
      <c r="CI115" s="268">
        <v>96.07706437489901</v>
      </c>
      <c r="CJ115" s="268">
        <v>105.5727622631025</v>
      </c>
      <c r="CK115" s="268">
        <v>0</v>
      </c>
      <c r="CL115" s="268">
        <v>0</v>
      </c>
      <c r="CM115" s="268">
        <v>0</v>
      </c>
      <c r="CN115" s="268">
        <v>0</v>
      </c>
      <c r="CP115" s="268">
        <v>0</v>
      </c>
      <c r="CQ115" s="268">
        <v>0</v>
      </c>
      <c r="CR115" s="268">
        <v>0</v>
      </c>
      <c r="CS115" s="268">
        <v>0</v>
      </c>
      <c r="CT115" s="268">
        <v>0.7619999999999999</v>
      </c>
      <c r="CU115" s="268">
        <v>0</v>
      </c>
      <c r="CV115" s="268">
        <v>0.1565636801199588</v>
      </c>
      <c r="CW115" s="268">
        <v>-0.60543631988000501</v>
      </c>
      <c r="CX115" s="268">
        <v>1.129532677779199</v>
      </c>
    </row>
    <row r="116" spans="1:102">
      <c r="A116" s="269">
        <v>114</v>
      </c>
      <c r="B116" s="268">
        <v>95</v>
      </c>
      <c r="C116" s="270">
        <v>43380</v>
      </c>
      <c r="D116" s="268">
        <v>1</v>
      </c>
      <c r="E116" s="268" t="s">
        <v>756</v>
      </c>
      <c r="F116" s="268" t="s">
        <v>758</v>
      </c>
      <c r="G116" s="268" t="s">
        <v>607</v>
      </c>
      <c r="H116" s="268" t="s">
        <v>606</v>
      </c>
      <c r="I116" s="268">
        <v>0.6</v>
      </c>
      <c r="J116" s="268">
        <v>628</v>
      </c>
      <c r="K116" s="268">
        <v>0</v>
      </c>
      <c r="L116" s="268">
        <v>0.6</v>
      </c>
      <c r="M116" s="268">
        <v>0.75774193548387103</v>
      </c>
      <c r="N116" s="268">
        <v>0.13928778376317161</v>
      </c>
      <c r="O116" s="268">
        <v>0.31197952909793131</v>
      </c>
      <c r="P116" s="268">
        <v>0.36074598868075408</v>
      </c>
      <c r="Q116" s="268">
        <v>0.67272551777868539</v>
      </c>
      <c r="R116" s="268">
        <v>1.6972053529974991</v>
      </c>
      <c r="S116" s="268">
        <v>354.0227824017901</v>
      </c>
      <c r="T116" s="268">
        <v>354.0227824017901</v>
      </c>
      <c r="U116" s="268">
        <v>2.2398197506565549</v>
      </c>
      <c r="V116" s="268">
        <v>0</v>
      </c>
      <c r="W116" s="268">
        <v>0</v>
      </c>
      <c r="X116" s="268">
        <v>281</v>
      </c>
      <c r="Y116" s="268">
        <v>0.24526994886573339</v>
      </c>
      <c r="Z116" s="268">
        <v>0.2236297678729498</v>
      </c>
      <c r="AA116" s="268">
        <v>0.20069354809595069</v>
      </c>
      <c r="AB116" s="268">
        <v>0.19714762534406169</v>
      </c>
      <c r="AC116" s="268">
        <v>0.21897108496808559</v>
      </c>
      <c r="AD116" s="268">
        <v>0.22379403711176479</v>
      </c>
      <c r="AE116" s="268">
        <v>0.22571715684164009</v>
      </c>
      <c r="AF116" s="268">
        <v>0.20632454395802791</v>
      </c>
      <c r="AG116" s="268">
        <v>0</v>
      </c>
      <c r="AH116" s="268">
        <v>0</v>
      </c>
      <c r="AI116" s="268">
        <v>0</v>
      </c>
      <c r="AJ116" s="268">
        <v>0</v>
      </c>
      <c r="AL116" s="268">
        <v>0</v>
      </c>
      <c r="AM116" s="268">
        <v>6.9460102268533146E-3</v>
      </c>
      <c r="AN116" s="268">
        <v>7.2740464254100433E-3</v>
      </c>
      <c r="AO116" s="268">
        <v>9.8612903808098541E-3</v>
      </c>
      <c r="AP116" s="268">
        <v>1.8570474931187651E-2</v>
      </c>
      <c r="AQ116" s="268">
        <v>2.620578300638288E-2</v>
      </c>
      <c r="AR116" s="268">
        <v>1.3620596288823519E-2</v>
      </c>
      <c r="AS116" s="268">
        <v>1.4428284315835991E-2</v>
      </c>
      <c r="AT116" s="268">
        <v>1.636754560419721E-2</v>
      </c>
      <c r="AU116" s="268">
        <v>0</v>
      </c>
      <c r="AV116" s="268">
        <v>0</v>
      </c>
      <c r="AW116" s="268">
        <v>0</v>
      </c>
      <c r="AX116" s="268">
        <v>0</v>
      </c>
      <c r="AZ116" s="268">
        <v>0</v>
      </c>
      <c r="BA116" s="268">
        <v>0</v>
      </c>
      <c r="BB116" s="268">
        <v>0</v>
      </c>
      <c r="BC116" s="268">
        <v>0</v>
      </c>
      <c r="BD116" s="268">
        <v>0.35940605209075871</v>
      </c>
      <c r="BE116" s="268">
        <v>0.39787057974349382</v>
      </c>
      <c r="BF116" s="268">
        <v>9.461121068854246E-2</v>
      </c>
      <c r="BG116" s="268">
        <v>0.14811215747720499</v>
      </c>
      <c r="BH116" s="268">
        <v>0</v>
      </c>
      <c r="BI116" s="268">
        <v>0</v>
      </c>
      <c r="BJ116" s="268">
        <v>0</v>
      </c>
      <c r="BK116" s="268">
        <v>0</v>
      </c>
      <c r="BL116" s="268">
        <v>0</v>
      </c>
      <c r="BN116" s="268">
        <v>0</v>
      </c>
      <c r="BO116" s="268">
        <v>0</v>
      </c>
      <c r="BP116" s="268">
        <v>-9.5221972801038131E-5</v>
      </c>
      <c r="BQ116" s="268">
        <v>-1.7211799012953869E-4</v>
      </c>
      <c r="BR116" s="268">
        <v>-2.306439718960505E-4</v>
      </c>
      <c r="BS116" s="268">
        <v>1.5618721525033951E-7</v>
      </c>
      <c r="BT116" s="268">
        <v>3.9267829330467E-5</v>
      </c>
      <c r="BU116" s="268">
        <v>-3.7711398248110201E-5</v>
      </c>
      <c r="BV116" s="268">
        <v>0</v>
      </c>
      <c r="BW116" s="268">
        <v>0</v>
      </c>
      <c r="BX116" s="268">
        <v>0</v>
      </c>
      <c r="BY116" s="268">
        <v>0</v>
      </c>
      <c r="BZ116" s="268">
        <v>0</v>
      </c>
      <c r="CB116" s="268">
        <v>0</v>
      </c>
      <c r="CC116" s="268">
        <v>26.71542394943582</v>
      </c>
      <c r="CD116" s="268">
        <v>33.063847388227458</v>
      </c>
      <c r="CE116" s="268">
        <v>49.306451904049247</v>
      </c>
      <c r="CF116" s="268">
        <v>77.376978879948581</v>
      </c>
      <c r="CG116" s="268">
        <v>81.893071894946502</v>
      </c>
      <c r="CH116" s="268">
        <v>97.289973491596584</v>
      </c>
      <c r="CI116" s="268">
        <v>96.188562105573297</v>
      </c>
      <c r="CJ116" s="268">
        <v>102.2971600262325</v>
      </c>
      <c r="CK116" s="268">
        <v>0</v>
      </c>
      <c r="CL116" s="268">
        <v>0</v>
      </c>
      <c r="CM116" s="268">
        <v>0</v>
      </c>
      <c r="CN116" s="268">
        <v>0</v>
      </c>
      <c r="CP116" s="268">
        <v>0</v>
      </c>
      <c r="CQ116" s="268">
        <v>0</v>
      </c>
      <c r="CR116" s="268">
        <v>0</v>
      </c>
      <c r="CS116" s="268">
        <v>0</v>
      </c>
      <c r="CT116" s="268">
        <v>1.524</v>
      </c>
      <c r="CU116" s="268">
        <v>0</v>
      </c>
      <c r="CV116" s="268">
        <v>0.85127448222127589</v>
      </c>
      <c r="CW116" s="268">
        <v>-0.67272551777868539</v>
      </c>
      <c r="CX116" s="268">
        <v>1.884745988680754</v>
      </c>
    </row>
    <row r="117" spans="1:102">
      <c r="A117" s="269">
        <v>115</v>
      </c>
      <c r="B117" s="268">
        <v>96</v>
      </c>
      <c r="C117" s="270">
        <v>43381</v>
      </c>
      <c r="D117" s="268">
        <v>1</v>
      </c>
      <c r="E117" s="268" t="s">
        <v>756</v>
      </c>
      <c r="F117" s="268" t="s">
        <v>758</v>
      </c>
      <c r="G117" s="268" t="s">
        <v>607</v>
      </c>
      <c r="H117" s="268" t="s">
        <v>606</v>
      </c>
      <c r="I117" s="268">
        <v>0.6</v>
      </c>
      <c r="J117" s="268">
        <v>632</v>
      </c>
      <c r="K117" s="268">
        <v>0</v>
      </c>
      <c r="L117" s="268">
        <v>0.6</v>
      </c>
      <c r="M117" s="268">
        <v>0.72838709677419355</v>
      </c>
      <c r="N117" s="268">
        <v>0.22429807443795191</v>
      </c>
      <c r="O117" s="268">
        <v>0.7792379047664858</v>
      </c>
      <c r="P117" s="268">
        <v>0.58679071317534781</v>
      </c>
      <c r="Q117" s="268">
        <v>1.3660286179418339</v>
      </c>
      <c r="R117" s="268">
        <v>2.530502486798115</v>
      </c>
      <c r="S117" s="268">
        <v>356.55328488858822</v>
      </c>
      <c r="T117" s="268">
        <v>356.55328488858822</v>
      </c>
      <c r="U117" s="268">
        <v>3.474117674523542</v>
      </c>
      <c r="V117" s="268">
        <v>0</v>
      </c>
      <c r="W117" s="268">
        <v>0</v>
      </c>
      <c r="X117" s="268">
        <v>282</v>
      </c>
      <c r="Y117" s="268">
        <v>0.2447991488563461</v>
      </c>
      <c r="Z117" s="268">
        <v>0.22324912634467481</v>
      </c>
      <c r="AA117" s="268">
        <v>0.20043131795032951</v>
      </c>
      <c r="AB117" s="268">
        <v>0.19752623270423769</v>
      </c>
      <c r="AC117" s="268">
        <v>0.21845998490294341</v>
      </c>
      <c r="AD117" s="268">
        <v>0.22301784115942311</v>
      </c>
      <c r="AE117" s="268">
        <v>0.22537822168367369</v>
      </c>
      <c r="AF117" s="268">
        <v>0.2184447486670486</v>
      </c>
      <c r="AG117" s="268">
        <v>0</v>
      </c>
      <c r="AH117" s="268">
        <v>0</v>
      </c>
      <c r="AI117" s="268">
        <v>0</v>
      </c>
      <c r="AJ117" s="268">
        <v>0</v>
      </c>
      <c r="AL117" s="268">
        <v>0</v>
      </c>
      <c r="AM117" s="268">
        <v>7.0401702287307783E-3</v>
      </c>
      <c r="AN117" s="268">
        <v>7.3501747310650428E-3</v>
      </c>
      <c r="AO117" s="268">
        <v>9.9137364099341069E-3</v>
      </c>
      <c r="AP117" s="268">
        <v>1.8494753459152441E-2</v>
      </c>
      <c r="AQ117" s="268">
        <v>2.630800301941132E-2</v>
      </c>
      <c r="AR117" s="268">
        <v>1.369821588405769E-2</v>
      </c>
      <c r="AS117" s="268">
        <v>1.446217783163263E-2</v>
      </c>
      <c r="AT117" s="268">
        <v>1.515552513329514E-2</v>
      </c>
      <c r="AU117" s="268">
        <v>0</v>
      </c>
      <c r="AV117" s="268">
        <v>0</v>
      </c>
      <c r="AW117" s="268">
        <v>0</v>
      </c>
      <c r="AX117" s="268">
        <v>0</v>
      </c>
      <c r="AZ117" s="268">
        <v>0</v>
      </c>
      <c r="BA117" s="268">
        <v>0</v>
      </c>
      <c r="BB117" s="268">
        <v>0</v>
      </c>
      <c r="BC117" s="268">
        <v>0</v>
      </c>
      <c r="BD117" s="268">
        <v>0.37594970996846888</v>
      </c>
      <c r="BE117" s="268">
        <v>0.40120160983458181</v>
      </c>
      <c r="BF117" s="268">
        <v>7.5058769739799011E-2</v>
      </c>
      <c r="BG117" s="268">
        <v>0.1477899104571502</v>
      </c>
      <c r="BH117" s="268">
        <v>0</v>
      </c>
      <c r="BI117" s="268">
        <v>0</v>
      </c>
      <c r="BJ117" s="268">
        <v>0</v>
      </c>
      <c r="BK117" s="268">
        <v>0</v>
      </c>
      <c r="BL117" s="268">
        <v>0</v>
      </c>
      <c r="BN117" s="268">
        <v>0</v>
      </c>
      <c r="BO117" s="268">
        <v>0</v>
      </c>
      <c r="BP117" s="268">
        <v>-9.416000187746435E-5</v>
      </c>
      <c r="BQ117" s="268">
        <v>-1.702883075324627E-4</v>
      </c>
      <c r="BR117" s="268">
        <v>-2.2273433665671559E-4</v>
      </c>
      <c r="BS117" s="268">
        <v>-1.139051480469353E-5</v>
      </c>
      <c r="BT117" s="268">
        <v>3.1121343566955141E-5</v>
      </c>
      <c r="BU117" s="268">
        <v>-1.942110156827399E-5</v>
      </c>
      <c r="BV117" s="268">
        <v>0</v>
      </c>
      <c r="BW117" s="268">
        <v>0</v>
      </c>
      <c r="BX117" s="268">
        <v>0</v>
      </c>
      <c r="BY117" s="268">
        <v>0</v>
      </c>
      <c r="BZ117" s="268">
        <v>0</v>
      </c>
      <c r="CB117" s="268">
        <v>0</v>
      </c>
      <c r="CC117" s="268">
        <v>27.077577802810691</v>
      </c>
      <c r="CD117" s="268">
        <v>33.409885141204718</v>
      </c>
      <c r="CE117" s="268">
        <v>49.568682049670521</v>
      </c>
      <c r="CF117" s="268">
        <v>77.061472746468553</v>
      </c>
      <c r="CG117" s="268">
        <v>82.212509435660365</v>
      </c>
      <c r="CH117" s="268">
        <v>97.844399171840678</v>
      </c>
      <c r="CI117" s="268">
        <v>96.414518877550833</v>
      </c>
      <c r="CJ117" s="268">
        <v>94.722032083094618</v>
      </c>
      <c r="CK117" s="268">
        <v>0</v>
      </c>
      <c r="CL117" s="268">
        <v>0</v>
      </c>
      <c r="CM117" s="268">
        <v>0</v>
      </c>
      <c r="CN117" s="268">
        <v>0</v>
      </c>
      <c r="CP117" s="268">
        <v>0</v>
      </c>
      <c r="CQ117" s="268">
        <v>0</v>
      </c>
      <c r="CR117" s="268">
        <v>0</v>
      </c>
      <c r="CS117" s="268">
        <v>0</v>
      </c>
      <c r="CT117" s="268">
        <v>8.1</v>
      </c>
      <c r="CU117" s="268">
        <v>0</v>
      </c>
      <c r="CV117" s="268">
        <v>6.7339713820582237</v>
      </c>
      <c r="CW117" s="268">
        <v>-1.3660286179418339</v>
      </c>
      <c r="CX117" s="268">
        <v>8.6867907131753483</v>
      </c>
    </row>
    <row r="118" spans="1:102">
      <c r="A118" s="269">
        <v>116</v>
      </c>
      <c r="B118" s="268">
        <v>97</v>
      </c>
      <c r="C118" s="270">
        <v>43382</v>
      </c>
      <c r="D118" s="268">
        <v>1</v>
      </c>
      <c r="E118" s="268" t="s">
        <v>756</v>
      </c>
      <c r="F118" s="268" t="s">
        <v>758</v>
      </c>
      <c r="G118" s="268" t="s">
        <v>607</v>
      </c>
      <c r="H118" s="268" t="s">
        <v>606</v>
      </c>
      <c r="I118" s="268">
        <v>0.6</v>
      </c>
      <c r="J118" s="268">
        <v>636</v>
      </c>
      <c r="K118" s="268">
        <v>0</v>
      </c>
      <c r="L118" s="268">
        <v>0.6</v>
      </c>
      <c r="M118" s="268">
        <v>0.69903225806451619</v>
      </c>
      <c r="N118" s="268">
        <v>0.44664335755223089</v>
      </c>
      <c r="O118" s="268">
        <v>0.85920760685754671</v>
      </c>
      <c r="P118" s="268">
        <v>0.48006708041133528</v>
      </c>
      <c r="Q118" s="268">
        <v>1.3392746872688821</v>
      </c>
      <c r="R118" s="268">
        <v>1.3447280104184769</v>
      </c>
      <c r="S118" s="268">
        <v>357.89801289900669</v>
      </c>
      <c r="T118" s="268">
        <v>357.89801289900669</v>
      </c>
      <c r="U118" s="268">
        <v>1.9236995072899301</v>
      </c>
      <c r="V118" s="268">
        <v>0</v>
      </c>
      <c r="W118" s="268">
        <v>0</v>
      </c>
      <c r="X118" s="268">
        <v>283</v>
      </c>
      <c r="Y118" s="268">
        <v>0.2443335215516147</v>
      </c>
      <c r="Z118" s="268">
        <v>0.2228735221051461</v>
      </c>
      <c r="AA118" s="268">
        <v>0.2001924489930389</v>
      </c>
      <c r="AB118" s="268">
        <v>0.19738534453457701</v>
      </c>
      <c r="AC118" s="268">
        <v>0.21755013815349719</v>
      </c>
      <c r="AD118" s="268">
        <v>0.22228501367490819</v>
      </c>
      <c r="AE118" s="268">
        <v>0.22369062270594761</v>
      </c>
      <c r="AF118" s="268">
        <v>0.29246655979118658</v>
      </c>
      <c r="AG118" s="268">
        <v>0</v>
      </c>
      <c r="AH118" s="268">
        <v>0</v>
      </c>
      <c r="AI118" s="268">
        <v>0</v>
      </c>
      <c r="AJ118" s="268">
        <v>0</v>
      </c>
      <c r="AL118" s="268">
        <v>0</v>
      </c>
      <c r="AM118" s="268">
        <v>7.1332956896770642E-3</v>
      </c>
      <c r="AN118" s="268">
        <v>7.425295578970789E-3</v>
      </c>
      <c r="AO118" s="268">
        <v>9.9615102013922239E-3</v>
      </c>
      <c r="AP118" s="268">
        <v>1.8522931093084598E-2</v>
      </c>
      <c r="AQ118" s="268">
        <v>2.6489972369300549E-2</v>
      </c>
      <c r="AR118" s="268">
        <v>1.377149863250917E-2</v>
      </c>
      <c r="AS118" s="268">
        <v>1.4630937729405239E-2</v>
      </c>
      <c r="AT118" s="268">
        <v>7.7533440208813371E-3</v>
      </c>
      <c r="AU118" s="268">
        <v>0</v>
      </c>
      <c r="AV118" s="268">
        <v>0</v>
      </c>
      <c r="AW118" s="268">
        <v>0</v>
      </c>
      <c r="AX118" s="268">
        <v>0</v>
      </c>
      <c r="AZ118" s="268">
        <v>0</v>
      </c>
      <c r="BA118" s="268">
        <v>0</v>
      </c>
      <c r="BB118" s="268">
        <v>0</v>
      </c>
      <c r="BC118" s="268">
        <v>0</v>
      </c>
      <c r="BD118" s="268">
        <v>0.37994493076269331</v>
      </c>
      <c r="BE118" s="268">
        <v>0.3928335239203074</v>
      </c>
      <c r="BF118" s="268">
        <v>5.9507569830353907E-2</v>
      </c>
      <c r="BG118" s="268">
        <v>0.1385732328895285</v>
      </c>
      <c r="BH118" s="268">
        <v>2.914074259711686E-2</v>
      </c>
      <c r="BI118" s="268">
        <v>0</v>
      </c>
      <c r="BJ118" s="268">
        <v>0</v>
      </c>
      <c r="BK118" s="268">
        <v>0</v>
      </c>
      <c r="BL118" s="268">
        <v>0</v>
      </c>
      <c r="BN118" s="268">
        <v>0</v>
      </c>
      <c r="BO118" s="268">
        <v>0</v>
      </c>
      <c r="BP118" s="268">
        <v>-9.3125460946285875E-5</v>
      </c>
      <c r="BQ118" s="268">
        <v>-1.6824630885203169E-4</v>
      </c>
      <c r="BR118" s="268">
        <v>-2.1602010031014911E-4</v>
      </c>
      <c r="BS118" s="268">
        <v>-2.1249577352701169E-5</v>
      </c>
      <c r="BT118" s="268">
        <v>2.7292136418447779E-5</v>
      </c>
      <c r="BU118" s="268">
        <v>-1.107212269295097E-5</v>
      </c>
      <c r="BV118" s="268">
        <v>-9.8518534311310712E-5</v>
      </c>
      <c r="BW118" s="268">
        <v>0</v>
      </c>
      <c r="BX118" s="268">
        <v>0</v>
      </c>
      <c r="BY118" s="268">
        <v>0</v>
      </c>
      <c r="BZ118" s="268">
        <v>0</v>
      </c>
      <c r="CB118" s="268">
        <v>0</v>
      </c>
      <c r="CC118" s="268">
        <v>27.435752652604091</v>
      </c>
      <c r="CD118" s="268">
        <v>33.751343540776297</v>
      </c>
      <c r="CE118" s="268">
        <v>49.807551006961113</v>
      </c>
      <c r="CF118" s="268">
        <v>77.178879554519185</v>
      </c>
      <c r="CG118" s="268">
        <v>82.781163654064216</v>
      </c>
      <c r="CH118" s="268">
        <v>98.367847375065566</v>
      </c>
      <c r="CI118" s="268">
        <v>97.539584862701631</v>
      </c>
      <c r="CJ118" s="268">
        <v>48.458400130508352</v>
      </c>
      <c r="CK118" s="268">
        <v>0</v>
      </c>
      <c r="CL118" s="268">
        <v>0</v>
      </c>
      <c r="CM118" s="268">
        <v>0</v>
      </c>
      <c r="CN118" s="268">
        <v>0</v>
      </c>
      <c r="CP118" s="268">
        <v>0</v>
      </c>
      <c r="CQ118" s="268">
        <v>0</v>
      </c>
      <c r="CR118" s="268">
        <v>0</v>
      </c>
      <c r="CS118" s="268">
        <v>0</v>
      </c>
      <c r="CT118" s="268">
        <v>9.6519999999999992</v>
      </c>
      <c r="CU118" s="268">
        <v>0</v>
      </c>
      <c r="CV118" s="268">
        <v>8.3127253127310841</v>
      </c>
      <c r="CW118" s="268">
        <v>-1.3392746872688821</v>
      </c>
      <c r="CX118" s="268">
        <v>10.13206708041133</v>
      </c>
    </row>
    <row r="119" spans="1:102">
      <c r="A119" s="269">
        <v>117</v>
      </c>
      <c r="B119" s="268">
        <v>98</v>
      </c>
      <c r="C119" s="270">
        <v>43383</v>
      </c>
      <c r="D119" s="268">
        <v>1</v>
      </c>
      <c r="E119" s="268" t="s">
        <v>756</v>
      </c>
      <c r="F119" s="268" t="s">
        <v>758</v>
      </c>
      <c r="G119" s="268" t="s">
        <v>607</v>
      </c>
      <c r="H119" s="268" t="s">
        <v>606</v>
      </c>
      <c r="I119" s="268">
        <v>0.6</v>
      </c>
      <c r="J119" s="268">
        <v>640</v>
      </c>
      <c r="K119" s="268">
        <v>0</v>
      </c>
      <c r="L119" s="268">
        <v>0.6</v>
      </c>
      <c r="M119" s="268">
        <v>0.66967741935483871</v>
      </c>
      <c r="N119" s="268">
        <v>0.5822851404084608</v>
      </c>
      <c r="O119" s="268">
        <v>1.421483301286337</v>
      </c>
      <c r="P119" s="268">
        <v>0.83456514319719466</v>
      </c>
      <c r="Q119" s="268">
        <v>2.2560484444835311</v>
      </c>
      <c r="R119" s="268">
        <v>1.634826655878026</v>
      </c>
      <c r="S119" s="268">
        <v>359.53283955488467</v>
      </c>
      <c r="T119" s="268">
        <v>359.53283955488467</v>
      </c>
      <c r="U119" s="268">
        <v>2.44121514124368</v>
      </c>
      <c r="V119" s="268">
        <v>0</v>
      </c>
      <c r="W119" s="268">
        <v>0</v>
      </c>
      <c r="X119" s="268">
        <v>284</v>
      </c>
      <c r="Y119" s="268">
        <v>0.2438730869269953</v>
      </c>
      <c r="Z119" s="268">
        <v>0.2225036024878983</v>
      </c>
      <c r="AA119" s="268">
        <v>0.19995399111326589</v>
      </c>
      <c r="AB119" s="268">
        <v>0.19754367939949979</v>
      </c>
      <c r="AC119" s="268">
        <v>0.21706678227573659</v>
      </c>
      <c r="AD119" s="268">
        <v>0.22153198969991089</v>
      </c>
      <c r="AE119" s="268">
        <v>0.22358545248154629</v>
      </c>
      <c r="AF119" s="268">
        <v>0.37923967338685238</v>
      </c>
      <c r="AG119" s="268">
        <v>0</v>
      </c>
      <c r="AH119" s="268">
        <v>0</v>
      </c>
      <c r="AI119" s="268">
        <v>0</v>
      </c>
      <c r="AJ119" s="268">
        <v>0</v>
      </c>
      <c r="AL119" s="268">
        <v>0</v>
      </c>
      <c r="AM119" s="268">
        <v>7.2253826146009429E-3</v>
      </c>
      <c r="AN119" s="268">
        <v>7.4992795024203442E-3</v>
      </c>
      <c r="AO119" s="268">
        <v>1.0009201777346819E-2</v>
      </c>
      <c r="AP119" s="268">
        <v>1.8491264120100041E-2</v>
      </c>
      <c r="AQ119" s="268">
        <v>2.658664354485267E-2</v>
      </c>
      <c r="AR119" s="268">
        <v>1.38468010300089E-2</v>
      </c>
      <c r="AS119" s="268">
        <v>1.4641454751845371E-2</v>
      </c>
      <c r="AT119" s="268">
        <v>-9.2396733868523875E-4</v>
      </c>
      <c r="AU119" s="268">
        <v>0</v>
      </c>
      <c r="AV119" s="268">
        <v>0</v>
      </c>
      <c r="AW119" s="268">
        <v>0</v>
      </c>
      <c r="AX119" s="268">
        <v>0</v>
      </c>
      <c r="AZ119" s="268">
        <v>0</v>
      </c>
      <c r="BA119" s="268">
        <v>0</v>
      </c>
      <c r="BB119" s="268">
        <v>0</v>
      </c>
      <c r="BC119" s="268">
        <v>0</v>
      </c>
      <c r="BD119" s="268">
        <v>0.31952810135544729</v>
      </c>
      <c r="BE119" s="268">
        <v>0.32145088863689258</v>
      </c>
      <c r="BF119" s="268">
        <v>3.8087425097693202E-2</v>
      </c>
      <c r="BG119" s="268">
        <v>8.0381715623429897E-2</v>
      </c>
      <c r="BH119" s="268">
        <v>0.2405518692865368</v>
      </c>
      <c r="BI119" s="268">
        <v>0</v>
      </c>
      <c r="BJ119" s="268">
        <v>0</v>
      </c>
      <c r="BK119" s="268">
        <v>0</v>
      </c>
      <c r="BL119" s="268">
        <v>0</v>
      </c>
      <c r="BN119" s="268">
        <v>0</v>
      </c>
      <c r="BO119" s="268">
        <v>0</v>
      </c>
      <c r="BP119" s="268">
        <v>-9.2086924923876569E-5</v>
      </c>
      <c r="BQ119" s="268">
        <v>-1.6607084837343399E-4</v>
      </c>
      <c r="BR119" s="268">
        <v>-2.1376242432803521E-4</v>
      </c>
      <c r="BS119" s="268">
        <v>-2.8700528616391819E-5</v>
      </c>
      <c r="BT119" s="268">
        <v>2.894628543503027E-5</v>
      </c>
      <c r="BU119" s="268">
        <v>-2.80715930976635E-5</v>
      </c>
      <c r="BV119" s="268">
        <v>0</v>
      </c>
      <c r="BW119" s="268">
        <v>0</v>
      </c>
      <c r="BX119" s="268">
        <v>0</v>
      </c>
      <c r="BY119" s="268">
        <v>0</v>
      </c>
      <c r="BZ119" s="268">
        <v>0</v>
      </c>
      <c r="CB119" s="268">
        <v>0</v>
      </c>
      <c r="CC119" s="268">
        <v>27.789933133080549</v>
      </c>
      <c r="CD119" s="268">
        <v>34.087634101910638</v>
      </c>
      <c r="CE119" s="268">
        <v>50.046008886734107</v>
      </c>
      <c r="CF119" s="268">
        <v>77.046933833750202</v>
      </c>
      <c r="CG119" s="268">
        <v>83.083261077664588</v>
      </c>
      <c r="CH119" s="268">
        <v>98.905721642920781</v>
      </c>
      <c r="CI119" s="268">
        <v>97.60969834563582</v>
      </c>
      <c r="CJ119" s="268">
        <v>-5.7747958667827417</v>
      </c>
      <c r="CK119" s="268">
        <v>0</v>
      </c>
      <c r="CL119" s="268">
        <v>0</v>
      </c>
      <c r="CM119" s="268">
        <v>0</v>
      </c>
      <c r="CN119" s="268">
        <v>0</v>
      </c>
      <c r="CP119" s="268">
        <v>0</v>
      </c>
      <c r="CQ119" s="268">
        <v>0</v>
      </c>
      <c r="CR119" s="268">
        <v>0</v>
      </c>
      <c r="CS119" s="268">
        <v>0</v>
      </c>
      <c r="CT119" s="268">
        <v>0</v>
      </c>
      <c r="CU119" s="268">
        <v>0</v>
      </c>
      <c r="CV119" s="268">
        <v>-2.256048444483461</v>
      </c>
      <c r="CW119" s="268">
        <v>-2.2560484444835311</v>
      </c>
      <c r="CX119" s="268">
        <v>0.83456514319719466</v>
      </c>
    </row>
    <row r="120" spans="1:102">
      <c r="A120" s="269">
        <v>118</v>
      </c>
      <c r="B120" s="268">
        <v>99</v>
      </c>
      <c r="C120" s="270">
        <v>43384</v>
      </c>
      <c r="D120" s="268">
        <v>1</v>
      </c>
      <c r="E120" s="268" t="s">
        <v>756</v>
      </c>
      <c r="F120" s="268" t="s">
        <v>758</v>
      </c>
      <c r="G120" s="268" t="s">
        <v>607</v>
      </c>
      <c r="H120" s="268" t="s">
        <v>606</v>
      </c>
      <c r="I120" s="268">
        <v>0.6</v>
      </c>
      <c r="J120" s="268">
        <v>644</v>
      </c>
      <c r="K120" s="268">
        <v>0</v>
      </c>
      <c r="L120" s="268">
        <v>0.6</v>
      </c>
      <c r="M120" s="268">
        <v>0.64032258064516134</v>
      </c>
      <c r="N120" s="268">
        <v>0.49868906925420958</v>
      </c>
      <c r="O120" s="268">
        <v>0.71681888190295739</v>
      </c>
      <c r="P120" s="268">
        <v>0.43594277353476962</v>
      </c>
      <c r="Q120" s="268">
        <v>1.1527616554377269</v>
      </c>
      <c r="R120" s="268">
        <v>0.92040380392076593</v>
      </c>
      <c r="S120" s="268">
        <v>360.45324335880548</v>
      </c>
      <c r="T120" s="268">
        <v>360.45324335880548</v>
      </c>
      <c r="U120" s="268">
        <v>1.4374064444102641</v>
      </c>
      <c r="V120" s="268">
        <v>0</v>
      </c>
      <c r="W120" s="268">
        <v>0</v>
      </c>
      <c r="X120" s="268">
        <v>285</v>
      </c>
      <c r="Y120" s="268">
        <v>0.2434179360629429</v>
      </c>
      <c r="Z120" s="268">
        <v>0.22213888626570971</v>
      </c>
      <c r="AA120" s="268">
        <v>0.19972830587646731</v>
      </c>
      <c r="AB120" s="268">
        <v>0.19706783681997811</v>
      </c>
      <c r="AC120" s="268">
        <v>0.2160486784096565</v>
      </c>
      <c r="AD120" s="268">
        <v>0.22090459609888341</v>
      </c>
      <c r="AE120" s="268">
        <v>0.2413963227292249</v>
      </c>
      <c r="AF120" s="268">
        <v>0.34457470983264887</v>
      </c>
      <c r="AG120" s="268">
        <v>0</v>
      </c>
      <c r="AH120" s="268">
        <v>0</v>
      </c>
      <c r="AI120" s="268">
        <v>0</v>
      </c>
      <c r="AJ120" s="268">
        <v>0</v>
      </c>
      <c r="AL120" s="268">
        <v>0</v>
      </c>
      <c r="AM120" s="268">
        <v>7.316412787411429E-3</v>
      </c>
      <c r="AN120" s="268">
        <v>7.5722227468580728E-3</v>
      </c>
      <c r="AO120" s="268">
        <v>1.0054338824706551E-2</v>
      </c>
      <c r="AP120" s="268">
        <v>1.858643263600436E-2</v>
      </c>
      <c r="AQ120" s="268">
        <v>2.6790264318068691E-2</v>
      </c>
      <c r="AR120" s="268">
        <v>1.390954039011166E-2</v>
      </c>
      <c r="AS120" s="268">
        <v>1.286036772707751E-2</v>
      </c>
      <c r="AT120" s="268">
        <v>2.5425290167351072E-3</v>
      </c>
      <c r="AU120" s="268">
        <v>0</v>
      </c>
      <c r="AV120" s="268">
        <v>0</v>
      </c>
      <c r="AW120" s="268">
        <v>0</v>
      </c>
      <c r="AX120" s="268">
        <v>0</v>
      </c>
      <c r="AZ120" s="268">
        <v>0</v>
      </c>
      <c r="BA120" s="268">
        <v>0</v>
      </c>
      <c r="BB120" s="268">
        <v>0</v>
      </c>
      <c r="BC120" s="268">
        <v>0</v>
      </c>
      <c r="BD120" s="268">
        <v>0.32217895862833201</v>
      </c>
      <c r="BE120" s="268">
        <v>0.31660068361001159</v>
      </c>
      <c r="BF120" s="268">
        <v>2.5599590847670779E-2</v>
      </c>
      <c r="BG120" s="268">
        <v>7.8286335046033023E-2</v>
      </c>
      <c r="BH120" s="268">
        <v>0.25733443186795268</v>
      </c>
      <c r="BI120" s="268">
        <v>0</v>
      </c>
      <c r="BJ120" s="268">
        <v>0</v>
      </c>
      <c r="BK120" s="268">
        <v>0</v>
      </c>
      <c r="BL120" s="268">
        <v>0</v>
      </c>
      <c r="BN120" s="268">
        <v>0</v>
      </c>
      <c r="BO120" s="268">
        <v>0</v>
      </c>
      <c r="BP120" s="268">
        <v>-9.1030172810484022E-5</v>
      </c>
      <c r="BQ120" s="268">
        <v>-1.639734172482154E-4</v>
      </c>
      <c r="BR120" s="268">
        <v>-2.0911046460794441E-4</v>
      </c>
      <c r="BS120" s="268">
        <v>-3.539965176949164E-5</v>
      </c>
      <c r="BT120" s="268">
        <v>2.520346986780421E-5</v>
      </c>
      <c r="BU120" s="268">
        <v>-1.6171364033375741E-5</v>
      </c>
      <c r="BV120" s="268">
        <v>1.830250707152562E-3</v>
      </c>
      <c r="BW120" s="268">
        <v>0</v>
      </c>
      <c r="BX120" s="268">
        <v>0</v>
      </c>
      <c r="BY120" s="268">
        <v>0</v>
      </c>
      <c r="BZ120" s="268">
        <v>0</v>
      </c>
      <c r="CB120" s="268">
        <v>0</v>
      </c>
      <c r="CC120" s="268">
        <v>28.14004918235165</v>
      </c>
      <c r="CD120" s="268">
        <v>34.419194303900312</v>
      </c>
      <c r="CE120" s="268">
        <v>50.27169412353274</v>
      </c>
      <c r="CF120" s="268">
        <v>77.443469316684883</v>
      </c>
      <c r="CG120" s="268">
        <v>83.719575993964668</v>
      </c>
      <c r="CH120" s="268">
        <v>99.353859929369037</v>
      </c>
      <c r="CI120" s="268">
        <v>85.73578484718341</v>
      </c>
      <c r="CJ120" s="268">
        <v>15.890806354594419</v>
      </c>
      <c r="CK120" s="268">
        <v>0</v>
      </c>
      <c r="CL120" s="268">
        <v>0</v>
      </c>
      <c r="CM120" s="268">
        <v>0</v>
      </c>
      <c r="CN120" s="268">
        <v>0</v>
      </c>
      <c r="CP120" s="268">
        <v>0</v>
      </c>
      <c r="CQ120" s="268">
        <v>0</v>
      </c>
      <c r="CR120" s="268">
        <v>0</v>
      </c>
      <c r="CS120" s="268">
        <v>0</v>
      </c>
      <c r="CT120" s="268">
        <v>0</v>
      </c>
      <c r="CU120" s="268">
        <v>0</v>
      </c>
      <c r="CV120" s="268">
        <v>-1.152761655437762</v>
      </c>
      <c r="CW120" s="268">
        <v>-1.1527616554377269</v>
      </c>
      <c r="CX120" s="268">
        <v>0.43594277353476962</v>
      </c>
    </row>
    <row r="121" spans="1:102">
      <c r="A121" s="269">
        <v>119</v>
      </c>
      <c r="B121" s="268">
        <v>100</v>
      </c>
      <c r="C121" s="270">
        <v>43385</v>
      </c>
      <c r="D121" s="268">
        <v>1</v>
      </c>
      <c r="E121" s="268" t="s">
        <v>756</v>
      </c>
      <c r="F121" s="268" t="s">
        <v>758</v>
      </c>
      <c r="G121" s="268" t="s">
        <v>607</v>
      </c>
      <c r="H121" s="268" t="s">
        <v>606</v>
      </c>
      <c r="I121" s="268">
        <v>0.6</v>
      </c>
      <c r="J121" s="268">
        <v>647.99999999999989</v>
      </c>
      <c r="K121" s="268">
        <v>0</v>
      </c>
      <c r="L121" s="268">
        <v>0.6</v>
      </c>
      <c r="M121" s="268">
        <v>0.61096774193548398</v>
      </c>
      <c r="N121" s="268">
        <v>0.62124659757092648</v>
      </c>
      <c r="O121" s="268">
        <v>1.315791991923313</v>
      </c>
      <c r="P121" s="268">
        <v>0.59093725929259633</v>
      </c>
      <c r="Q121" s="268">
        <v>1.9067292512159091</v>
      </c>
      <c r="R121" s="268">
        <v>1.2940215130440189</v>
      </c>
      <c r="S121" s="268">
        <v>361.7472648718495</v>
      </c>
      <c r="T121" s="268">
        <v>361.7472648718495</v>
      </c>
      <c r="U121" s="268">
        <v>2.117986636978066</v>
      </c>
      <c r="V121" s="268">
        <v>0</v>
      </c>
      <c r="W121" s="268">
        <v>0</v>
      </c>
      <c r="X121" s="268">
        <v>286</v>
      </c>
      <c r="Y121" s="268">
        <v>0.2429680913419632</v>
      </c>
      <c r="Z121" s="268">
        <v>0.2217795395822062</v>
      </c>
      <c r="AA121" s="268">
        <v>0.19948868698078051</v>
      </c>
      <c r="AB121" s="268">
        <v>0.19741184917381691</v>
      </c>
      <c r="AC121" s="268">
        <v>0.21590545115263959</v>
      </c>
      <c r="AD121" s="268">
        <v>0.22407264921359471</v>
      </c>
      <c r="AE121" s="268">
        <v>0.25959673232398139</v>
      </c>
      <c r="AF121" s="268">
        <v>0.31337468097549998</v>
      </c>
      <c r="AG121" s="268">
        <v>0</v>
      </c>
      <c r="AH121" s="268">
        <v>0</v>
      </c>
      <c r="AI121" s="268">
        <v>0</v>
      </c>
      <c r="AJ121" s="268">
        <v>0</v>
      </c>
      <c r="AL121" s="268">
        <v>0</v>
      </c>
      <c r="AM121" s="268">
        <v>7.4063817316073694E-3</v>
      </c>
      <c r="AN121" s="268">
        <v>7.64409208355877E-3</v>
      </c>
      <c r="AO121" s="268">
        <v>1.010226260384391E-2</v>
      </c>
      <c r="AP121" s="268">
        <v>1.8517630165236609E-2</v>
      </c>
      <c r="AQ121" s="268">
        <v>2.6818909769472071E-2</v>
      </c>
      <c r="AR121" s="268">
        <v>1.359273507864053E-2</v>
      </c>
      <c r="AS121" s="268">
        <v>1.104032676760186E-2</v>
      </c>
      <c r="AT121" s="268">
        <v>5.662531902450002E-3</v>
      </c>
      <c r="AU121" s="268">
        <v>0</v>
      </c>
      <c r="AV121" s="268">
        <v>0</v>
      </c>
      <c r="AW121" s="268">
        <v>0</v>
      </c>
      <c r="AX121" s="268">
        <v>0</v>
      </c>
      <c r="AZ121" s="268">
        <v>0</v>
      </c>
      <c r="BA121" s="268">
        <v>0</v>
      </c>
      <c r="BB121" s="268">
        <v>0</v>
      </c>
      <c r="BC121" s="268">
        <v>0</v>
      </c>
      <c r="BD121" s="268">
        <v>0.23264428907678031</v>
      </c>
      <c r="BE121" s="268">
        <v>0.22388476442755181</v>
      </c>
      <c r="BF121" s="268">
        <v>1.110696790258568E-2</v>
      </c>
      <c r="BG121" s="268">
        <v>0.34327704143851923</v>
      </c>
      <c r="BH121" s="268">
        <v>0.18908693715456279</v>
      </c>
      <c r="BI121" s="268">
        <v>0</v>
      </c>
      <c r="BJ121" s="268">
        <v>0</v>
      </c>
      <c r="BK121" s="268">
        <v>0</v>
      </c>
      <c r="BL121" s="268">
        <v>0</v>
      </c>
      <c r="BN121" s="268">
        <v>0</v>
      </c>
      <c r="BO121" s="268">
        <v>0</v>
      </c>
      <c r="BP121" s="268">
        <v>-8.9968944195937476E-5</v>
      </c>
      <c r="BQ121" s="268">
        <v>-1.6183828089663441E-4</v>
      </c>
      <c r="BR121" s="268">
        <v>-2.097620600339911E-4</v>
      </c>
      <c r="BS121" s="268">
        <v>-3.9539992639077992E-5</v>
      </c>
      <c r="BT121" s="268">
        <v>2.9415501114272211E-5</v>
      </c>
      <c r="BU121" s="268">
        <v>3.5106281497841621E-4</v>
      </c>
      <c r="BV121" s="268">
        <v>2.3207529199895821E-3</v>
      </c>
      <c r="BW121" s="268">
        <v>0</v>
      </c>
      <c r="BX121" s="268">
        <v>0</v>
      </c>
      <c r="BY121" s="268">
        <v>0</v>
      </c>
      <c r="BZ121" s="268">
        <v>0</v>
      </c>
      <c r="CB121" s="268">
        <v>0</v>
      </c>
      <c r="CC121" s="268">
        <v>28.486083583105259</v>
      </c>
      <c r="CD121" s="268">
        <v>34.745873107085302</v>
      </c>
      <c r="CE121" s="268">
        <v>50.511313019219507</v>
      </c>
      <c r="CF121" s="268">
        <v>77.156792355152561</v>
      </c>
      <c r="CG121" s="268">
        <v>83.80909302960022</v>
      </c>
      <c r="CH121" s="268">
        <v>97.090964847432389</v>
      </c>
      <c r="CI121" s="268">
        <v>73.602178450679062</v>
      </c>
      <c r="CJ121" s="268">
        <v>35.390824390312517</v>
      </c>
      <c r="CK121" s="268">
        <v>0</v>
      </c>
      <c r="CL121" s="268">
        <v>0</v>
      </c>
      <c r="CM121" s="268">
        <v>0</v>
      </c>
      <c r="CN121" s="268">
        <v>0</v>
      </c>
      <c r="CP121" s="268">
        <v>0</v>
      </c>
      <c r="CQ121" s="268">
        <v>0</v>
      </c>
      <c r="CR121" s="268">
        <v>0</v>
      </c>
      <c r="CS121" s="268">
        <v>0</v>
      </c>
      <c r="CT121" s="268">
        <v>0</v>
      </c>
      <c r="CU121" s="268">
        <v>0</v>
      </c>
      <c r="CV121" s="268">
        <v>-1.9067292512159331</v>
      </c>
      <c r="CW121" s="268">
        <v>-1.9067292512159091</v>
      </c>
      <c r="CX121" s="268">
        <v>0.59093725929259633</v>
      </c>
    </row>
    <row r="122" spans="1:102">
      <c r="A122" s="269">
        <v>120</v>
      </c>
      <c r="B122" s="268">
        <v>101</v>
      </c>
      <c r="C122" s="270">
        <v>43386</v>
      </c>
      <c r="D122" s="268">
        <v>1</v>
      </c>
      <c r="E122" s="268" t="s">
        <v>756</v>
      </c>
      <c r="F122" s="268" t="s">
        <v>758</v>
      </c>
      <c r="G122" s="268" t="s">
        <v>607</v>
      </c>
      <c r="H122" s="268" t="s">
        <v>606</v>
      </c>
      <c r="I122" s="268">
        <v>0.6</v>
      </c>
      <c r="J122" s="268">
        <v>651.99999999999989</v>
      </c>
      <c r="K122" s="268">
        <v>0</v>
      </c>
      <c r="L122" s="268">
        <v>0.6</v>
      </c>
      <c r="M122" s="268">
        <v>0.58161290322580639</v>
      </c>
      <c r="N122" s="268">
        <v>0.5963298937268926</v>
      </c>
      <c r="O122" s="268">
        <v>1.877808446527053</v>
      </c>
      <c r="P122" s="268">
        <v>0.78021937753197546</v>
      </c>
      <c r="Q122" s="268">
        <v>2.6580278240590278</v>
      </c>
      <c r="R122" s="268">
        <v>1.8314654921303131</v>
      </c>
      <c r="S122" s="268">
        <v>363.57873036397979</v>
      </c>
      <c r="T122" s="268">
        <v>363.57873036397979</v>
      </c>
      <c r="U122" s="268">
        <v>3.1489423325590522</v>
      </c>
      <c r="V122" s="268">
        <v>0</v>
      </c>
      <c r="W122" s="268">
        <v>0</v>
      </c>
      <c r="X122" s="268">
        <v>287</v>
      </c>
      <c r="Y122" s="268">
        <v>0.2425235898631683</v>
      </c>
      <c r="Z122" s="268">
        <v>0.22142452855094091</v>
      </c>
      <c r="AA122" s="268">
        <v>0.19927009818859051</v>
      </c>
      <c r="AB122" s="268">
        <v>0.19768244876354471</v>
      </c>
      <c r="AC122" s="268">
        <v>0.21598874539943441</v>
      </c>
      <c r="AD122" s="268">
        <v>0.23019524430191721</v>
      </c>
      <c r="AE122" s="268">
        <v>0.27076886479120582</v>
      </c>
      <c r="AF122" s="268">
        <v>0.27834107583924927</v>
      </c>
      <c r="AG122" s="268">
        <v>0</v>
      </c>
      <c r="AH122" s="268">
        <v>0</v>
      </c>
      <c r="AI122" s="268">
        <v>0</v>
      </c>
      <c r="AJ122" s="268">
        <v>0</v>
      </c>
      <c r="AL122" s="268">
        <v>0</v>
      </c>
      <c r="AM122" s="268">
        <v>7.4952820273663486E-3</v>
      </c>
      <c r="AN122" s="268">
        <v>7.715094289811833E-3</v>
      </c>
      <c r="AO122" s="268">
        <v>1.01459803622819E-2</v>
      </c>
      <c r="AP122" s="268">
        <v>1.8463510247291051E-2</v>
      </c>
      <c r="AQ122" s="268">
        <v>2.6802250920113121E-2</v>
      </c>
      <c r="AR122" s="268">
        <v>1.298047556980828E-2</v>
      </c>
      <c r="AS122" s="268">
        <v>9.9231135208794237E-3</v>
      </c>
      <c r="AT122" s="268">
        <v>9.1658924160750721E-3</v>
      </c>
      <c r="AU122" s="268">
        <v>0</v>
      </c>
      <c r="AV122" s="268">
        <v>0</v>
      </c>
      <c r="AW122" s="268">
        <v>0</v>
      </c>
      <c r="AX122" s="268">
        <v>0</v>
      </c>
      <c r="AZ122" s="268">
        <v>0</v>
      </c>
      <c r="BA122" s="268">
        <v>0</v>
      </c>
      <c r="BB122" s="268">
        <v>0</v>
      </c>
      <c r="BC122" s="268">
        <v>0</v>
      </c>
      <c r="BD122" s="268">
        <v>0.17679444090501709</v>
      </c>
      <c r="BE122" s="268">
        <v>0.16707883236486629</v>
      </c>
      <c r="BF122" s="268">
        <v>3.7524009424543238E-2</v>
      </c>
      <c r="BG122" s="268">
        <v>0.47671233715473299</v>
      </c>
      <c r="BH122" s="268">
        <v>0.14189038015084021</v>
      </c>
      <c r="BI122" s="268">
        <v>0</v>
      </c>
      <c r="BJ122" s="268">
        <v>0</v>
      </c>
      <c r="BK122" s="268">
        <v>0</v>
      </c>
      <c r="BL122" s="268">
        <v>0</v>
      </c>
      <c r="BN122" s="268">
        <v>0</v>
      </c>
      <c r="BO122" s="268">
        <v>0</v>
      </c>
      <c r="BP122" s="268">
        <v>-8.8900295758979122E-5</v>
      </c>
      <c r="BQ122" s="268">
        <v>-1.599025020120432E-4</v>
      </c>
      <c r="BR122" s="268">
        <v>-2.0362026045003641E-4</v>
      </c>
      <c r="BS122" s="268">
        <v>-4.5025920137902453E-5</v>
      </c>
      <c r="BT122" s="268">
        <v>7.0366036504541194E-5</v>
      </c>
      <c r="BU122" s="268">
        <v>7.0479988062380585E-4</v>
      </c>
      <c r="BV122" s="268">
        <v>2.103720209335433E-3</v>
      </c>
      <c r="BW122" s="268">
        <v>0</v>
      </c>
      <c r="BX122" s="268">
        <v>0</v>
      </c>
      <c r="BY122" s="268">
        <v>0</v>
      </c>
      <c r="BZ122" s="268">
        <v>0</v>
      </c>
      <c r="CB122" s="268">
        <v>0</v>
      </c>
      <c r="CC122" s="268">
        <v>28.828007797562879</v>
      </c>
      <c r="CD122" s="268">
        <v>35.068610408235593</v>
      </c>
      <c r="CE122" s="268">
        <v>50.729901811409484</v>
      </c>
      <c r="CF122" s="268">
        <v>76.931292697046089</v>
      </c>
      <c r="CG122" s="268">
        <v>83.757034125353528</v>
      </c>
      <c r="CH122" s="268">
        <v>92.717682641487713</v>
      </c>
      <c r="CI122" s="268">
        <v>66.154090139196157</v>
      </c>
      <c r="CJ122" s="268">
        <v>57.286827600469202</v>
      </c>
      <c r="CK122" s="268">
        <v>0</v>
      </c>
      <c r="CL122" s="268">
        <v>0</v>
      </c>
      <c r="CM122" s="268">
        <v>0</v>
      </c>
      <c r="CN122" s="268">
        <v>0</v>
      </c>
      <c r="CP122" s="268">
        <v>0</v>
      </c>
      <c r="CQ122" s="268">
        <v>0</v>
      </c>
      <c r="CR122" s="268">
        <v>0</v>
      </c>
      <c r="CS122" s="268">
        <v>0</v>
      </c>
      <c r="CT122" s="268">
        <v>3.048</v>
      </c>
      <c r="CU122" s="268">
        <v>0</v>
      </c>
      <c r="CV122" s="268">
        <v>0.3899721759410002</v>
      </c>
      <c r="CW122" s="268">
        <v>-2.6580278240590278</v>
      </c>
      <c r="CX122" s="268">
        <v>3.8282193775319748</v>
      </c>
    </row>
    <row r="123" spans="1:102">
      <c r="A123" s="269">
        <v>121</v>
      </c>
      <c r="B123" s="268">
        <v>102</v>
      </c>
      <c r="C123" s="270">
        <v>43387</v>
      </c>
      <c r="D123" s="268">
        <v>1</v>
      </c>
      <c r="E123" s="268" t="s">
        <v>756</v>
      </c>
      <c r="F123" s="268" t="s">
        <v>758</v>
      </c>
      <c r="G123" s="268" t="s">
        <v>607</v>
      </c>
      <c r="H123" s="268" t="s">
        <v>606</v>
      </c>
      <c r="I123" s="268">
        <v>0.6</v>
      </c>
      <c r="J123" s="268">
        <v>655.99999999999989</v>
      </c>
      <c r="K123" s="268">
        <v>0</v>
      </c>
      <c r="L123" s="268">
        <v>0.6</v>
      </c>
      <c r="M123" s="268">
        <v>0.55225806451612902</v>
      </c>
      <c r="N123" s="268">
        <v>0.59502543737715852</v>
      </c>
      <c r="O123" s="268">
        <v>1.095156738787664</v>
      </c>
      <c r="P123" s="268">
        <v>0.44377722700440558</v>
      </c>
      <c r="Q123" s="268">
        <v>1.53893396579207</v>
      </c>
      <c r="R123" s="268">
        <v>1.0164424962580401</v>
      </c>
      <c r="S123" s="268">
        <v>364.59517286023782</v>
      </c>
      <c r="T123" s="268">
        <v>364.59517286023782</v>
      </c>
      <c r="U123" s="268">
        <v>1.8405208752336011</v>
      </c>
      <c r="V123" s="268">
        <v>0</v>
      </c>
      <c r="W123" s="268">
        <v>0</v>
      </c>
      <c r="X123" s="268">
        <v>288</v>
      </c>
      <c r="Y123" s="268">
        <v>0.24208434558137851</v>
      </c>
      <c r="Z123" s="268">
        <v>0.22107454628165399</v>
      </c>
      <c r="AA123" s="268">
        <v>0.19906775040446509</v>
      </c>
      <c r="AB123" s="268">
        <v>0.19783692457383831</v>
      </c>
      <c r="AC123" s="268">
        <v>0.21638962587040431</v>
      </c>
      <c r="AD123" s="268">
        <v>0.23725970865498131</v>
      </c>
      <c r="AE123" s="268">
        <v>0.26186830469663752</v>
      </c>
      <c r="AF123" s="268">
        <v>0.28494932944804019</v>
      </c>
      <c r="AG123" s="268">
        <v>0</v>
      </c>
      <c r="AH123" s="268">
        <v>0</v>
      </c>
      <c r="AI123" s="268">
        <v>0</v>
      </c>
      <c r="AJ123" s="268">
        <v>0</v>
      </c>
      <c r="AL123" s="268">
        <v>0</v>
      </c>
      <c r="AM123" s="268">
        <v>7.5831308837243129E-3</v>
      </c>
      <c r="AN123" s="268">
        <v>7.7850907436691954E-3</v>
      </c>
      <c r="AO123" s="268">
        <v>1.018644991910699E-2</v>
      </c>
      <c r="AP123" s="268">
        <v>1.8432615085232331E-2</v>
      </c>
      <c r="AQ123" s="268">
        <v>2.6722074825919141E-2</v>
      </c>
      <c r="AR123" s="268">
        <v>1.227402913450187E-2</v>
      </c>
      <c r="AS123" s="268">
        <v>1.081316953033625E-2</v>
      </c>
      <c r="AT123" s="268">
        <v>8.5050670551959813E-3</v>
      </c>
      <c r="AU123" s="268">
        <v>0</v>
      </c>
      <c r="AV123" s="268">
        <v>0</v>
      </c>
      <c r="AW123" s="268">
        <v>0</v>
      </c>
      <c r="AX123" s="268">
        <v>0</v>
      </c>
      <c r="AZ123" s="268">
        <v>0</v>
      </c>
      <c r="BA123" s="268">
        <v>0</v>
      </c>
      <c r="BB123" s="268">
        <v>0</v>
      </c>
      <c r="BC123" s="268">
        <v>0</v>
      </c>
      <c r="BD123" s="268">
        <v>0.15371482738145639</v>
      </c>
      <c r="BE123" s="268">
        <v>0.14431004811234541</v>
      </c>
      <c r="BF123" s="268">
        <v>8.0874359437077686E-2</v>
      </c>
      <c r="BG123" s="268">
        <v>0.52622985276811551</v>
      </c>
      <c r="BH123" s="268">
        <v>9.4870912301004792E-2</v>
      </c>
      <c r="BI123" s="268">
        <v>0</v>
      </c>
      <c r="BJ123" s="268">
        <v>0</v>
      </c>
      <c r="BK123" s="268">
        <v>0</v>
      </c>
      <c r="BL123" s="268">
        <v>0</v>
      </c>
      <c r="BN123" s="268">
        <v>0</v>
      </c>
      <c r="BO123" s="268">
        <v>0</v>
      </c>
      <c r="BP123" s="268">
        <v>-8.7848856357964755E-5</v>
      </c>
      <c r="BQ123" s="268">
        <v>-1.5784531021532919E-4</v>
      </c>
      <c r="BR123" s="268">
        <v>-1.9831486704041161E-4</v>
      </c>
      <c r="BS123" s="268">
        <v>-4.7488418044698227E-5</v>
      </c>
      <c r="BT123" s="268">
        <v>1.452811720591133E-4</v>
      </c>
      <c r="BU123" s="268">
        <v>9.1482734974381876E-4</v>
      </c>
      <c r="BV123" s="268">
        <v>4.3534606845247419E-4</v>
      </c>
      <c r="BW123" s="268">
        <v>0</v>
      </c>
      <c r="BX123" s="268">
        <v>0</v>
      </c>
      <c r="BY123" s="268">
        <v>0</v>
      </c>
      <c r="BZ123" s="268">
        <v>0</v>
      </c>
      <c r="CB123" s="268">
        <v>0</v>
      </c>
      <c r="CC123" s="268">
        <v>29.165888014324281</v>
      </c>
      <c r="CD123" s="268">
        <v>35.386776107587238</v>
      </c>
      <c r="CE123" s="268">
        <v>50.932249595534913</v>
      </c>
      <c r="CF123" s="268">
        <v>76.802562855134752</v>
      </c>
      <c r="CG123" s="268">
        <v>83.506483830997297</v>
      </c>
      <c r="CH123" s="268">
        <v>87.67163667501336</v>
      </c>
      <c r="CI123" s="268">
        <v>72.087796868908313</v>
      </c>
      <c r="CJ123" s="268">
        <v>53.156669094974873</v>
      </c>
      <c r="CK123" s="268">
        <v>0</v>
      </c>
      <c r="CL123" s="268">
        <v>0</v>
      </c>
      <c r="CM123" s="268">
        <v>0</v>
      </c>
      <c r="CN123" s="268">
        <v>0</v>
      </c>
      <c r="CP123" s="268">
        <v>0</v>
      </c>
      <c r="CQ123" s="268">
        <v>0</v>
      </c>
      <c r="CR123" s="268">
        <v>0</v>
      </c>
      <c r="CS123" s="268">
        <v>0</v>
      </c>
      <c r="CT123" s="268">
        <v>0</v>
      </c>
      <c r="CU123" s="268">
        <v>0</v>
      </c>
      <c r="CV123" s="268">
        <v>-1.538933965792133</v>
      </c>
      <c r="CW123" s="268">
        <v>-1.53893396579207</v>
      </c>
      <c r="CX123" s="268">
        <v>0.44377722700440558</v>
      </c>
    </row>
    <row r="124" spans="1:102">
      <c r="A124" s="269">
        <v>122</v>
      </c>
      <c r="B124" s="268">
        <v>103</v>
      </c>
      <c r="C124" s="270">
        <v>43388</v>
      </c>
      <c r="D124" s="268">
        <v>1</v>
      </c>
      <c r="E124" s="268" t="s">
        <v>756</v>
      </c>
      <c r="F124" s="268" t="s">
        <v>758</v>
      </c>
      <c r="G124" s="268" t="s">
        <v>607</v>
      </c>
      <c r="H124" s="268" t="s">
        <v>606</v>
      </c>
      <c r="I124" s="268">
        <v>0.6</v>
      </c>
      <c r="J124" s="268">
        <v>659.99999999999989</v>
      </c>
      <c r="K124" s="268">
        <v>0</v>
      </c>
      <c r="L124" s="268">
        <v>0.6</v>
      </c>
      <c r="M124" s="268">
        <v>0.52290322580645165</v>
      </c>
      <c r="N124" s="268">
        <v>0.58424973162950222</v>
      </c>
      <c r="O124" s="268">
        <v>1.0936150737656101</v>
      </c>
      <c r="P124" s="268">
        <v>0.40364148816312723</v>
      </c>
      <c r="Q124" s="268">
        <v>1.497256561928737</v>
      </c>
      <c r="R124" s="268">
        <v>0.97878495941738053</v>
      </c>
      <c r="S124" s="268">
        <v>365.57395781965522</v>
      </c>
      <c r="T124" s="268">
        <v>365.57395781965522</v>
      </c>
      <c r="U124" s="268">
        <v>1.87182811486359</v>
      </c>
      <c r="V124" s="268">
        <v>0</v>
      </c>
      <c r="W124" s="268">
        <v>0</v>
      </c>
      <c r="X124" s="268">
        <v>289</v>
      </c>
      <c r="Y124" s="268">
        <v>0.24165035989847591</v>
      </c>
      <c r="Z124" s="268">
        <v>0.22072994772452181</v>
      </c>
      <c r="AA124" s="268">
        <v>0.1988754623573393</v>
      </c>
      <c r="AB124" s="268">
        <v>0.19822876123645261</v>
      </c>
      <c r="AC124" s="268">
        <v>0.2174202179242665</v>
      </c>
      <c r="AD124" s="268">
        <v>0.24033287577922399</v>
      </c>
      <c r="AE124" s="268">
        <v>0.26386889455476892</v>
      </c>
      <c r="AF124" s="268">
        <v>0.26358311994911371</v>
      </c>
      <c r="AG124" s="268">
        <v>0</v>
      </c>
      <c r="AH124" s="268">
        <v>0</v>
      </c>
      <c r="AI124" s="268">
        <v>0</v>
      </c>
      <c r="AJ124" s="268">
        <v>0</v>
      </c>
      <c r="AL124" s="268">
        <v>0</v>
      </c>
      <c r="AM124" s="268">
        <v>7.6699280203048267E-3</v>
      </c>
      <c r="AN124" s="268">
        <v>7.8540104550956363E-3</v>
      </c>
      <c r="AO124" s="268">
        <v>1.022490752853215E-2</v>
      </c>
      <c r="AP124" s="268">
        <v>1.8354247752709479E-2</v>
      </c>
      <c r="AQ124" s="268">
        <v>2.6515956415146699E-2</v>
      </c>
      <c r="AR124" s="268">
        <v>1.1966712422077591E-2</v>
      </c>
      <c r="AS124" s="268">
        <v>1.0613110544523109E-2</v>
      </c>
      <c r="AT124" s="268">
        <v>1.0641688005088631E-2</v>
      </c>
      <c r="AU124" s="268">
        <v>0</v>
      </c>
      <c r="AV124" s="268">
        <v>0</v>
      </c>
      <c r="AW124" s="268">
        <v>0</v>
      </c>
      <c r="AX124" s="268">
        <v>0</v>
      </c>
      <c r="AZ124" s="268">
        <v>0</v>
      </c>
      <c r="BA124" s="268">
        <v>0</v>
      </c>
      <c r="BB124" s="268">
        <v>0</v>
      </c>
      <c r="BC124" s="268">
        <v>0</v>
      </c>
      <c r="BD124" s="268">
        <v>0.15836700154147079</v>
      </c>
      <c r="BE124" s="268">
        <v>0.150133176882079</v>
      </c>
      <c r="BF124" s="268">
        <v>0.14027454279391799</v>
      </c>
      <c r="BG124" s="268">
        <v>0.44462675223961462</v>
      </c>
      <c r="BH124" s="268">
        <v>0.1065985265429176</v>
      </c>
      <c r="BI124" s="268">
        <v>0</v>
      </c>
      <c r="BJ124" s="268">
        <v>0</v>
      </c>
      <c r="BK124" s="268">
        <v>0</v>
      </c>
      <c r="BL124" s="268">
        <v>0</v>
      </c>
      <c r="BN124" s="268">
        <v>0</v>
      </c>
      <c r="BO124" s="268">
        <v>0</v>
      </c>
      <c r="BP124" s="268">
        <v>-8.6797136580514886E-5</v>
      </c>
      <c r="BQ124" s="268">
        <v>-1.5571684800695599E-4</v>
      </c>
      <c r="BR124" s="268">
        <v>-1.9417445743211701E-4</v>
      </c>
      <c r="BS124" s="268">
        <v>-4.5527456116184623E-5</v>
      </c>
      <c r="BT124" s="268">
        <v>2.2721663957433699E-4</v>
      </c>
      <c r="BU124" s="268">
        <v>5.9678399961900685E-4</v>
      </c>
      <c r="BV124" s="268">
        <v>9.9415821259301522E-4</v>
      </c>
      <c r="BW124" s="268">
        <v>0</v>
      </c>
      <c r="BX124" s="268">
        <v>0</v>
      </c>
      <c r="BY124" s="268">
        <v>0</v>
      </c>
      <c r="BZ124" s="268">
        <v>0</v>
      </c>
      <c r="CB124" s="268">
        <v>0</v>
      </c>
      <c r="CC124" s="268">
        <v>29.499723155018561</v>
      </c>
      <c r="CD124" s="268">
        <v>35.700047523161963</v>
      </c>
      <c r="CE124" s="268">
        <v>51.124537642660727</v>
      </c>
      <c r="CF124" s="268">
        <v>76.476032302956185</v>
      </c>
      <c r="CG124" s="268">
        <v>82.862363797333458</v>
      </c>
      <c r="CH124" s="268">
        <v>85.476517300554249</v>
      </c>
      <c r="CI124" s="268">
        <v>70.754070296820728</v>
      </c>
      <c r="CJ124" s="268">
        <v>66.510550031803959</v>
      </c>
      <c r="CK124" s="268">
        <v>0</v>
      </c>
      <c r="CL124" s="268">
        <v>0</v>
      </c>
      <c r="CM124" s="268">
        <v>0</v>
      </c>
      <c r="CN124" s="268">
        <v>0</v>
      </c>
      <c r="CP124" s="268">
        <v>0</v>
      </c>
      <c r="CQ124" s="268">
        <v>0</v>
      </c>
      <c r="CR124" s="268">
        <v>0</v>
      </c>
      <c r="CS124" s="268">
        <v>0</v>
      </c>
      <c r="CT124" s="268">
        <v>0</v>
      </c>
      <c r="CU124" s="268">
        <v>0</v>
      </c>
      <c r="CV124" s="268">
        <v>-1.4972565619286731</v>
      </c>
      <c r="CW124" s="268">
        <v>-1.497256561928737</v>
      </c>
      <c r="CX124" s="268">
        <v>0.40364148816312723</v>
      </c>
    </row>
    <row r="125" spans="1:102">
      <c r="A125" s="269">
        <v>123</v>
      </c>
      <c r="B125" s="268">
        <v>104</v>
      </c>
      <c r="C125" s="270">
        <v>43389</v>
      </c>
      <c r="D125" s="268">
        <v>1</v>
      </c>
      <c r="E125" s="268" t="s">
        <v>756</v>
      </c>
      <c r="F125" s="268" t="s">
        <v>758</v>
      </c>
      <c r="G125" s="268" t="s">
        <v>607</v>
      </c>
      <c r="H125" s="268" t="s">
        <v>606</v>
      </c>
      <c r="I125" s="268">
        <v>0.6</v>
      </c>
      <c r="J125" s="268">
        <v>663.99999999999989</v>
      </c>
      <c r="K125" s="268">
        <v>0</v>
      </c>
      <c r="L125" s="268">
        <v>0.6</v>
      </c>
      <c r="M125" s="268">
        <v>0.49354838709677429</v>
      </c>
      <c r="N125" s="268">
        <v>0.54030660652769058</v>
      </c>
      <c r="O125" s="268">
        <v>0.60954146874987458</v>
      </c>
      <c r="P125" s="268">
        <v>0.2164938484970218</v>
      </c>
      <c r="Q125" s="268">
        <v>0.82603531724689638</v>
      </c>
      <c r="R125" s="268">
        <v>0.55679165336039915</v>
      </c>
      <c r="S125" s="268">
        <v>366.13074947301561</v>
      </c>
      <c r="T125" s="268">
        <v>366.13074947301561</v>
      </c>
      <c r="U125" s="268">
        <v>1.1281399512530961</v>
      </c>
      <c r="V125" s="268">
        <v>0</v>
      </c>
      <c r="W125" s="268">
        <v>0</v>
      </c>
      <c r="X125" s="268">
        <v>290</v>
      </c>
      <c r="Y125" s="268">
        <v>0.2412216723717491</v>
      </c>
      <c r="Z125" s="268">
        <v>0.22039076049589709</v>
      </c>
      <c r="AA125" s="268">
        <v>0.1987026671430987</v>
      </c>
      <c r="AB125" s="268">
        <v>0.19865147968251631</v>
      </c>
      <c r="AC125" s="268">
        <v>0.2185978284848856</v>
      </c>
      <c r="AD125" s="268">
        <v>0.24309768614063851</v>
      </c>
      <c r="AE125" s="268">
        <v>0.25679621170941752</v>
      </c>
      <c r="AF125" s="268">
        <v>0.2515991087395818</v>
      </c>
      <c r="AG125" s="268">
        <v>0</v>
      </c>
      <c r="AH125" s="268">
        <v>0</v>
      </c>
      <c r="AI125" s="268">
        <v>0</v>
      </c>
      <c r="AJ125" s="268">
        <v>0</v>
      </c>
      <c r="AL125" s="268">
        <v>0</v>
      </c>
      <c r="AM125" s="268">
        <v>7.7556655256501832E-3</v>
      </c>
      <c r="AN125" s="268">
        <v>7.9218479008205858E-3</v>
      </c>
      <c r="AO125" s="268">
        <v>1.0259466571380259E-2</v>
      </c>
      <c r="AP125" s="268">
        <v>1.826970406349673E-2</v>
      </c>
      <c r="AQ125" s="268">
        <v>2.6280434303022879E-2</v>
      </c>
      <c r="AR125" s="268">
        <v>1.169023138593615E-2</v>
      </c>
      <c r="AS125" s="268">
        <v>1.132037882905825E-2</v>
      </c>
      <c r="AT125" s="268">
        <v>1.1840089126041819E-2</v>
      </c>
      <c r="AU125" s="268">
        <v>0</v>
      </c>
      <c r="AV125" s="268">
        <v>0</v>
      </c>
      <c r="AW125" s="268">
        <v>0</v>
      </c>
      <c r="AX125" s="268">
        <v>0</v>
      </c>
      <c r="AZ125" s="268">
        <v>0</v>
      </c>
      <c r="BA125" s="268">
        <v>0</v>
      </c>
      <c r="BB125" s="268">
        <v>0</v>
      </c>
      <c r="BC125" s="268">
        <v>0</v>
      </c>
      <c r="BD125" s="268">
        <v>0.15684359282326091</v>
      </c>
      <c r="BE125" s="268">
        <v>0.15235119455702989</v>
      </c>
      <c r="BF125" s="268">
        <v>0.16138966834619789</v>
      </c>
      <c r="BG125" s="268">
        <v>0.4549864099492763</v>
      </c>
      <c r="BH125" s="268">
        <v>7.4429134324234897E-2</v>
      </c>
      <c r="BI125" s="268">
        <v>0</v>
      </c>
      <c r="BJ125" s="268">
        <v>0</v>
      </c>
      <c r="BK125" s="268">
        <v>0</v>
      </c>
      <c r="BL125" s="268">
        <v>0</v>
      </c>
      <c r="BN125" s="268">
        <v>0</v>
      </c>
      <c r="BO125" s="268">
        <v>0</v>
      </c>
      <c r="BP125" s="268">
        <v>-8.573750534535841E-5</v>
      </c>
      <c r="BQ125" s="268">
        <v>-1.5357495107030621E-4</v>
      </c>
      <c r="BR125" s="268">
        <v>-1.8813399391842041E-4</v>
      </c>
      <c r="BS125" s="268">
        <v>-4.0281723489644038E-5</v>
      </c>
      <c r="BT125" s="268">
        <v>2.5673565152861319E-4</v>
      </c>
      <c r="BU125" s="268">
        <v>5.9836025357546589E-4</v>
      </c>
      <c r="BV125" s="268">
        <v>7.4743360646245898E-5</v>
      </c>
      <c r="BW125" s="268">
        <v>0</v>
      </c>
      <c r="BX125" s="268">
        <v>0</v>
      </c>
      <c r="BY125" s="268">
        <v>0</v>
      </c>
      <c r="BZ125" s="268">
        <v>0</v>
      </c>
      <c r="CB125" s="268">
        <v>0</v>
      </c>
      <c r="CC125" s="268">
        <v>29.829482790962238</v>
      </c>
      <c r="CD125" s="268">
        <v>36.008399549184468</v>
      </c>
      <c r="CE125" s="268">
        <v>51.297332856901299</v>
      </c>
      <c r="CF125" s="268">
        <v>76.123766931236418</v>
      </c>
      <c r="CG125" s="268">
        <v>82.1263571969465</v>
      </c>
      <c r="CH125" s="268">
        <v>83.501652756686823</v>
      </c>
      <c r="CI125" s="268">
        <v>75.469192193721696</v>
      </c>
      <c r="CJ125" s="268">
        <v>74.000557037761368</v>
      </c>
      <c r="CK125" s="268">
        <v>0</v>
      </c>
      <c r="CL125" s="268">
        <v>0</v>
      </c>
      <c r="CM125" s="268">
        <v>0</v>
      </c>
      <c r="CN125" s="268">
        <v>0</v>
      </c>
      <c r="CP125" s="268">
        <v>0</v>
      </c>
      <c r="CQ125" s="268">
        <v>0</v>
      </c>
      <c r="CR125" s="268">
        <v>0</v>
      </c>
      <c r="CS125" s="268">
        <v>0</v>
      </c>
      <c r="CT125" s="268">
        <v>0</v>
      </c>
      <c r="CU125" s="268">
        <v>0</v>
      </c>
      <c r="CV125" s="268">
        <v>-0.82603531724689816</v>
      </c>
      <c r="CW125" s="268">
        <v>-0.82603531724689638</v>
      </c>
      <c r="CX125" s="268">
        <v>0.2164938484970218</v>
      </c>
    </row>
    <row r="126" spans="1:102">
      <c r="A126" s="269">
        <v>124</v>
      </c>
      <c r="B126" s="268">
        <v>105</v>
      </c>
      <c r="C126" s="270">
        <v>43390</v>
      </c>
      <c r="D126" s="268">
        <v>1</v>
      </c>
      <c r="E126" s="268" t="s">
        <v>756</v>
      </c>
      <c r="F126" s="268" t="s">
        <v>758</v>
      </c>
      <c r="G126" s="268" t="s">
        <v>607</v>
      </c>
      <c r="H126" s="268" t="s">
        <v>606</v>
      </c>
      <c r="I126" s="268">
        <v>0.6</v>
      </c>
      <c r="J126" s="268">
        <v>667.99999999999989</v>
      </c>
      <c r="K126" s="268">
        <v>0</v>
      </c>
      <c r="L126" s="268">
        <v>0.6</v>
      </c>
      <c r="M126" s="268">
        <v>0.4641935483870967</v>
      </c>
      <c r="N126" s="268">
        <v>0.44320045256245838</v>
      </c>
      <c r="O126" s="268">
        <v>0.45161448312040581</v>
      </c>
      <c r="P126" s="268">
        <v>0.17843230462441581</v>
      </c>
      <c r="Q126" s="268">
        <v>0.6300467877448217</v>
      </c>
      <c r="R126" s="268">
        <v>0.47300612670995079</v>
      </c>
      <c r="S126" s="268">
        <v>366.60375559972562</v>
      </c>
      <c r="T126" s="268">
        <v>366.60375559972562</v>
      </c>
      <c r="U126" s="268">
        <v>1.018984706602396</v>
      </c>
      <c r="V126" s="268">
        <v>0</v>
      </c>
      <c r="W126" s="268">
        <v>0</v>
      </c>
      <c r="X126" s="268">
        <v>291</v>
      </c>
      <c r="Y126" s="268">
        <v>0.24079831955440409</v>
      </c>
      <c r="Z126" s="268">
        <v>0.22005743085014889</v>
      </c>
      <c r="AA126" s="268">
        <v>0.19854923251856441</v>
      </c>
      <c r="AB126" s="268">
        <v>0.19920980410653971</v>
      </c>
      <c r="AC126" s="268">
        <v>0.21999593592743119</v>
      </c>
      <c r="AD126" s="268">
        <v>0.2430079826897138</v>
      </c>
      <c r="AE126" s="268">
        <v>0.25180980357126792</v>
      </c>
      <c r="AF126" s="268">
        <v>0.24632223759830421</v>
      </c>
      <c r="AG126" s="268">
        <v>0</v>
      </c>
      <c r="AH126" s="268">
        <v>0</v>
      </c>
      <c r="AI126" s="268">
        <v>0</v>
      </c>
      <c r="AJ126" s="268">
        <v>0</v>
      </c>
      <c r="AL126" s="268">
        <v>0</v>
      </c>
      <c r="AM126" s="268">
        <v>7.840336089119191E-3</v>
      </c>
      <c r="AN126" s="268">
        <v>7.9885138299702306E-3</v>
      </c>
      <c r="AO126" s="268">
        <v>1.0290153496287129E-2</v>
      </c>
      <c r="AP126" s="268">
        <v>1.8158039178692041E-2</v>
      </c>
      <c r="AQ126" s="268">
        <v>2.600081281451376E-2</v>
      </c>
      <c r="AR126" s="268">
        <v>1.1699201731028621E-2</v>
      </c>
      <c r="AS126" s="268">
        <v>1.181901964287321E-2</v>
      </c>
      <c r="AT126" s="268">
        <v>1.2367776240169579E-2</v>
      </c>
      <c r="AU126" s="268">
        <v>0</v>
      </c>
      <c r="AV126" s="268">
        <v>0</v>
      </c>
      <c r="AW126" s="268">
        <v>0</v>
      </c>
      <c r="AX126" s="268">
        <v>0</v>
      </c>
      <c r="AZ126" s="268">
        <v>0</v>
      </c>
      <c r="BA126" s="268">
        <v>0</v>
      </c>
      <c r="BB126" s="268">
        <v>0</v>
      </c>
      <c r="BC126" s="268">
        <v>0</v>
      </c>
      <c r="BD126" s="268">
        <v>0.16920294231064009</v>
      </c>
      <c r="BE126" s="268">
        <v>0.16888610211257021</v>
      </c>
      <c r="BF126" s="268">
        <v>0.19486385539345799</v>
      </c>
      <c r="BG126" s="268">
        <v>0.40563062471476569</v>
      </c>
      <c r="BH126" s="268">
        <v>6.14164754685659E-2</v>
      </c>
      <c r="BI126" s="268">
        <v>0</v>
      </c>
      <c r="BJ126" s="268">
        <v>0</v>
      </c>
      <c r="BK126" s="268">
        <v>0</v>
      </c>
      <c r="BL126" s="268">
        <v>0</v>
      </c>
      <c r="BN126" s="268">
        <v>0</v>
      </c>
      <c r="BO126" s="268">
        <v>0</v>
      </c>
      <c r="BP126" s="268">
        <v>-8.4670563469009083E-5</v>
      </c>
      <c r="BQ126" s="268">
        <v>-1.5133649261865121E-4</v>
      </c>
      <c r="BR126" s="268">
        <v>-1.8202341752551911E-4</v>
      </c>
      <c r="BS126" s="268">
        <v>-3.3727136562980838E-5</v>
      </c>
      <c r="BT126" s="268">
        <v>2.8245715415014779E-4</v>
      </c>
      <c r="BU126" s="268">
        <v>3.156736350447796E-4</v>
      </c>
      <c r="BV126" s="268">
        <v>-9.5150643757430605E-5</v>
      </c>
      <c r="BW126" s="268">
        <v>0</v>
      </c>
      <c r="BX126" s="268">
        <v>0</v>
      </c>
      <c r="BY126" s="268">
        <v>0</v>
      </c>
      <c r="BZ126" s="268">
        <v>0</v>
      </c>
      <c r="CB126" s="268">
        <v>0</v>
      </c>
      <c r="CC126" s="268">
        <v>30.155138804304581</v>
      </c>
      <c r="CD126" s="268">
        <v>36.311426499864673</v>
      </c>
      <c r="CE126" s="268">
        <v>51.450767481435619</v>
      </c>
      <c r="CF126" s="268">
        <v>75.658496577883554</v>
      </c>
      <c r="CG126" s="268">
        <v>81.252540045355502</v>
      </c>
      <c r="CH126" s="268">
        <v>83.565726650204425</v>
      </c>
      <c r="CI126" s="268">
        <v>78.793464285821429</v>
      </c>
      <c r="CJ126" s="268">
        <v>77.298601501059849</v>
      </c>
      <c r="CK126" s="268">
        <v>0</v>
      </c>
      <c r="CL126" s="268">
        <v>0</v>
      </c>
      <c r="CM126" s="268">
        <v>0</v>
      </c>
      <c r="CN126" s="268">
        <v>0</v>
      </c>
      <c r="CP126" s="268">
        <v>0</v>
      </c>
      <c r="CQ126" s="268">
        <v>0</v>
      </c>
      <c r="CR126" s="268">
        <v>0</v>
      </c>
      <c r="CS126" s="268">
        <v>0</v>
      </c>
      <c r="CT126" s="268">
        <v>0</v>
      </c>
      <c r="CU126" s="268">
        <v>0</v>
      </c>
      <c r="CV126" s="268">
        <v>-0.63004678774486456</v>
      </c>
      <c r="CW126" s="268">
        <v>-0.6300467877448217</v>
      </c>
      <c r="CX126" s="268">
        <v>0.17843230462441581</v>
      </c>
    </row>
    <row r="127" spans="1:102">
      <c r="A127" s="269">
        <v>125</v>
      </c>
      <c r="B127" s="268">
        <v>106</v>
      </c>
      <c r="C127" s="270">
        <v>43391</v>
      </c>
      <c r="D127" s="268">
        <v>1</v>
      </c>
      <c r="E127" s="268" t="s">
        <v>756</v>
      </c>
      <c r="F127" s="268" t="s">
        <v>758</v>
      </c>
      <c r="G127" s="268" t="s">
        <v>607</v>
      </c>
      <c r="H127" s="268" t="s">
        <v>606</v>
      </c>
      <c r="I127" s="268">
        <v>0.6</v>
      </c>
      <c r="J127" s="268">
        <v>671.99999999999989</v>
      </c>
      <c r="K127" s="268">
        <v>0</v>
      </c>
      <c r="L127" s="268">
        <v>0.6</v>
      </c>
      <c r="M127" s="268">
        <v>0.43483870967741928</v>
      </c>
      <c r="N127" s="268">
        <v>0.38988877429709928</v>
      </c>
      <c r="O127" s="268">
        <v>0.27922779927984681</v>
      </c>
      <c r="P127" s="268">
        <v>0.1149253406822658</v>
      </c>
      <c r="Q127" s="268">
        <v>0.3941531399621126</v>
      </c>
      <c r="R127" s="268">
        <v>0.31141972775135968</v>
      </c>
      <c r="S127" s="268">
        <v>366.9151753274769</v>
      </c>
      <c r="T127" s="268">
        <v>366.9151753274769</v>
      </c>
      <c r="U127" s="268">
        <v>0.71617296441336442</v>
      </c>
      <c r="V127" s="268">
        <v>0</v>
      </c>
      <c r="W127" s="268">
        <v>0</v>
      </c>
      <c r="X127" s="268">
        <v>292</v>
      </c>
      <c r="Y127" s="268">
        <v>0.24038038135225059</v>
      </c>
      <c r="Z127" s="268">
        <v>0.2197303363647384</v>
      </c>
      <c r="AA127" s="268">
        <v>0.19841981123186139</v>
      </c>
      <c r="AB127" s="268">
        <v>0.19979041432944961</v>
      </c>
      <c r="AC127" s="268">
        <v>0.22132330477173229</v>
      </c>
      <c r="AD127" s="268">
        <v>0.2415849912083804</v>
      </c>
      <c r="AE127" s="268">
        <v>0.24847897346561371</v>
      </c>
      <c r="AF127" s="268">
        <v>0.2427085411219555</v>
      </c>
      <c r="AG127" s="268">
        <v>0</v>
      </c>
      <c r="AH127" s="268">
        <v>0</v>
      </c>
      <c r="AI127" s="268">
        <v>0</v>
      </c>
      <c r="AJ127" s="268">
        <v>0</v>
      </c>
      <c r="AL127" s="268">
        <v>0</v>
      </c>
      <c r="AM127" s="268">
        <v>7.92392372954988E-3</v>
      </c>
      <c r="AN127" s="268">
        <v>8.0539327270523244E-3</v>
      </c>
      <c r="AO127" s="268">
        <v>1.0316037753627719E-2</v>
      </c>
      <c r="AP127" s="268">
        <v>1.8041917134110071E-2</v>
      </c>
      <c r="AQ127" s="268">
        <v>2.573533904565355E-2</v>
      </c>
      <c r="AR127" s="268">
        <v>1.184150087916196E-2</v>
      </c>
      <c r="AS127" s="268">
        <v>1.2152102653438629E-2</v>
      </c>
      <c r="AT127" s="268">
        <v>1.272914588780445E-2</v>
      </c>
      <c r="AU127" s="268">
        <v>0</v>
      </c>
      <c r="AV127" s="268">
        <v>0</v>
      </c>
      <c r="AW127" s="268">
        <v>0</v>
      </c>
      <c r="AX127" s="268">
        <v>0</v>
      </c>
      <c r="AZ127" s="268">
        <v>0</v>
      </c>
      <c r="BA127" s="268">
        <v>0</v>
      </c>
      <c r="BB127" s="268">
        <v>0</v>
      </c>
      <c r="BC127" s="268">
        <v>0</v>
      </c>
      <c r="BD127" s="268">
        <v>0.18195497198048541</v>
      </c>
      <c r="BE127" s="268">
        <v>0.18685197823638311</v>
      </c>
      <c r="BF127" s="268">
        <v>0.20474616919544469</v>
      </c>
      <c r="BG127" s="268">
        <v>0.36988186820038782</v>
      </c>
      <c r="BH127" s="268">
        <v>5.6565012387298969E-2</v>
      </c>
      <c r="BI127" s="268">
        <v>0</v>
      </c>
      <c r="BJ127" s="268">
        <v>0</v>
      </c>
      <c r="BK127" s="268">
        <v>0</v>
      </c>
      <c r="BL127" s="268">
        <v>0</v>
      </c>
      <c r="BN127" s="268">
        <v>0</v>
      </c>
      <c r="BO127" s="268">
        <v>0</v>
      </c>
      <c r="BP127" s="268">
        <v>-8.3587640430690641E-5</v>
      </c>
      <c r="BQ127" s="268">
        <v>-1.4900653751278E-4</v>
      </c>
      <c r="BR127" s="268">
        <v>-1.7489079485337729E-4</v>
      </c>
      <c r="BS127" s="268">
        <v>-2.630210528305253E-5</v>
      </c>
      <c r="BT127" s="268">
        <v>2.7251209267751078E-4</v>
      </c>
      <c r="BU127" s="268">
        <v>1.6674627537673059E-4</v>
      </c>
      <c r="BV127" s="268">
        <v>-1.0033786100690381E-4</v>
      </c>
      <c r="BW127" s="268">
        <v>0</v>
      </c>
      <c r="BX127" s="268">
        <v>0</v>
      </c>
      <c r="BY127" s="268">
        <v>0</v>
      </c>
      <c r="BZ127" s="268">
        <v>0</v>
      </c>
      <c r="CB127" s="268">
        <v>0</v>
      </c>
      <c r="CC127" s="268">
        <v>30.476629729037999</v>
      </c>
      <c r="CD127" s="268">
        <v>36.608785122965088</v>
      </c>
      <c r="CE127" s="268">
        <v>51.580188768138598</v>
      </c>
      <c r="CF127" s="268">
        <v>75.174654725458666</v>
      </c>
      <c r="CG127" s="268">
        <v>80.422934517667329</v>
      </c>
      <c r="CH127" s="268">
        <v>84.582149136871166</v>
      </c>
      <c r="CI127" s="268">
        <v>81.014017689590844</v>
      </c>
      <c r="CJ127" s="268">
        <v>79.557161798777813</v>
      </c>
      <c r="CK127" s="268">
        <v>0</v>
      </c>
      <c r="CL127" s="268">
        <v>0</v>
      </c>
      <c r="CM127" s="268">
        <v>0</v>
      </c>
      <c r="CN127" s="268">
        <v>0</v>
      </c>
      <c r="CP127" s="268">
        <v>0</v>
      </c>
      <c r="CQ127" s="268">
        <v>0</v>
      </c>
      <c r="CR127" s="268">
        <v>0</v>
      </c>
      <c r="CS127" s="268">
        <v>0</v>
      </c>
      <c r="CT127" s="268">
        <v>0</v>
      </c>
      <c r="CU127" s="268">
        <v>0</v>
      </c>
      <c r="CV127" s="268">
        <v>-0.39415313996210571</v>
      </c>
      <c r="CW127" s="268">
        <v>-0.3941531399621126</v>
      </c>
      <c r="CX127" s="268">
        <v>0.1149253406822658</v>
      </c>
    </row>
    <row r="128" spans="1:102">
      <c r="A128" s="269">
        <v>126</v>
      </c>
      <c r="B128" s="268">
        <v>107</v>
      </c>
      <c r="C128" s="270">
        <v>43392</v>
      </c>
      <c r="D128" s="268">
        <v>1</v>
      </c>
      <c r="E128" s="268" t="s">
        <v>756</v>
      </c>
      <c r="F128" s="268" t="s">
        <v>758</v>
      </c>
      <c r="G128" s="268" t="s">
        <v>607</v>
      </c>
      <c r="H128" s="268" t="s">
        <v>606</v>
      </c>
      <c r="I128" s="268">
        <v>0.6</v>
      </c>
      <c r="J128" s="268">
        <v>675.99999999999989</v>
      </c>
      <c r="K128" s="268">
        <v>0</v>
      </c>
      <c r="L128" s="268">
        <v>0.6</v>
      </c>
      <c r="M128" s="268">
        <v>0.40548387096774202</v>
      </c>
      <c r="N128" s="268">
        <v>0.46741070464916779</v>
      </c>
      <c r="O128" s="268">
        <v>0.71924993568288731</v>
      </c>
      <c r="P128" s="268">
        <v>0.22772031998164499</v>
      </c>
      <c r="Q128" s="268">
        <v>0.9469702556645323</v>
      </c>
      <c r="R128" s="268">
        <v>0.62395714349952869</v>
      </c>
      <c r="S128" s="268">
        <v>367.53913247097643</v>
      </c>
      <c r="T128" s="268">
        <v>367.53913247097643</v>
      </c>
      <c r="U128" s="268">
        <v>1.538796455726761</v>
      </c>
      <c r="V128" s="268">
        <v>0</v>
      </c>
      <c r="W128" s="268">
        <v>0</v>
      </c>
      <c r="X128" s="268">
        <v>293</v>
      </c>
      <c r="Y128" s="268">
        <v>0.23996796801696951</v>
      </c>
      <c r="Z128" s="268">
        <v>0.21941001643253349</v>
      </c>
      <c r="AA128" s="268">
        <v>0.19831370087115921</v>
      </c>
      <c r="AB128" s="268">
        <v>0.20041977010953749</v>
      </c>
      <c r="AC128" s="268">
        <v>0.22252558614171061</v>
      </c>
      <c r="AD128" s="268">
        <v>0.23999105541718871</v>
      </c>
      <c r="AE128" s="268">
        <v>0.24595044078744269</v>
      </c>
      <c r="AF128" s="268">
        <v>0.24090389114794111</v>
      </c>
      <c r="AG128" s="268">
        <v>0</v>
      </c>
      <c r="AH128" s="268">
        <v>0</v>
      </c>
      <c r="AI128" s="268">
        <v>0</v>
      </c>
      <c r="AJ128" s="268">
        <v>0</v>
      </c>
      <c r="AL128" s="268">
        <v>0</v>
      </c>
      <c r="AM128" s="268">
        <v>8.0064063966061062E-3</v>
      </c>
      <c r="AN128" s="268">
        <v>8.117996713493305E-3</v>
      </c>
      <c r="AO128" s="268">
        <v>1.033725982576816E-2</v>
      </c>
      <c r="AP128" s="268">
        <v>1.7916045978092501E-2</v>
      </c>
      <c r="AQ128" s="268">
        <v>2.549488277165788E-2</v>
      </c>
      <c r="AR128" s="268">
        <v>1.2000894458281119E-2</v>
      </c>
      <c r="AS128" s="268">
        <v>1.240495592125573E-2</v>
      </c>
      <c r="AT128" s="268">
        <v>1.290961088520589E-2</v>
      </c>
      <c r="AU128" s="268">
        <v>0</v>
      </c>
      <c r="AV128" s="268">
        <v>0</v>
      </c>
      <c r="AW128" s="268">
        <v>0</v>
      </c>
      <c r="AX128" s="268">
        <v>0</v>
      </c>
      <c r="AZ128" s="268">
        <v>0</v>
      </c>
      <c r="BA128" s="268">
        <v>0</v>
      </c>
      <c r="BB128" s="268">
        <v>0</v>
      </c>
      <c r="BC128" s="268">
        <v>0</v>
      </c>
      <c r="BD128" s="268">
        <v>0.19434364785104211</v>
      </c>
      <c r="BE128" s="268">
        <v>0.2043437612101473</v>
      </c>
      <c r="BF128" s="268">
        <v>0.2011627865008721</v>
      </c>
      <c r="BG128" s="268">
        <v>0.34680464844893072</v>
      </c>
      <c r="BH128" s="268">
        <v>5.3345155989007818E-2</v>
      </c>
      <c r="BI128" s="268">
        <v>0</v>
      </c>
      <c r="BJ128" s="268">
        <v>0</v>
      </c>
      <c r="BK128" s="268">
        <v>0</v>
      </c>
      <c r="BL128" s="268">
        <v>0</v>
      </c>
      <c r="BN128" s="268">
        <v>0</v>
      </c>
      <c r="BO128" s="268">
        <v>0</v>
      </c>
      <c r="BP128" s="268">
        <v>-8.2482667056224616E-5</v>
      </c>
      <c r="BQ128" s="268">
        <v>-1.4654665349720671E-4</v>
      </c>
      <c r="BR128" s="268">
        <v>-1.6776872563764369E-4</v>
      </c>
      <c r="BS128" s="268">
        <v>-1.9562559681359919E-5</v>
      </c>
      <c r="BT128" s="268">
        <v>2.4437799068767919E-4</v>
      </c>
      <c r="BU128" s="268">
        <v>1.081031133397231E-4</v>
      </c>
      <c r="BV128" s="268">
        <v>-1.048935121041923E-4</v>
      </c>
      <c r="BW128" s="268">
        <v>0</v>
      </c>
      <c r="BX128" s="268">
        <v>0</v>
      </c>
      <c r="BY128" s="268">
        <v>0</v>
      </c>
      <c r="BZ128" s="268">
        <v>0</v>
      </c>
      <c r="CB128" s="268">
        <v>0</v>
      </c>
      <c r="CC128" s="268">
        <v>30.793870756177331</v>
      </c>
      <c r="CD128" s="268">
        <v>36.89998506133319</v>
      </c>
      <c r="CE128" s="268">
        <v>51.686299128840787</v>
      </c>
      <c r="CF128" s="268">
        <v>74.650191575385449</v>
      </c>
      <c r="CG128" s="268">
        <v>79.671508661430877</v>
      </c>
      <c r="CH128" s="268">
        <v>85.720674702008054</v>
      </c>
      <c r="CI128" s="268">
        <v>82.699706141704851</v>
      </c>
      <c r="CJ128" s="268">
        <v>80.685068032536805</v>
      </c>
      <c r="CK128" s="268">
        <v>0</v>
      </c>
      <c r="CL128" s="268">
        <v>0</v>
      </c>
      <c r="CM128" s="268">
        <v>0</v>
      </c>
      <c r="CN128" s="268">
        <v>0</v>
      </c>
      <c r="CP128" s="268">
        <v>0</v>
      </c>
      <c r="CQ128" s="268">
        <v>0</v>
      </c>
      <c r="CR128" s="268">
        <v>0</v>
      </c>
      <c r="CS128" s="268">
        <v>0</v>
      </c>
      <c r="CT128" s="268">
        <v>0</v>
      </c>
      <c r="CU128" s="268">
        <v>0</v>
      </c>
      <c r="CV128" s="268">
        <v>-0.94697025566453652</v>
      </c>
      <c r="CW128" s="268">
        <v>-0.9469702556645323</v>
      </c>
      <c r="CX128" s="268">
        <v>0.22772031998164499</v>
      </c>
    </row>
    <row r="129" spans="1:102">
      <c r="A129" s="269">
        <v>127</v>
      </c>
      <c r="B129" s="268">
        <v>108</v>
      </c>
      <c r="C129" s="270">
        <v>43393</v>
      </c>
      <c r="D129" s="268">
        <v>1</v>
      </c>
      <c r="E129" s="268" t="s">
        <v>756</v>
      </c>
      <c r="F129" s="268" t="s">
        <v>758</v>
      </c>
      <c r="G129" s="268" t="s">
        <v>607</v>
      </c>
      <c r="H129" s="268" t="s">
        <v>606</v>
      </c>
      <c r="I129" s="268">
        <v>0.6</v>
      </c>
      <c r="J129" s="268">
        <v>679.99999999999989</v>
      </c>
      <c r="K129" s="268">
        <v>0</v>
      </c>
      <c r="L129" s="268">
        <v>0.6</v>
      </c>
      <c r="M129" s="268">
        <v>0.3761290322580646</v>
      </c>
      <c r="N129" s="268">
        <v>0.43341450667049469</v>
      </c>
      <c r="O129" s="268">
        <v>0.73430428017620564</v>
      </c>
      <c r="P129" s="268">
        <v>0.22354818456811709</v>
      </c>
      <c r="Q129" s="268">
        <v>0.95785246474432273</v>
      </c>
      <c r="R129" s="268">
        <v>0.63724945527863464</v>
      </c>
      <c r="S129" s="268">
        <v>368.17638192625498</v>
      </c>
      <c r="T129" s="268">
        <v>368.17638192625498</v>
      </c>
      <c r="U129" s="268">
        <v>1.6942309702948259</v>
      </c>
      <c r="V129" s="268">
        <v>0</v>
      </c>
      <c r="W129" s="268">
        <v>0</v>
      </c>
      <c r="X129" s="268">
        <v>294</v>
      </c>
      <c r="Y129" s="268">
        <v>0.23956123383541769</v>
      </c>
      <c r="Z129" s="268">
        <v>0.21909691848591031</v>
      </c>
      <c r="AA129" s="268">
        <v>0.1982315628155718</v>
      </c>
      <c r="AB129" s="268">
        <v>0.20091450240026429</v>
      </c>
      <c r="AC129" s="268">
        <v>0.22340931327243291</v>
      </c>
      <c r="AD129" s="268">
        <v>0.23822214935005889</v>
      </c>
      <c r="AE129" s="268">
        <v>0.24355930202790579</v>
      </c>
      <c r="AF129" s="268">
        <v>0.2344412549425893</v>
      </c>
      <c r="AG129" s="268">
        <v>0</v>
      </c>
      <c r="AH129" s="268">
        <v>0</v>
      </c>
      <c r="AI129" s="268">
        <v>0</v>
      </c>
      <c r="AJ129" s="268">
        <v>0</v>
      </c>
      <c r="AL129" s="268">
        <v>0</v>
      </c>
      <c r="AM129" s="268">
        <v>8.0877532329164704E-3</v>
      </c>
      <c r="AN129" s="268">
        <v>8.1806163028179529E-3</v>
      </c>
      <c r="AO129" s="268">
        <v>1.0353687436885641E-2</v>
      </c>
      <c r="AP129" s="268">
        <v>1.781709951994713E-2</v>
      </c>
      <c r="AQ129" s="268">
        <v>2.5318137345513431E-2</v>
      </c>
      <c r="AR129" s="268">
        <v>1.21777850649941E-2</v>
      </c>
      <c r="AS129" s="268">
        <v>1.2644069797209421E-2</v>
      </c>
      <c r="AT129" s="268">
        <v>1.355587450574107E-2</v>
      </c>
      <c r="AU129" s="268">
        <v>0</v>
      </c>
      <c r="AV129" s="268">
        <v>0</v>
      </c>
      <c r="AW129" s="268">
        <v>0</v>
      </c>
      <c r="AX129" s="268">
        <v>0</v>
      </c>
      <c r="AZ129" s="268">
        <v>0</v>
      </c>
      <c r="BA129" s="268">
        <v>0</v>
      </c>
      <c r="BB129" s="268">
        <v>0</v>
      </c>
      <c r="BC129" s="268">
        <v>0</v>
      </c>
      <c r="BD129" s="268">
        <v>0.20599718839087289</v>
      </c>
      <c r="BE129" s="268">
        <v>0.22025739418250331</v>
      </c>
      <c r="BF129" s="268">
        <v>0.19339402322325661</v>
      </c>
      <c r="BG129" s="268">
        <v>0.32803250204959727</v>
      </c>
      <c r="BH129" s="268">
        <v>5.2318892153769947E-2</v>
      </c>
      <c r="BI129" s="268">
        <v>0</v>
      </c>
      <c r="BJ129" s="268">
        <v>0</v>
      </c>
      <c r="BK129" s="268">
        <v>0</v>
      </c>
      <c r="BL129" s="268">
        <v>0</v>
      </c>
      <c r="BN129" s="268">
        <v>0</v>
      </c>
      <c r="BO129" s="268">
        <v>0</v>
      </c>
      <c r="BP129" s="268">
        <v>-8.1346836310365811E-5</v>
      </c>
      <c r="BQ129" s="268">
        <v>-1.4396642563501319E-4</v>
      </c>
      <c r="BR129" s="268">
        <v>-1.603940367524912E-4</v>
      </c>
      <c r="BS129" s="268">
        <v>-1.453783295143725E-5</v>
      </c>
      <c r="BT129" s="268">
        <v>2.123646774745784E-4</v>
      </c>
      <c r="BU129" s="268">
        <v>7.9513819612535457E-5</v>
      </c>
      <c r="BV129" s="268">
        <v>-8.49003900100445E-5</v>
      </c>
      <c r="BW129" s="268">
        <v>0</v>
      </c>
      <c r="BX129" s="268">
        <v>0</v>
      </c>
      <c r="BY129" s="268">
        <v>0</v>
      </c>
      <c r="BZ129" s="268">
        <v>0</v>
      </c>
      <c r="CB129" s="268">
        <v>0</v>
      </c>
      <c r="CC129" s="268">
        <v>31.106743203524889</v>
      </c>
      <c r="CD129" s="268">
        <v>37.184619558263407</v>
      </c>
      <c r="CE129" s="268">
        <v>51.768437184428187</v>
      </c>
      <c r="CF129" s="268">
        <v>74.237914666446429</v>
      </c>
      <c r="CG129" s="268">
        <v>79.119179204729463</v>
      </c>
      <c r="CH129" s="268">
        <v>86.984179035672184</v>
      </c>
      <c r="CI129" s="268">
        <v>84.293798648062818</v>
      </c>
      <c r="CJ129" s="268">
        <v>84.724215660881697</v>
      </c>
      <c r="CK129" s="268">
        <v>0</v>
      </c>
      <c r="CL129" s="268">
        <v>0</v>
      </c>
      <c r="CM129" s="268">
        <v>0</v>
      </c>
      <c r="CN129" s="268">
        <v>0</v>
      </c>
      <c r="CP129" s="268">
        <v>0</v>
      </c>
      <c r="CQ129" s="268">
        <v>0</v>
      </c>
      <c r="CR129" s="268">
        <v>0</v>
      </c>
      <c r="CS129" s="268">
        <v>0</v>
      </c>
      <c r="CT129" s="268">
        <v>0</v>
      </c>
      <c r="CU129" s="268">
        <v>0</v>
      </c>
      <c r="CV129" s="268">
        <v>-0.95785246474433539</v>
      </c>
      <c r="CW129" s="268">
        <v>-0.95785246474432273</v>
      </c>
      <c r="CX129" s="268">
        <v>0.22354818456811709</v>
      </c>
    </row>
    <row r="130" spans="1:102">
      <c r="A130" s="269">
        <v>128</v>
      </c>
      <c r="B130" s="268">
        <v>109</v>
      </c>
      <c r="C130" s="270">
        <v>43394</v>
      </c>
      <c r="D130" s="268">
        <v>1</v>
      </c>
      <c r="E130" s="268" t="s">
        <v>756</v>
      </c>
      <c r="F130" s="268" t="s">
        <v>758</v>
      </c>
      <c r="G130" s="268" t="s">
        <v>607</v>
      </c>
      <c r="H130" s="268" t="s">
        <v>606</v>
      </c>
      <c r="I130" s="268">
        <v>0.6</v>
      </c>
      <c r="J130" s="268">
        <v>683.99999999999989</v>
      </c>
      <c r="K130" s="268">
        <v>0</v>
      </c>
      <c r="L130" s="268">
        <v>0.6</v>
      </c>
      <c r="M130" s="268">
        <v>0.34677419354838701</v>
      </c>
      <c r="N130" s="268">
        <v>0.41692184128753013</v>
      </c>
      <c r="O130" s="268">
        <v>0.68079560611400747</v>
      </c>
      <c r="P130" s="268">
        <v>0.190452940310124</v>
      </c>
      <c r="Q130" s="268">
        <v>0.87124854642413152</v>
      </c>
      <c r="R130" s="268">
        <v>0.56625085064482406</v>
      </c>
      <c r="S130" s="268">
        <v>368.74263277689988</v>
      </c>
      <c r="T130" s="268">
        <v>368.74263277689988</v>
      </c>
      <c r="U130" s="268">
        <v>1.6329094297664699</v>
      </c>
      <c r="V130" s="268">
        <v>0</v>
      </c>
      <c r="W130" s="268">
        <v>0</v>
      </c>
      <c r="X130" s="268">
        <v>295</v>
      </c>
      <c r="Y130" s="268">
        <v>0.239160361830558</v>
      </c>
      <c r="Z130" s="268">
        <v>0.21879148228540049</v>
      </c>
      <c r="AA130" s="268">
        <v>0.1981652791546091</v>
      </c>
      <c r="AB130" s="268">
        <v>0.20138541474621641</v>
      </c>
      <c r="AC130" s="268">
        <v>0.22409268787778669</v>
      </c>
      <c r="AD130" s="268">
        <v>0.23662722612955939</v>
      </c>
      <c r="AE130" s="268">
        <v>0.24051459379256729</v>
      </c>
      <c r="AF130" s="268">
        <v>0.22873897158103629</v>
      </c>
      <c r="AG130" s="268">
        <v>0</v>
      </c>
      <c r="AH130" s="268">
        <v>0</v>
      </c>
      <c r="AI130" s="268">
        <v>0</v>
      </c>
      <c r="AJ130" s="268">
        <v>0</v>
      </c>
      <c r="AL130" s="268">
        <v>0</v>
      </c>
      <c r="AM130" s="268">
        <v>8.1679276338883985E-3</v>
      </c>
      <c r="AN130" s="268">
        <v>8.2417035429199013E-3</v>
      </c>
      <c r="AO130" s="268">
        <v>1.036694416907819E-2</v>
      </c>
      <c r="AP130" s="268">
        <v>1.7722917050756719E-2</v>
      </c>
      <c r="AQ130" s="268">
        <v>2.5181462424442649E-2</v>
      </c>
      <c r="AR130" s="268">
        <v>1.233727738704405E-2</v>
      </c>
      <c r="AS130" s="268">
        <v>1.2948540620743271E-2</v>
      </c>
      <c r="AT130" s="268">
        <v>1.412610284189637E-2</v>
      </c>
      <c r="AU130" s="268">
        <v>0</v>
      </c>
      <c r="AV130" s="268">
        <v>0</v>
      </c>
      <c r="AW130" s="268">
        <v>0</v>
      </c>
      <c r="AX130" s="268">
        <v>0</v>
      </c>
      <c r="AZ130" s="268">
        <v>0</v>
      </c>
      <c r="BA130" s="268">
        <v>0</v>
      </c>
      <c r="BB130" s="268">
        <v>0</v>
      </c>
      <c r="BC130" s="268">
        <v>0</v>
      </c>
      <c r="BD130" s="268">
        <v>0.2201211356704344</v>
      </c>
      <c r="BE130" s="268">
        <v>0.2378849862850895</v>
      </c>
      <c r="BF130" s="268">
        <v>0.18535360881800231</v>
      </c>
      <c r="BG130" s="268">
        <v>0.3131328829072994</v>
      </c>
      <c r="BH130" s="268">
        <v>4.3507386319174411E-2</v>
      </c>
      <c r="BI130" s="268">
        <v>0</v>
      </c>
      <c r="BJ130" s="268">
        <v>0</v>
      </c>
      <c r="BK130" s="268">
        <v>0</v>
      </c>
      <c r="BL130" s="268">
        <v>0</v>
      </c>
      <c r="BN130" s="268">
        <v>0</v>
      </c>
      <c r="BO130" s="268">
        <v>0</v>
      </c>
      <c r="BP130" s="268">
        <v>-8.0174400971930025E-5</v>
      </c>
      <c r="BQ130" s="268">
        <v>-1.412616410738734E-4</v>
      </c>
      <c r="BR130" s="268">
        <v>-1.5451837326642119E-4</v>
      </c>
      <c r="BS130" s="268">
        <v>-1.112822381180686E-5</v>
      </c>
      <c r="BT130" s="268">
        <v>1.787254540790173E-4</v>
      </c>
      <c r="BU130" s="268">
        <v>6.0668594783480208E-5</v>
      </c>
      <c r="BV130" s="268">
        <v>-1.7380194124786051E-4</v>
      </c>
      <c r="BW130" s="268">
        <v>0</v>
      </c>
      <c r="BX130" s="268">
        <v>0</v>
      </c>
      <c r="BY130" s="268">
        <v>0</v>
      </c>
      <c r="BZ130" s="268">
        <v>0</v>
      </c>
      <c r="CB130" s="268">
        <v>0</v>
      </c>
      <c r="CC130" s="268">
        <v>31.415106284186141</v>
      </c>
      <c r="CD130" s="268">
        <v>37.462288831454067</v>
      </c>
      <c r="CE130" s="268">
        <v>51.834720845390933</v>
      </c>
      <c r="CF130" s="268">
        <v>73.845487711486356</v>
      </c>
      <c r="CG130" s="268">
        <v>78.692070076383274</v>
      </c>
      <c r="CH130" s="268">
        <v>88.123409907457543</v>
      </c>
      <c r="CI130" s="268">
        <v>86.323604138288474</v>
      </c>
      <c r="CJ130" s="268">
        <v>88.288142761852313</v>
      </c>
      <c r="CK130" s="268">
        <v>0</v>
      </c>
      <c r="CL130" s="268">
        <v>0</v>
      </c>
      <c r="CM130" s="268">
        <v>0</v>
      </c>
      <c r="CN130" s="268">
        <v>0</v>
      </c>
      <c r="CP130" s="268">
        <v>0</v>
      </c>
      <c r="CQ130" s="268">
        <v>0</v>
      </c>
      <c r="CR130" s="268">
        <v>0</v>
      </c>
      <c r="CS130" s="268">
        <v>0</v>
      </c>
      <c r="CT130" s="268">
        <v>0</v>
      </c>
      <c r="CU130" s="268">
        <v>0</v>
      </c>
      <c r="CV130" s="268">
        <v>-0.87124854642411931</v>
      </c>
      <c r="CW130" s="268">
        <v>-0.87124854642413152</v>
      </c>
      <c r="CX130" s="268">
        <v>0.190452940310124</v>
      </c>
    </row>
    <row r="131" spans="1:102">
      <c r="A131" s="269">
        <v>129</v>
      </c>
      <c r="B131" s="268">
        <v>110</v>
      </c>
      <c r="C131" s="270">
        <v>43395</v>
      </c>
      <c r="D131" s="268">
        <v>1</v>
      </c>
      <c r="E131" s="268" t="s">
        <v>756</v>
      </c>
      <c r="F131" s="268" t="s">
        <v>758</v>
      </c>
      <c r="G131" s="268" t="s">
        <v>607</v>
      </c>
      <c r="H131" s="268" t="s">
        <v>606</v>
      </c>
      <c r="I131" s="268">
        <v>0.6</v>
      </c>
      <c r="J131" s="268">
        <v>688</v>
      </c>
      <c r="K131" s="268">
        <v>0</v>
      </c>
      <c r="L131" s="268">
        <v>0.6</v>
      </c>
      <c r="M131" s="268">
        <v>0.31741935483870959</v>
      </c>
      <c r="N131" s="268">
        <v>0.38095655349988511</v>
      </c>
      <c r="O131" s="268">
        <v>0.5632795412545174</v>
      </c>
      <c r="P131" s="268">
        <v>0.15175387665605841</v>
      </c>
      <c r="Q131" s="268">
        <v>0.71503341791057573</v>
      </c>
      <c r="R131" s="268">
        <v>0.46933390943465458</v>
      </c>
      <c r="S131" s="268">
        <v>369.21196668633462</v>
      </c>
      <c r="T131" s="268">
        <v>369.21196668633462</v>
      </c>
      <c r="U131" s="268">
        <v>1.4785926008612089</v>
      </c>
      <c r="V131" s="268">
        <v>0</v>
      </c>
      <c r="W131" s="268">
        <v>0</v>
      </c>
      <c r="X131" s="268">
        <v>296</v>
      </c>
      <c r="Y131" s="268">
        <v>0.23876555952443809</v>
      </c>
      <c r="Z131" s="268">
        <v>0.21849375449343661</v>
      </c>
      <c r="AA131" s="268">
        <v>0.19811270515947729</v>
      </c>
      <c r="AB131" s="268">
        <v>0.20185648239389009</v>
      </c>
      <c r="AC131" s="268">
        <v>0.22463602769583471</v>
      </c>
      <c r="AD131" s="268">
        <v>0.23503139862082059</v>
      </c>
      <c r="AE131" s="268">
        <v>0.2375652466460661</v>
      </c>
      <c r="AF131" s="268">
        <v>0.22403305402702289</v>
      </c>
      <c r="AG131" s="268">
        <v>0</v>
      </c>
      <c r="AH131" s="268">
        <v>0</v>
      </c>
      <c r="AI131" s="268">
        <v>0</v>
      </c>
      <c r="AJ131" s="268">
        <v>0</v>
      </c>
      <c r="AL131" s="268">
        <v>0</v>
      </c>
      <c r="AM131" s="268">
        <v>8.246888095112391E-3</v>
      </c>
      <c r="AN131" s="268">
        <v>8.3012491013126771E-3</v>
      </c>
      <c r="AO131" s="268">
        <v>1.037745896810453E-2</v>
      </c>
      <c r="AP131" s="268">
        <v>1.7628703521221971E-2</v>
      </c>
      <c r="AQ131" s="268">
        <v>2.5072794460833069E-2</v>
      </c>
      <c r="AR131" s="268">
        <v>1.2496860137917939E-2</v>
      </c>
      <c r="AS131" s="268">
        <v>1.3243475335393389E-2</v>
      </c>
      <c r="AT131" s="268">
        <v>1.459669459729771E-2</v>
      </c>
      <c r="AU131" s="268">
        <v>0</v>
      </c>
      <c r="AV131" s="268">
        <v>0</v>
      </c>
      <c r="AW131" s="268">
        <v>0</v>
      </c>
      <c r="AX131" s="268">
        <v>0</v>
      </c>
      <c r="AZ131" s="268">
        <v>0</v>
      </c>
      <c r="BA131" s="268">
        <v>0</v>
      </c>
      <c r="BB131" s="268">
        <v>0</v>
      </c>
      <c r="BC131" s="268">
        <v>0</v>
      </c>
      <c r="BD131" s="268">
        <v>0.23739074492245471</v>
      </c>
      <c r="BE131" s="268">
        <v>0.25786782290943627</v>
      </c>
      <c r="BF131" s="268">
        <v>0.17966259754761971</v>
      </c>
      <c r="BG131" s="268">
        <v>0.28964471292197658</v>
      </c>
      <c r="BH131" s="268">
        <v>3.5434121698512767E-2</v>
      </c>
      <c r="BI131" s="268">
        <v>0</v>
      </c>
      <c r="BJ131" s="268">
        <v>0</v>
      </c>
      <c r="BK131" s="268">
        <v>0</v>
      </c>
      <c r="BL131" s="268">
        <v>0</v>
      </c>
      <c r="BN131" s="268">
        <v>0</v>
      </c>
      <c r="BO131" s="268">
        <v>0</v>
      </c>
      <c r="BP131" s="268">
        <v>-7.8960461223992256E-5</v>
      </c>
      <c r="BQ131" s="268">
        <v>-1.385060196167687E-4</v>
      </c>
      <c r="BR131" s="268">
        <v>-1.4902081864311541E-4</v>
      </c>
      <c r="BS131" s="268">
        <v>-9.5955237354722294E-6</v>
      </c>
      <c r="BT131" s="268">
        <v>1.4818412495858099E-4</v>
      </c>
      <c r="BU131" s="268">
        <v>2.2818644051390359E-5</v>
      </c>
      <c r="BV131" s="268">
        <v>-2.1695238337745369E-4</v>
      </c>
      <c r="BW131" s="268">
        <v>0</v>
      </c>
      <c r="BX131" s="268">
        <v>0</v>
      </c>
      <c r="BY131" s="268">
        <v>0</v>
      </c>
      <c r="BZ131" s="268">
        <v>0</v>
      </c>
      <c r="CB131" s="268">
        <v>0</v>
      </c>
      <c r="CC131" s="268">
        <v>31.71880036581689</v>
      </c>
      <c r="CD131" s="268">
        <v>37.73295046051215</v>
      </c>
      <c r="CE131" s="268">
        <v>51.88729484052265</v>
      </c>
      <c r="CF131" s="268">
        <v>73.452931338424904</v>
      </c>
      <c r="CG131" s="268">
        <v>78.352482690103344</v>
      </c>
      <c r="CH131" s="268">
        <v>89.263286699413882</v>
      </c>
      <c r="CI131" s="268">
        <v>88.289835569289252</v>
      </c>
      <c r="CJ131" s="268">
        <v>91.229341233110702</v>
      </c>
      <c r="CK131" s="268">
        <v>0</v>
      </c>
      <c r="CL131" s="268">
        <v>0</v>
      </c>
      <c r="CM131" s="268">
        <v>0</v>
      </c>
      <c r="CN131" s="268">
        <v>0</v>
      </c>
      <c r="CP131" s="268">
        <v>0</v>
      </c>
      <c r="CQ131" s="268">
        <v>0</v>
      </c>
      <c r="CR131" s="268">
        <v>0</v>
      </c>
      <c r="CS131" s="268">
        <v>0</v>
      </c>
      <c r="CT131" s="268">
        <v>0</v>
      </c>
      <c r="CU131" s="268">
        <v>0</v>
      </c>
      <c r="CV131" s="268">
        <v>-0.71503341791057107</v>
      </c>
      <c r="CW131" s="268">
        <v>-0.71503341791057573</v>
      </c>
      <c r="CX131" s="268">
        <v>0.15175387665605841</v>
      </c>
    </row>
    <row r="132" spans="1:102">
      <c r="A132" s="269">
        <v>130</v>
      </c>
      <c r="B132" s="268">
        <v>111</v>
      </c>
      <c r="C132" s="270">
        <v>43396</v>
      </c>
      <c r="D132" s="268">
        <v>1</v>
      </c>
      <c r="E132" s="268" t="s">
        <v>756</v>
      </c>
      <c r="F132" s="268" t="s">
        <v>758</v>
      </c>
      <c r="G132" s="268" t="s">
        <v>607</v>
      </c>
      <c r="H132" s="268" t="s">
        <v>606</v>
      </c>
      <c r="I132" s="268">
        <v>0.6</v>
      </c>
      <c r="J132" s="268">
        <v>692</v>
      </c>
      <c r="K132" s="268">
        <v>0</v>
      </c>
      <c r="L132" s="268">
        <v>0.6</v>
      </c>
      <c r="M132" s="268">
        <v>0.28806451612903228</v>
      </c>
      <c r="N132" s="268">
        <v>0.3540303004502473</v>
      </c>
      <c r="O132" s="268">
        <v>0.55143224164629412</v>
      </c>
      <c r="P132" s="268">
        <v>0.14046210745682111</v>
      </c>
      <c r="Q132" s="268">
        <v>0.69189434910311531</v>
      </c>
      <c r="R132" s="268">
        <v>0.44868493365050433</v>
      </c>
      <c r="S132" s="268">
        <v>369.66065161998512</v>
      </c>
      <c r="T132" s="268">
        <v>369.66065161998512</v>
      </c>
      <c r="U132" s="268">
        <v>1.557584876054382</v>
      </c>
      <c r="V132" s="268">
        <v>0</v>
      </c>
      <c r="W132" s="268">
        <v>0</v>
      </c>
      <c r="X132" s="268">
        <v>297</v>
      </c>
      <c r="Y132" s="268">
        <v>0.238377014572627</v>
      </c>
      <c r="Z132" s="268">
        <v>0.21820371670236141</v>
      </c>
      <c r="AA132" s="268">
        <v>0.1980730451321048</v>
      </c>
      <c r="AB132" s="268">
        <v>0.20233195308095439</v>
      </c>
      <c r="AC132" s="268">
        <v>0.22506405482227951</v>
      </c>
      <c r="AD132" s="268">
        <v>0.23348878395926381</v>
      </c>
      <c r="AE132" s="268">
        <v>0.23490209866263481</v>
      </c>
      <c r="AF132" s="268">
        <v>0.2207179724064047</v>
      </c>
      <c r="AG132" s="268">
        <v>0</v>
      </c>
      <c r="AH132" s="268">
        <v>0</v>
      </c>
      <c r="AI132" s="268">
        <v>0</v>
      </c>
      <c r="AJ132" s="268">
        <v>0</v>
      </c>
      <c r="AL132" s="268">
        <v>0</v>
      </c>
      <c r="AM132" s="268">
        <v>8.3245970854746096E-3</v>
      </c>
      <c r="AN132" s="268">
        <v>8.3592566595277334E-3</v>
      </c>
      <c r="AO132" s="268">
        <v>1.038539097357904E-2</v>
      </c>
      <c r="AP132" s="268">
        <v>1.7533609383809119E-2</v>
      </c>
      <c r="AQ132" s="268">
        <v>2.4987189035544109E-2</v>
      </c>
      <c r="AR132" s="268">
        <v>1.265112160407361E-2</v>
      </c>
      <c r="AS132" s="268">
        <v>1.3509790133736521E-2</v>
      </c>
      <c r="AT132" s="268">
        <v>1.492820275935953E-2</v>
      </c>
      <c r="AU132" s="268">
        <v>0</v>
      </c>
      <c r="AV132" s="268">
        <v>0</v>
      </c>
      <c r="AW132" s="268">
        <v>0</v>
      </c>
      <c r="AX132" s="268">
        <v>0</v>
      </c>
      <c r="AZ132" s="268">
        <v>0</v>
      </c>
      <c r="BA132" s="268">
        <v>0</v>
      </c>
      <c r="BB132" s="268">
        <v>0</v>
      </c>
      <c r="BC132" s="268">
        <v>0</v>
      </c>
      <c r="BD132" s="268">
        <v>0.25636407782625747</v>
      </c>
      <c r="BE132" s="268">
        <v>0.27873238451180632</v>
      </c>
      <c r="BF132" s="268">
        <v>0.17280675061083259</v>
      </c>
      <c r="BG132" s="268">
        <v>0.2638641426693295</v>
      </c>
      <c r="BH132" s="268">
        <v>2.823264438177394E-2</v>
      </c>
      <c r="BI132" s="268">
        <v>0</v>
      </c>
      <c r="BJ132" s="268">
        <v>0</v>
      </c>
      <c r="BK132" s="268">
        <v>0</v>
      </c>
      <c r="BL132" s="268">
        <v>0</v>
      </c>
      <c r="BN132" s="268">
        <v>0</v>
      </c>
      <c r="BO132" s="268">
        <v>0</v>
      </c>
      <c r="BP132" s="268">
        <v>-7.7708990362218485E-5</v>
      </c>
      <c r="BQ132" s="268">
        <v>-1.35716548577275E-4</v>
      </c>
      <c r="BR132" s="268">
        <v>-1.436485540517777E-4</v>
      </c>
      <c r="BS132" s="268">
        <v>-9.6501739934315798E-6</v>
      </c>
      <c r="BT132" s="268">
        <v>1.182539711947847E-4</v>
      </c>
      <c r="BU132" s="268">
        <v>-9.783400643357116E-6</v>
      </c>
      <c r="BV132" s="268">
        <v>-2.3605579242589049E-4</v>
      </c>
      <c r="BW132" s="268">
        <v>0</v>
      </c>
      <c r="BX132" s="268">
        <v>0</v>
      </c>
      <c r="BY132" s="268">
        <v>0</v>
      </c>
      <c r="BZ132" s="268">
        <v>0</v>
      </c>
      <c r="CB132" s="268">
        <v>0</v>
      </c>
      <c r="CC132" s="268">
        <v>32.017681097979263</v>
      </c>
      <c r="CD132" s="268">
        <v>37.9966211796715</v>
      </c>
      <c r="CE132" s="268">
        <v>51.926954867895169</v>
      </c>
      <c r="CF132" s="268">
        <v>73.056705765871342</v>
      </c>
      <c r="CG132" s="268">
        <v>78.084965736075347</v>
      </c>
      <c r="CH132" s="268">
        <v>90.365154314811548</v>
      </c>
      <c r="CI132" s="268">
        <v>90.065267558243463</v>
      </c>
      <c r="CJ132" s="268">
        <v>93.301267245997039</v>
      </c>
      <c r="CK132" s="268">
        <v>0</v>
      </c>
      <c r="CL132" s="268">
        <v>0</v>
      </c>
      <c r="CM132" s="268">
        <v>0</v>
      </c>
      <c r="CN132" s="268">
        <v>0</v>
      </c>
      <c r="CP132" s="268">
        <v>0</v>
      </c>
      <c r="CQ132" s="268">
        <v>0</v>
      </c>
      <c r="CR132" s="268">
        <v>0</v>
      </c>
      <c r="CS132" s="268">
        <v>0</v>
      </c>
      <c r="CT132" s="268">
        <v>0</v>
      </c>
      <c r="CU132" s="268">
        <v>0</v>
      </c>
      <c r="CV132" s="268">
        <v>-0.69189434910310599</v>
      </c>
      <c r="CW132" s="268">
        <v>-0.69189434910311531</v>
      </c>
      <c r="CX132" s="268">
        <v>0.14046210745682111</v>
      </c>
    </row>
    <row r="133" spans="1:102">
      <c r="A133" s="269">
        <v>131</v>
      </c>
      <c r="B133" s="268">
        <v>112</v>
      </c>
      <c r="C133" s="270">
        <v>43397</v>
      </c>
      <c r="D133" s="268">
        <v>1</v>
      </c>
      <c r="E133" s="268" t="s">
        <v>756</v>
      </c>
      <c r="F133" s="268" t="s">
        <v>758</v>
      </c>
      <c r="G133" s="268" t="s">
        <v>607</v>
      </c>
      <c r="H133" s="268" t="s">
        <v>606</v>
      </c>
      <c r="I133" s="268">
        <v>0.6</v>
      </c>
      <c r="J133" s="268">
        <v>696</v>
      </c>
      <c r="K133" s="268">
        <v>0</v>
      </c>
      <c r="L133" s="268">
        <v>0.6</v>
      </c>
      <c r="M133" s="268">
        <v>0.2587096774193548</v>
      </c>
      <c r="N133" s="268">
        <v>0.31687883949363699</v>
      </c>
      <c r="O133" s="268">
        <v>0.29136115674808211</v>
      </c>
      <c r="P133" s="268">
        <v>7.2097460696972981E-2</v>
      </c>
      <c r="Q133" s="268">
        <v>0.36345861744505498</v>
      </c>
      <c r="R133" s="268">
        <v>0.23787625262475109</v>
      </c>
      <c r="S133" s="268">
        <v>369.8985278726098</v>
      </c>
      <c r="T133" s="268">
        <v>369.8985278726098</v>
      </c>
      <c r="U133" s="268">
        <v>0.91947179942235491</v>
      </c>
      <c r="V133" s="268">
        <v>0</v>
      </c>
      <c r="W133" s="268">
        <v>0</v>
      </c>
      <c r="X133" s="268">
        <v>298</v>
      </c>
      <c r="Y133" s="268">
        <v>0.2379948905971217</v>
      </c>
      <c r="Z133" s="268">
        <v>0.21792135256491341</v>
      </c>
      <c r="AA133" s="268">
        <v>0.19804577801318901</v>
      </c>
      <c r="AB133" s="268">
        <v>0.20277433021627511</v>
      </c>
      <c r="AC133" s="268">
        <v>0.2253588059536788</v>
      </c>
      <c r="AD133" s="268">
        <v>0.23201302537947771</v>
      </c>
      <c r="AE133" s="268">
        <v>0.232561025588853</v>
      </c>
      <c r="AF133" s="268">
        <v>0.2175251144992395</v>
      </c>
      <c r="AG133" s="268">
        <v>0</v>
      </c>
      <c r="AH133" s="268">
        <v>0</v>
      </c>
      <c r="AI133" s="268">
        <v>0</v>
      </c>
      <c r="AJ133" s="268">
        <v>0</v>
      </c>
      <c r="AL133" s="268">
        <v>0</v>
      </c>
      <c r="AM133" s="268">
        <v>8.4010218805756643E-3</v>
      </c>
      <c r="AN133" s="268">
        <v>8.4157294870173295E-3</v>
      </c>
      <c r="AO133" s="268">
        <v>1.03908443973622E-2</v>
      </c>
      <c r="AP133" s="268">
        <v>1.744513395674497E-2</v>
      </c>
      <c r="AQ133" s="268">
        <v>2.492823880926423E-2</v>
      </c>
      <c r="AR133" s="268">
        <v>1.2798697462052229E-2</v>
      </c>
      <c r="AS133" s="268">
        <v>1.37438974411147E-2</v>
      </c>
      <c r="AT133" s="268">
        <v>1.5247488550076051E-2</v>
      </c>
      <c r="AU133" s="268">
        <v>0</v>
      </c>
      <c r="AV133" s="268">
        <v>0</v>
      </c>
      <c r="AW133" s="268">
        <v>0</v>
      </c>
      <c r="AX133" s="268">
        <v>0</v>
      </c>
      <c r="AZ133" s="268">
        <v>0</v>
      </c>
      <c r="BA133" s="268">
        <v>0</v>
      </c>
      <c r="BB133" s="268">
        <v>0</v>
      </c>
      <c r="BC133" s="268">
        <v>0</v>
      </c>
      <c r="BD133" s="268">
        <v>0.27595833779614237</v>
      </c>
      <c r="BE133" s="268">
        <v>0.29927725865867871</v>
      </c>
      <c r="BF133" s="268">
        <v>0.16446986629911681</v>
      </c>
      <c r="BG133" s="268">
        <v>0.23742463945168299</v>
      </c>
      <c r="BH133" s="268">
        <v>2.286989779437925E-2</v>
      </c>
      <c r="BI133" s="268">
        <v>0</v>
      </c>
      <c r="BJ133" s="268">
        <v>0</v>
      </c>
      <c r="BK133" s="268">
        <v>0</v>
      </c>
      <c r="BL133" s="268">
        <v>0</v>
      </c>
      <c r="BN133" s="268">
        <v>0</v>
      </c>
      <c r="BO133" s="268">
        <v>0</v>
      </c>
      <c r="BP133" s="268">
        <v>-7.642479510105654E-5</v>
      </c>
      <c r="BQ133" s="268">
        <v>-1.328976225906513E-4</v>
      </c>
      <c r="BR133" s="268">
        <v>-1.383510463738106E-4</v>
      </c>
      <c r="BS133" s="268">
        <v>-1.1113929612538791E-5</v>
      </c>
      <c r="BT133" s="268">
        <v>8.9873411132434681E-5</v>
      </c>
      <c r="BU133" s="268">
        <v>-3.4600662812668277E-5</v>
      </c>
      <c r="BV133" s="268">
        <v>-2.353588049712893E-4</v>
      </c>
      <c r="BW133" s="268">
        <v>0</v>
      </c>
      <c r="BX133" s="268">
        <v>0</v>
      </c>
      <c r="BY133" s="268">
        <v>0</v>
      </c>
      <c r="BZ133" s="268">
        <v>0</v>
      </c>
      <c r="CB133" s="268">
        <v>0</v>
      </c>
      <c r="CC133" s="268">
        <v>32.311622617598708</v>
      </c>
      <c r="CD133" s="268">
        <v>38.253315850078749</v>
      </c>
      <c r="CE133" s="268">
        <v>51.954221986810957</v>
      </c>
      <c r="CF133" s="268">
        <v>72.68805815310408</v>
      </c>
      <c r="CG133" s="268">
        <v>77.900746278950734</v>
      </c>
      <c r="CH133" s="268">
        <v>91.4192675860874</v>
      </c>
      <c r="CI133" s="268">
        <v>91.625982940764672</v>
      </c>
      <c r="CJ133" s="268">
        <v>95.296803437975313</v>
      </c>
      <c r="CK133" s="268">
        <v>0</v>
      </c>
      <c r="CL133" s="268">
        <v>0</v>
      </c>
      <c r="CM133" s="268">
        <v>0</v>
      </c>
      <c r="CN133" s="268">
        <v>0</v>
      </c>
      <c r="CP133" s="268">
        <v>0</v>
      </c>
      <c r="CQ133" s="268">
        <v>0</v>
      </c>
      <c r="CR133" s="268">
        <v>0</v>
      </c>
      <c r="CS133" s="268">
        <v>0</v>
      </c>
      <c r="CT133" s="268">
        <v>19.812000000000001</v>
      </c>
      <c r="CU133" s="268">
        <v>0</v>
      </c>
      <c r="CV133" s="268">
        <v>19.448541382554971</v>
      </c>
      <c r="CW133" s="268">
        <v>-0.36345861744505498</v>
      </c>
      <c r="CX133" s="268">
        <v>19.884097460696971</v>
      </c>
    </row>
    <row r="134" spans="1:102">
      <c r="A134" s="269">
        <v>132</v>
      </c>
      <c r="B134" s="268">
        <v>113</v>
      </c>
      <c r="C134" s="270">
        <v>43398</v>
      </c>
      <c r="D134" s="268">
        <v>1</v>
      </c>
      <c r="E134" s="268" t="s">
        <v>756</v>
      </c>
      <c r="F134" s="268" t="s">
        <v>758</v>
      </c>
      <c r="G134" s="268" t="s">
        <v>607</v>
      </c>
      <c r="H134" s="268" t="s">
        <v>606</v>
      </c>
      <c r="I134" s="268">
        <v>0.6</v>
      </c>
      <c r="J134" s="268">
        <v>700</v>
      </c>
      <c r="K134" s="268">
        <v>0</v>
      </c>
      <c r="L134" s="268">
        <v>0.6</v>
      </c>
      <c r="M134" s="268">
        <v>0.22935483870967729</v>
      </c>
      <c r="N134" s="268">
        <v>1.0138312583810261</v>
      </c>
      <c r="O134" s="268">
        <v>3.185807594438288</v>
      </c>
      <c r="P134" s="268">
        <v>0.47249890792753219</v>
      </c>
      <c r="Q134" s="268">
        <v>3.658306502365821</v>
      </c>
      <c r="R134" s="268">
        <v>0.72071203264069095</v>
      </c>
      <c r="S134" s="268">
        <v>370.61923990525048</v>
      </c>
      <c r="T134" s="268">
        <v>370.61923990525048</v>
      </c>
      <c r="U134" s="268">
        <v>3.1423450087006231</v>
      </c>
      <c r="V134" s="268">
        <v>0</v>
      </c>
      <c r="W134" s="268">
        <v>0</v>
      </c>
      <c r="X134" s="268">
        <v>299</v>
      </c>
      <c r="Y134" s="268">
        <v>0.2376193305381398</v>
      </c>
      <c r="Z134" s="268">
        <v>0.2176466563455117</v>
      </c>
      <c r="AA134" s="268">
        <v>0.19802852182867259</v>
      </c>
      <c r="AB134" s="268">
        <v>0.2032664549322985</v>
      </c>
      <c r="AC134" s="268">
        <v>0.22563141358456459</v>
      </c>
      <c r="AD134" s="268">
        <v>0.23074147588574229</v>
      </c>
      <c r="AE134" s="268">
        <v>0.23292942174332701</v>
      </c>
      <c r="AF134" s="268">
        <v>0.41271924189603182</v>
      </c>
      <c r="AG134" s="268">
        <v>0</v>
      </c>
      <c r="AH134" s="268">
        <v>0</v>
      </c>
      <c r="AI134" s="268">
        <v>0</v>
      </c>
      <c r="AJ134" s="268">
        <v>0</v>
      </c>
      <c r="AL134" s="268">
        <v>0</v>
      </c>
      <c r="AM134" s="268">
        <v>8.4761338923720429E-3</v>
      </c>
      <c r="AN134" s="268">
        <v>8.470668730897659E-3</v>
      </c>
      <c r="AO134" s="268">
        <v>1.039429563426547E-2</v>
      </c>
      <c r="AP134" s="268">
        <v>1.7346709013540289E-2</v>
      </c>
      <c r="AQ134" s="268">
        <v>2.4873717283087071E-2</v>
      </c>
      <c r="AR134" s="268">
        <v>1.292585241142576E-2</v>
      </c>
      <c r="AS134" s="268">
        <v>1.37070578256673E-2</v>
      </c>
      <c r="AT134" s="268">
        <v>-4.2719241896031828E-3</v>
      </c>
      <c r="AU134" s="268">
        <v>0</v>
      </c>
      <c r="AV134" s="268">
        <v>0</v>
      </c>
      <c r="AW134" s="268">
        <v>0</v>
      </c>
      <c r="AX134" s="268">
        <v>0</v>
      </c>
      <c r="AZ134" s="268">
        <v>0</v>
      </c>
      <c r="BA134" s="268">
        <v>0</v>
      </c>
      <c r="BB134" s="268">
        <v>0</v>
      </c>
      <c r="BC134" s="268">
        <v>0</v>
      </c>
      <c r="BD134" s="268">
        <v>0.29627014702983018</v>
      </c>
      <c r="BE134" s="268">
        <v>0.31963303504806939</v>
      </c>
      <c r="BF134" s="268">
        <v>0.15513451149833729</v>
      </c>
      <c r="BG134" s="268">
        <v>0.21195611007746151</v>
      </c>
      <c r="BH134" s="268">
        <v>1.700619634630152E-2</v>
      </c>
      <c r="BI134" s="268">
        <v>0</v>
      </c>
      <c r="BJ134" s="268">
        <v>0</v>
      </c>
      <c r="BK134" s="268">
        <v>0</v>
      </c>
      <c r="BL134" s="268">
        <v>0</v>
      </c>
      <c r="BN134" s="268">
        <v>0</v>
      </c>
      <c r="BO134" s="268">
        <v>0</v>
      </c>
      <c r="BP134" s="268">
        <v>-7.5112011796381128E-5</v>
      </c>
      <c r="BQ134" s="268">
        <v>-1.3005125567671049E-4</v>
      </c>
      <c r="BR134" s="268">
        <v>-1.3350249257998859E-4</v>
      </c>
      <c r="BS134" s="268">
        <v>-1.3717224094144191E-5</v>
      </c>
      <c r="BT134" s="268">
        <v>6.3849032264845179E-5</v>
      </c>
      <c r="BU134" s="268">
        <v>-5.2121112763193237E-5</v>
      </c>
      <c r="BV134" s="268">
        <v>0</v>
      </c>
      <c r="BW134" s="268">
        <v>0</v>
      </c>
      <c r="BX134" s="268">
        <v>0</v>
      </c>
      <c r="BY134" s="268">
        <v>0</v>
      </c>
      <c r="BZ134" s="268">
        <v>0</v>
      </c>
      <c r="CB134" s="268">
        <v>0</v>
      </c>
      <c r="CC134" s="268">
        <v>32.600514970661713</v>
      </c>
      <c r="CD134" s="268">
        <v>38.503039685898443</v>
      </c>
      <c r="CE134" s="268">
        <v>51.971478171327362</v>
      </c>
      <c r="CF134" s="268">
        <v>72.277954223084578</v>
      </c>
      <c r="CG134" s="268">
        <v>77.730366509647112</v>
      </c>
      <c r="CH134" s="268">
        <v>92.327517224469773</v>
      </c>
      <c r="CI134" s="268">
        <v>91.380385504448682</v>
      </c>
      <c r="CJ134" s="268">
        <v>-26.699526185019891</v>
      </c>
      <c r="CK134" s="268">
        <v>0</v>
      </c>
      <c r="CL134" s="268">
        <v>0</v>
      </c>
      <c r="CM134" s="268">
        <v>0</v>
      </c>
      <c r="CN134" s="268">
        <v>0</v>
      </c>
      <c r="CP134" s="268">
        <v>0</v>
      </c>
      <c r="CQ134" s="268">
        <v>0</v>
      </c>
      <c r="CR134" s="268">
        <v>0</v>
      </c>
      <c r="CS134" s="268">
        <v>0</v>
      </c>
      <c r="CT134" s="268">
        <v>0</v>
      </c>
      <c r="CU134" s="268">
        <v>0</v>
      </c>
      <c r="CV134" s="268">
        <v>-3.6583065023658712</v>
      </c>
      <c r="CW134" s="268">
        <v>-3.658306502365821</v>
      </c>
      <c r="CX134" s="268">
        <v>0.47249890792753219</v>
      </c>
    </row>
    <row r="135" spans="1:102">
      <c r="A135" s="269">
        <v>133</v>
      </c>
      <c r="B135" s="268">
        <v>114</v>
      </c>
      <c r="C135" s="270">
        <v>43399</v>
      </c>
      <c r="D135" s="268">
        <v>1</v>
      </c>
      <c r="E135" s="268" t="s">
        <v>756</v>
      </c>
      <c r="F135" s="268" t="s">
        <v>758</v>
      </c>
      <c r="G135" s="268" t="s">
        <v>607</v>
      </c>
      <c r="H135" s="268" t="s">
        <v>606</v>
      </c>
      <c r="I135" s="268">
        <v>0.6</v>
      </c>
      <c r="J135" s="268">
        <v>700</v>
      </c>
      <c r="K135" s="268">
        <v>0</v>
      </c>
      <c r="L135" s="268">
        <v>0.6</v>
      </c>
      <c r="M135" s="268">
        <v>0.2</v>
      </c>
      <c r="N135" s="268">
        <v>1.0647551538645359</v>
      </c>
      <c r="O135" s="268">
        <v>1.2642497589658661</v>
      </c>
      <c r="P135" s="268">
        <v>0.140596115022049</v>
      </c>
      <c r="Q135" s="268">
        <v>1.4048458739879151</v>
      </c>
      <c r="R135" s="268">
        <v>0.23747239060121239</v>
      </c>
      <c r="S135" s="268">
        <v>370.85671229585171</v>
      </c>
      <c r="T135" s="268">
        <v>370.85671229585171</v>
      </c>
      <c r="U135" s="268">
        <v>1.187361953006062</v>
      </c>
      <c r="V135" s="268">
        <v>0</v>
      </c>
      <c r="W135" s="268">
        <v>0</v>
      </c>
      <c r="X135" s="268">
        <v>300</v>
      </c>
      <c r="Y135" s="268">
        <v>0.23725046044993131</v>
      </c>
      <c r="Z135" s="268">
        <v>0.21737954189712069</v>
      </c>
      <c r="AA135" s="268">
        <v>0.19802333904674249</v>
      </c>
      <c r="AB135" s="268">
        <v>0.20321826803309759</v>
      </c>
      <c r="AC135" s="268">
        <v>0.22527730340621291</v>
      </c>
      <c r="AD135" s="268">
        <v>0.22960930913882041</v>
      </c>
      <c r="AE135" s="268">
        <v>0.23222082495072149</v>
      </c>
      <c r="AF135" s="268">
        <v>0.38006386920406532</v>
      </c>
      <c r="AG135" s="268">
        <v>0</v>
      </c>
      <c r="AH135" s="268">
        <v>0</v>
      </c>
      <c r="AI135" s="268">
        <v>0</v>
      </c>
      <c r="AJ135" s="268">
        <v>0</v>
      </c>
      <c r="AL135" s="268">
        <v>0</v>
      </c>
      <c r="AM135" s="268">
        <v>8.5499079100137421E-3</v>
      </c>
      <c r="AN135" s="268">
        <v>8.5240916205758608E-3</v>
      </c>
      <c r="AO135" s="268">
        <v>1.039533219065149E-2</v>
      </c>
      <c r="AP135" s="268">
        <v>1.7356346393380479E-2</v>
      </c>
      <c r="AQ135" s="268">
        <v>2.4944539318757411E-2</v>
      </c>
      <c r="AR135" s="268">
        <v>1.303906908611795E-2</v>
      </c>
      <c r="AS135" s="268">
        <v>1.377791750492785E-2</v>
      </c>
      <c r="AT135" s="268">
        <v>-1.006386920406532E-3</v>
      </c>
      <c r="AU135" s="268">
        <v>0</v>
      </c>
      <c r="AV135" s="268">
        <v>0</v>
      </c>
      <c r="AW135" s="268">
        <v>0</v>
      </c>
      <c r="AX135" s="268">
        <v>0</v>
      </c>
      <c r="AZ135" s="268">
        <v>0</v>
      </c>
      <c r="BA135" s="268">
        <v>0</v>
      </c>
      <c r="BB135" s="268">
        <v>0</v>
      </c>
      <c r="BC135" s="268">
        <v>0</v>
      </c>
      <c r="BD135" s="268">
        <v>0.25515437829258159</v>
      </c>
      <c r="BE135" s="268">
        <v>0.27329365871289352</v>
      </c>
      <c r="BF135" s="268">
        <v>0.117696194351641</v>
      </c>
      <c r="BG135" s="268">
        <v>0.1851153262404463</v>
      </c>
      <c r="BH135" s="268">
        <v>0.16874044240243749</v>
      </c>
      <c r="BI135" s="268">
        <v>0</v>
      </c>
      <c r="BJ135" s="268">
        <v>0</v>
      </c>
      <c r="BK135" s="268">
        <v>0</v>
      </c>
      <c r="BL135" s="268">
        <v>0</v>
      </c>
      <c r="BN135" s="268">
        <v>0</v>
      </c>
      <c r="BO135" s="268">
        <v>0</v>
      </c>
      <c r="BP135" s="268">
        <v>-7.3774017641699518E-5</v>
      </c>
      <c r="BQ135" s="268">
        <v>-1.2719690731989919E-4</v>
      </c>
      <c r="BR135" s="268">
        <v>-1.2823346370591969E-4</v>
      </c>
      <c r="BS135" s="268">
        <v>-1.731067844992647E-5</v>
      </c>
      <c r="BT135" s="268">
        <v>4.0998241165095953E-5</v>
      </c>
      <c r="BU135" s="268">
        <v>-1.6607110228714549E-5</v>
      </c>
      <c r="BV135" s="268">
        <v>0</v>
      </c>
      <c r="BW135" s="268">
        <v>0</v>
      </c>
      <c r="BX135" s="268">
        <v>0</v>
      </c>
      <c r="BY135" s="268">
        <v>0</v>
      </c>
      <c r="BZ135" s="268">
        <v>0</v>
      </c>
      <c r="CB135" s="268">
        <v>0</v>
      </c>
      <c r="CC135" s="268">
        <v>32.88426119236054</v>
      </c>
      <c r="CD135" s="268">
        <v>38.745871002617527</v>
      </c>
      <c r="CE135" s="268">
        <v>51.976660953257451</v>
      </c>
      <c r="CF135" s="268">
        <v>72.318109972418682</v>
      </c>
      <c r="CG135" s="268">
        <v>77.951685371116909</v>
      </c>
      <c r="CH135" s="268">
        <v>93.136207757985403</v>
      </c>
      <c r="CI135" s="268">
        <v>91.852783366185648</v>
      </c>
      <c r="CJ135" s="268">
        <v>-6.2899182525408266</v>
      </c>
      <c r="CK135" s="268">
        <v>0</v>
      </c>
      <c r="CL135" s="268">
        <v>0</v>
      </c>
      <c r="CM135" s="268">
        <v>0</v>
      </c>
      <c r="CN135" s="268">
        <v>0</v>
      </c>
      <c r="CP135" s="268">
        <v>0</v>
      </c>
      <c r="CQ135" s="268">
        <v>0</v>
      </c>
      <c r="CR135" s="268">
        <v>0</v>
      </c>
      <c r="CS135" s="268">
        <v>0</v>
      </c>
      <c r="CT135" s="268">
        <v>0</v>
      </c>
      <c r="CU135" s="268">
        <v>0</v>
      </c>
      <c r="CV135" s="268">
        <v>-1.40484587398787</v>
      </c>
      <c r="CW135" s="268">
        <v>-1.4048458739879151</v>
      </c>
      <c r="CX135" s="268">
        <v>0.140596115022049</v>
      </c>
    </row>
    <row r="136" spans="1:102">
      <c r="A136" s="269">
        <v>134</v>
      </c>
      <c r="B136" s="268">
        <v>115</v>
      </c>
      <c r="C136" s="270">
        <v>43400</v>
      </c>
      <c r="D136" s="268">
        <v>1</v>
      </c>
      <c r="E136" s="268" t="s">
        <v>756</v>
      </c>
      <c r="F136" s="268" t="s">
        <v>758</v>
      </c>
      <c r="G136" s="268" t="s">
        <v>607</v>
      </c>
      <c r="H136" s="268" t="s">
        <v>606</v>
      </c>
      <c r="I136" s="268">
        <v>0.6</v>
      </c>
      <c r="J136" s="268">
        <v>700</v>
      </c>
      <c r="K136" s="268">
        <v>0</v>
      </c>
      <c r="L136" s="268">
        <v>0.6</v>
      </c>
      <c r="M136" s="268">
        <v>0.2</v>
      </c>
      <c r="N136" s="268">
        <v>1.0123406772543999</v>
      </c>
      <c r="O136" s="268">
        <v>3.0712432877614142</v>
      </c>
      <c r="P136" s="268">
        <v>0.3452946646272248</v>
      </c>
      <c r="Q136" s="268">
        <v>3.416537952388639</v>
      </c>
      <c r="R136" s="268">
        <v>0.60676081812518423</v>
      </c>
      <c r="S136" s="268">
        <v>371.46347311397687</v>
      </c>
      <c r="T136" s="268">
        <v>371.46347311397687</v>
      </c>
      <c r="U136" s="268">
        <v>3.0338040906259209</v>
      </c>
      <c r="V136" s="268">
        <v>0</v>
      </c>
      <c r="W136" s="268">
        <v>0</v>
      </c>
      <c r="X136" s="268">
        <v>301</v>
      </c>
      <c r="Y136" s="268">
        <v>0.23688838342757709</v>
      </c>
      <c r="Z136" s="268">
        <v>0.2171200575167809</v>
      </c>
      <c r="AA136" s="268">
        <v>0.19800163201908519</v>
      </c>
      <c r="AB136" s="268">
        <v>0.20357365231111979</v>
      </c>
      <c r="AC136" s="268">
        <v>0.22533143131611871</v>
      </c>
      <c r="AD136" s="268">
        <v>0.22909273661753449</v>
      </c>
      <c r="AE136" s="268">
        <v>0.2542543340218949</v>
      </c>
      <c r="AF136" s="268">
        <v>0.3449659863991455</v>
      </c>
      <c r="AG136" s="268">
        <v>0</v>
      </c>
      <c r="AH136" s="268">
        <v>0</v>
      </c>
      <c r="AI136" s="268">
        <v>0</v>
      </c>
      <c r="AJ136" s="268">
        <v>0</v>
      </c>
      <c r="AL136" s="268">
        <v>0</v>
      </c>
      <c r="AM136" s="268">
        <v>8.6223233144845854E-3</v>
      </c>
      <c r="AN136" s="268">
        <v>8.5759884966438247E-3</v>
      </c>
      <c r="AO136" s="268">
        <v>1.0399673596182969E-2</v>
      </c>
      <c r="AP136" s="268">
        <v>1.7285269537776021E-2</v>
      </c>
      <c r="AQ136" s="268">
        <v>2.4933713736776251E-2</v>
      </c>
      <c r="AR136" s="268">
        <v>1.3090726338246541E-2</v>
      </c>
      <c r="AS136" s="268">
        <v>1.1574566597810511E-2</v>
      </c>
      <c r="AT136" s="268">
        <v>2.5034013600854499E-3</v>
      </c>
      <c r="AU136" s="268">
        <v>0</v>
      </c>
      <c r="AV136" s="268">
        <v>0</v>
      </c>
      <c r="AW136" s="268">
        <v>0</v>
      </c>
      <c r="AX136" s="268">
        <v>0</v>
      </c>
      <c r="AZ136" s="268">
        <v>0</v>
      </c>
      <c r="BA136" s="268">
        <v>0</v>
      </c>
      <c r="BB136" s="268">
        <v>0</v>
      </c>
      <c r="BC136" s="268">
        <v>0</v>
      </c>
      <c r="BD136" s="268">
        <v>0.26148835552474892</v>
      </c>
      <c r="BE136" s="268">
        <v>0.27769671934271689</v>
      </c>
      <c r="BF136" s="268">
        <v>0.10806112734352349</v>
      </c>
      <c r="BG136" s="268">
        <v>0.17957367244916339</v>
      </c>
      <c r="BH136" s="268">
        <v>0.1731801253398472</v>
      </c>
      <c r="BI136" s="268">
        <v>0</v>
      </c>
      <c r="BJ136" s="268">
        <v>0</v>
      </c>
      <c r="BK136" s="268">
        <v>0</v>
      </c>
      <c r="BL136" s="268">
        <v>0</v>
      </c>
      <c r="BN136" s="268">
        <v>0</v>
      </c>
      <c r="BO136" s="268">
        <v>0</v>
      </c>
      <c r="BP136" s="268">
        <v>-7.2415404470842538E-5</v>
      </c>
      <c r="BQ136" s="268">
        <v>-1.2431228053880951E-4</v>
      </c>
      <c r="BR136" s="268">
        <v>-1.2865368607028281E-4</v>
      </c>
      <c r="BS136" s="268">
        <v>-2.0812583555549121E-5</v>
      </c>
      <c r="BT136" s="268">
        <v>2.9056078319556489E-5</v>
      </c>
      <c r="BU136" s="268">
        <v>-7.4081991196322393E-6</v>
      </c>
      <c r="BV136" s="268">
        <v>2.2211900687043049E-3</v>
      </c>
      <c r="BW136" s="268">
        <v>0</v>
      </c>
      <c r="BX136" s="268">
        <v>0</v>
      </c>
      <c r="BY136" s="268">
        <v>0</v>
      </c>
      <c r="BZ136" s="268">
        <v>0</v>
      </c>
      <c r="CB136" s="268">
        <v>0</v>
      </c>
      <c r="CC136" s="268">
        <v>33.162781978786867</v>
      </c>
      <c r="CD136" s="268">
        <v>38.981765893835536</v>
      </c>
      <c r="CE136" s="268">
        <v>51.998367980914843</v>
      </c>
      <c r="CF136" s="268">
        <v>72.02195640740014</v>
      </c>
      <c r="CG136" s="268">
        <v>77.917855427425792</v>
      </c>
      <c r="CH136" s="268">
        <v>93.505188130332471</v>
      </c>
      <c r="CI136" s="268">
        <v>77.163777318736734</v>
      </c>
      <c r="CJ136" s="268">
        <v>15.64625850053406</v>
      </c>
      <c r="CK136" s="268">
        <v>0</v>
      </c>
      <c r="CL136" s="268">
        <v>0</v>
      </c>
      <c r="CM136" s="268">
        <v>0</v>
      </c>
      <c r="CN136" s="268">
        <v>0</v>
      </c>
      <c r="CP136" s="268">
        <v>0</v>
      </c>
      <c r="CQ136" s="268">
        <v>0</v>
      </c>
      <c r="CR136" s="268">
        <v>0</v>
      </c>
      <c r="CS136" s="268">
        <v>0</v>
      </c>
      <c r="CT136" s="268">
        <v>0</v>
      </c>
      <c r="CU136" s="268">
        <v>0</v>
      </c>
      <c r="CV136" s="268">
        <v>-3.4165379523886101</v>
      </c>
      <c r="CW136" s="268">
        <v>-3.416537952388639</v>
      </c>
      <c r="CX136" s="268">
        <v>0.3452946646272248</v>
      </c>
    </row>
    <row r="137" spans="1:102">
      <c r="A137" s="269">
        <v>135</v>
      </c>
      <c r="B137" s="268">
        <v>116</v>
      </c>
      <c r="C137" s="270">
        <v>43401</v>
      </c>
      <c r="D137" s="268">
        <v>1</v>
      </c>
      <c r="E137" s="268" t="s">
        <v>756</v>
      </c>
      <c r="F137" s="268" t="s">
        <v>758</v>
      </c>
      <c r="G137" s="268" t="s">
        <v>607</v>
      </c>
      <c r="H137" s="268" t="s">
        <v>606</v>
      </c>
      <c r="I137" s="268">
        <v>0.6</v>
      </c>
      <c r="J137" s="268">
        <v>700</v>
      </c>
      <c r="K137" s="268">
        <v>0</v>
      </c>
      <c r="L137" s="268">
        <v>0.6</v>
      </c>
      <c r="M137" s="268">
        <v>0.2</v>
      </c>
      <c r="N137" s="268">
        <v>0.96984394797994011</v>
      </c>
      <c r="O137" s="268">
        <v>1.6352617994666541</v>
      </c>
      <c r="P137" s="268">
        <v>0.17192211731164189</v>
      </c>
      <c r="Q137" s="268">
        <v>1.8071839167782959</v>
      </c>
      <c r="R137" s="268">
        <v>0.33722163300037977</v>
      </c>
      <c r="S137" s="268">
        <v>371.80069474697717</v>
      </c>
      <c r="T137" s="268">
        <v>371.80069474697717</v>
      </c>
      <c r="U137" s="268">
        <v>1.686108165001899</v>
      </c>
      <c r="V137" s="268">
        <v>0</v>
      </c>
      <c r="W137" s="268">
        <v>0</v>
      </c>
      <c r="X137" s="268">
        <v>302</v>
      </c>
      <c r="Y137" s="268">
        <v>0.2365331962633235</v>
      </c>
      <c r="Z137" s="268">
        <v>0.21686691899313029</v>
      </c>
      <c r="AA137" s="268">
        <v>0.1979865526891223</v>
      </c>
      <c r="AB137" s="268">
        <v>0.20372607153554401</v>
      </c>
      <c r="AC137" s="268">
        <v>0.22519668698141959</v>
      </c>
      <c r="AD137" s="268">
        <v>0.23388107145808909</v>
      </c>
      <c r="AE137" s="268">
        <v>0.27584293852229141</v>
      </c>
      <c r="AF137" s="268">
        <v>0.28563512779059202</v>
      </c>
      <c r="AG137" s="268">
        <v>0</v>
      </c>
      <c r="AH137" s="268">
        <v>0</v>
      </c>
      <c r="AI137" s="268">
        <v>0</v>
      </c>
      <c r="AJ137" s="268">
        <v>0</v>
      </c>
      <c r="AL137" s="268">
        <v>0</v>
      </c>
      <c r="AM137" s="268">
        <v>8.6933607473352967E-3</v>
      </c>
      <c r="AN137" s="268">
        <v>8.6266162013739402E-3</v>
      </c>
      <c r="AO137" s="268">
        <v>1.0402689462175541E-2</v>
      </c>
      <c r="AP137" s="268">
        <v>1.7254785692891201E-2</v>
      </c>
      <c r="AQ137" s="268">
        <v>2.4960662603716072E-2</v>
      </c>
      <c r="AR137" s="268">
        <v>1.2611892854191091E-2</v>
      </c>
      <c r="AS137" s="268">
        <v>9.4157061477708592E-3</v>
      </c>
      <c r="AT137" s="268">
        <v>8.4364872209407981E-3</v>
      </c>
      <c r="AU137" s="268">
        <v>0</v>
      </c>
      <c r="AV137" s="268">
        <v>0</v>
      </c>
      <c r="AW137" s="268">
        <v>0</v>
      </c>
      <c r="AX137" s="268">
        <v>0</v>
      </c>
      <c r="AZ137" s="268">
        <v>0</v>
      </c>
      <c r="BA137" s="268">
        <v>0</v>
      </c>
      <c r="BB137" s="268">
        <v>0</v>
      </c>
      <c r="BC137" s="268">
        <v>0</v>
      </c>
      <c r="BD137" s="268">
        <v>0.20003828815800401</v>
      </c>
      <c r="BE137" s="268">
        <v>0.21051147409147469</v>
      </c>
      <c r="BF137" s="268">
        <v>7.739468058327803E-2</v>
      </c>
      <c r="BG137" s="268">
        <v>0.38097531904794579</v>
      </c>
      <c r="BH137" s="268">
        <v>0.1310802381192975</v>
      </c>
      <c r="BI137" s="268">
        <v>0</v>
      </c>
      <c r="BJ137" s="268">
        <v>0</v>
      </c>
      <c r="BK137" s="268">
        <v>0</v>
      </c>
      <c r="BL137" s="268">
        <v>0</v>
      </c>
      <c r="BN137" s="268">
        <v>0</v>
      </c>
      <c r="BO137" s="268">
        <v>0</v>
      </c>
      <c r="BP137" s="268">
        <v>-7.1037432850714965E-5</v>
      </c>
      <c r="BQ137" s="268">
        <v>-1.2166513758082851E-4</v>
      </c>
      <c r="BR137" s="268">
        <v>-1.246810035733941E-4</v>
      </c>
      <c r="BS137" s="268">
        <v>-2.5125005066452989E-5</v>
      </c>
      <c r="BT137" s="268">
        <v>2.0614616840326951E-5</v>
      </c>
      <c r="BU137" s="268">
        <v>5.2617207117171434E-4</v>
      </c>
      <c r="BV137" s="268">
        <v>2.8165812662332762E-3</v>
      </c>
      <c r="BW137" s="268">
        <v>0</v>
      </c>
      <c r="BX137" s="268">
        <v>0</v>
      </c>
      <c r="BY137" s="268">
        <v>0</v>
      </c>
      <c r="BZ137" s="268">
        <v>0</v>
      </c>
      <c r="CB137" s="268">
        <v>0</v>
      </c>
      <c r="CC137" s="268">
        <v>33.43600287436653</v>
      </c>
      <c r="CD137" s="268">
        <v>39.211891824426978</v>
      </c>
      <c r="CE137" s="268">
        <v>52.013447310877673</v>
      </c>
      <c r="CF137" s="268">
        <v>71.894940387046717</v>
      </c>
      <c r="CG137" s="268">
        <v>78.002070636612743</v>
      </c>
      <c r="CH137" s="268">
        <v>90.084948958507809</v>
      </c>
      <c r="CI137" s="268">
        <v>62.771374318472397</v>
      </c>
      <c r="CJ137" s="268">
        <v>52.728045130879977</v>
      </c>
      <c r="CK137" s="268">
        <v>0</v>
      </c>
      <c r="CL137" s="268">
        <v>0</v>
      </c>
      <c r="CM137" s="268">
        <v>0</v>
      </c>
      <c r="CN137" s="268">
        <v>0</v>
      </c>
      <c r="CP137" s="268">
        <v>0</v>
      </c>
      <c r="CQ137" s="268">
        <v>0</v>
      </c>
      <c r="CR137" s="268">
        <v>0</v>
      </c>
      <c r="CS137" s="268">
        <v>0</v>
      </c>
      <c r="CT137" s="268">
        <v>0</v>
      </c>
      <c r="CU137" s="268">
        <v>0</v>
      </c>
      <c r="CV137" s="268">
        <v>-1.807183916778365</v>
      </c>
      <c r="CW137" s="268">
        <v>-1.8071839167782959</v>
      </c>
      <c r="CX137" s="268">
        <v>0.17192211731164189</v>
      </c>
    </row>
    <row r="138" spans="1:102">
      <c r="A138" s="269">
        <v>136</v>
      </c>
      <c r="B138" s="268">
        <v>117</v>
      </c>
      <c r="C138" s="270">
        <v>43402</v>
      </c>
      <c r="D138" s="268">
        <v>1</v>
      </c>
      <c r="E138" s="268" t="s">
        <v>756</v>
      </c>
      <c r="F138" s="268" t="s">
        <v>758</v>
      </c>
      <c r="G138" s="268" t="s">
        <v>607</v>
      </c>
      <c r="H138" s="268" t="s">
        <v>606</v>
      </c>
      <c r="I138" s="268">
        <v>0.6</v>
      </c>
      <c r="J138" s="268">
        <v>700</v>
      </c>
      <c r="K138" s="268">
        <v>0</v>
      </c>
      <c r="L138" s="268">
        <v>0.6</v>
      </c>
      <c r="M138" s="268">
        <v>0.2</v>
      </c>
      <c r="N138" s="268">
        <v>0.78278828154969615</v>
      </c>
      <c r="O138" s="268">
        <v>2.8237057021167939</v>
      </c>
      <c r="P138" s="268">
        <v>0.34593361327893313</v>
      </c>
      <c r="Q138" s="268">
        <v>3.169639315395727</v>
      </c>
      <c r="R138" s="268">
        <v>0.72144812810091308</v>
      </c>
      <c r="S138" s="268">
        <v>372.52214287507809</v>
      </c>
      <c r="T138" s="268">
        <v>372.52214287507809</v>
      </c>
      <c r="U138" s="268">
        <v>3.6072406405045649</v>
      </c>
      <c r="V138" s="268">
        <v>0</v>
      </c>
      <c r="W138" s="268">
        <v>0</v>
      </c>
      <c r="X138" s="268">
        <v>303</v>
      </c>
      <c r="Y138" s="268">
        <v>0.23618485466092201</v>
      </c>
      <c r="Z138" s="268">
        <v>0.2166201340214326</v>
      </c>
      <c r="AA138" s="268">
        <v>0.19796725626980499</v>
      </c>
      <c r="AB138" s="268">
        <v>0.2040595188648664</v>
      </c>
      <c r="AC138" s="268">
        <v>0.2256682043704146</v>
      </c>
      <c r="AD138" s="268">
        <v>0.24295736973627119</v>
      </c>
      <c r="AE138" s="268">
        <v>0.27074885756354788</v>
      </c>
      <c r="AF138" s="268">
        <v>0.26319998785356868</v>
      </c>
      <c r="AG138" s="268">
        <v>0</v>
      </c>
      <c r="AH138" s="268">
        <v>0</v>
      </c>
      <c r="AI138" s="268">
        <v>0</v>
      </c>
      <c r="AJ138" s="268">
        <v>0</v>
      </c>
      <c r="AL138" s="268">
        <v>0</v>
      </c>
      <c r="AM138" s="268">
        <v>8.7630290678156128E-3</v>
      </c>
      <c r="AN138" s="268">
        <v>8.6759731957134854E-3</v>
      </c>
      <c r="AO138" s="268">
        <v>1.0406548746039E-2</v>
      </c>
      <c r="AP138" s="268">
        <v>1.718809622702671E-2</v>
      </c>
      <c r="AQ138" s="268">
        <v>2.486635912591707E-2</v>
      </c>
      <c r="AR138" s="268">
        <v>1.1704263026372881E-2</v>
      </c>
      <c r="AS138" s="268">
        <v>9.9251142436452122E-3</v>
      </c>
      <c r="AT138" s="268">
        <v>1.0680001214643129E-2</v>
      </c>
      <c r="AU138" s="268">
        <v>0</v>
      </c>
      <c r="AV138" s="268">
        <v>0</v>
      </c>
      <c r="AW138" s="268">
        <v>0</v>
      </c>
      <c r="AX138" s="268">
        <v>0</v>
      </c>
      <c r="AZ138" s="268">
        <v>0</v>
      </c>
      <c r="BA138" s="268">
        <v>0</v>
      </c>
      <c r="BB138" s="268">
        <v>0</v>
      </c>
      <c r="BC138" s="268">
        <v>0</v>
      </c>
      <c r="BD138" s="268">
        <v>0.15915897089095729</v>
      </c>
      <c r="BE138" s="268">
        <v>0.1660990510807073</v>
      </c>
      <c r="BF138" s="268">
        <v>9.3581567508215863E-2</v>
      </c>
      <c r="BG138" s="268">
        <v>0.49192670678390321</v>
      </c>
      <c r="BH138" s="268">
        <v>8.9233703736216363E-2</v>
      </c>
      <c r="BI138" s="268">
        <v>0</v>
      </c>
      <c r="BJ138" s="268">
        <v>0</v>
      </c>
      <c r="BK138" s="268">
        <v>0</v>
      </c>
      <c r="BL138" s="268">
        <v>0</v>
      </c>
      <c r="BN138" s="268">
        <v>0</v>
      </c>
      <c r="BO138" s="268">
        <v>0</v>
      </c>
      <c r="BP138" s="268">
        <v>-6.9668320480314864E-5</v>
      </c>
      <c r="BQ138" s="268">
        <v>-1.190253148198612E-4</v>
      </c>
      <c r="BR138" s="268">
        <v>-1.228845986833228E-4</v>
      </c>
      <c r="BS138" s="268">
        <v>-2.8832185554118729E-5</v>
      </c>
      <c r="BT138" s="268">
        <v>9.402739279013615E-5</v>
      </c>
      <c r="BU138" s="268">
        <v>1.017745961835704E-3</v>
      </c>
      <c r="BV138" s="268">
        <v>5.9291094695378263E-4</v>
      </c>
      <c r="BW138" s="268">
        <v>0</v>
      </c>
      <c r="BX138" s="268">
        <v>0</v>
      </c>
      <c r="BY138" s="268">
        <v>0</v>
      </c>
      <c r="BZ138" s="268">
        <v>0</v>
      </c>
      <c r="CB138" s="268">
        <v>0</v>
      </c>
      <c r="CC138" s="268">
        <v>33.703957953136971</v>
      </c>
      <c r="CD138" s="268">
        <v>39.436241798697637</v>
      </c>
      <c r="CE138" s="268">
        <v>52.032743730194973</v>
      </c>
      <c r="CF138" s="268">
        <v>71.617067612611336</v>
      </c>
      <c r="CG138" s="268">
        <v>77.707372268490857</v>
      </c>
      <c r="CH138" s="268">
        <v>83.601878759806297</v>
      </c>
      <c r="CI138" s="268">
        <v>66.167428290968076</v>
      </c>
      <c r="CJ138" s="268">
        <v>66.750007591519534</v>
      </c>
      <c r="CK138" s="268">
        <v>0</v>
      </c>
      <c r="CL138" s="268">
        <v>0</v>
      </c>
      <c r="CM138" s="268">
        <v>0</v>
      </c>
      <c r="CN138" s="268">
        <v>0</v>
      </c>
      <c r="CP138" s="268">
        <v>0</v>
      </c>
      <c r="CQ138" s="268">
        <v>0</v>
      </c>
      <c r="CR138" s="268">
        <v>0</v>
      </c>
      <c r="CS138" s="268">
        <v>0</v>
      </c>
      <c r="CT138" s="268">
        <v>0</v>
      </c>
      <c r="CU138" s="268">
        <v>0</v>
      </c>
      <c r="CV138" s="268">
        <v>-3.169639315395711</v>
      </c>
      <c r="CW138" s="268">
        <v>-3.169639315395727</v>
      </c>
      <c r="CX138" s="268">
        <v>0.34593361327893313</v>
      </c>
    </row>
    <row r="139" spans="1:102">
      <c r="A139" s="269">
        <v>137</v>
      </c>
      <c r="B139" s="268">
        <v>118</v>
      </c>
      <c r="C139" s="270">
        <v>43403</v>
      </c>
      <c r="D139" s="268">
        <v>1</v>
      </c>
      <c r="E139" s="268" t="s">
        <v>756</v>
      </c>
      <c r="F139" s="268" t="s">
        <v>758</v>
      </c>
      <c r="G139" s="268" t="s">
        <v>607</v>
      </c>
      <c r="H139" s="268" t="s">
        <v>606</v>
      </c>
      <c r="I139" s="268">
        <v>0.6</v>
      </c>
      <c r="J139" s="268">
        <v>700</v>
      </c>
      <c r="K139" s="268">
        <v>0</v>
      </c>
      <c r="L139" s="268">
        <v>0.6</v>
      </c>
      <c r="M139" s="268">
        <v>0.2</v>
      </c>
      <c r="N139" s="268">
        <v>0.57992310128102409</v>
      </c>
      <c r="O139" s="268">
        <v>0.79584956848529076</v>
      </c>
      <c r="P139" s="268">
        <v>0.1165344945453463</v>
      </c>
      <c r="Q139" s="268">
        <v>0.91238406303063713</v>
      </c>
      <c r="R139" s="268">
        <v>0.27446727565337359</v>
      </c>
      <c r="S139" s="268">
        <v>372.79661015073151</v>
      </c>
      <c r="T139" s="268">
        <v>372.79661015073151</v>
      </c>
      <c r="U139" s="268">
        <v>1.3723363782668681</v>
      </c>
      <c r="V139" s="268">
        <v>0</v>
      </c>
      <c r="W139" s="268">
        <v>0</v>
      </c>
      <c r="X139" s="268">
        <v>304</v>
      </c>
      <c r="Y139" s="268">
        <v>0.235843320282112</v>
      </c>
      <c r="Z139" s="268">
        <v>0.21637919103393849</v>
      </c>
      <c r="AA139" s="268">
        <v>0.19795408012562199</v>
      </c>
      <c r="AB139" s="268">
        <v>0.20423547033742889</v>
      </c>
      <c r="AC139" s="268">
        <v>0.22663594514130639</v>
      </c>
      <c r="AD139" s="268">
        <v>0.2478247549128654</v>
      </c>
      <c r="AE139" s="268">
        <v>0.25970172580162543</v>
      </c>
      <c r="AF139" s="268">
        <v>0.23658726381900519</v>
      </c>
      <c r="AG139" s="268">
        <v>0</v>
      </c>
      <c r="AH139" s="268">
        <v>0</v>
      </c>
      <c r="AI139" s="268">
        <v>0</v>
      </c>
      <c r="AJ139" s="268">
        <v>0</v>
      </c>
      <c r="AL139" s="268">
        <v>0</v>
      </c>
      <c r="AM139" s="268">
        <v>8.8313359435775989E-3</v>
      </c>
      <c r="AN139" s="268">
        <v>8.7241617932123129E-3</v>
      </c>
      <c r="AO139" s="268">
        <v>1.0409183974875599E-2</v>
      </c>
      <c r="AP139" s="268">
        <v>1.7152905932514201E-2</v>
      </c>
      <c r="AQ139" s="268">
        <v>2.4672810971738721E-2</v>
      </c>
      <c r="AR139" s="268">
        <v>1.1217524508713449E-2</v>
      </c>
      <c r="AS139" s="268">
        <v>1.1029827419837461E-2</v>
      </c>
      <c r="AT139" s="268">
        <v>1.334127361809948E-2</v>
      </c>
      <c r="AU139" s="268">
        <v>0</v>
      </c>
      <c r="AV139" s="268">
        <v>0</v>
      </c>
      <c r="AW139" s="268">
        <v>0</v>
      </c>
      <c r="AX139" s="268">
        <v>0</v>
      </c>
      <c r="AZ139" s="268">
        <v>0</v>
      </c>
      <c r="BA139" s="268">
        <v>0</v>
      </c>
      <c r="BB139" s="268">
        <v>0</v>
      </c>
      <c r="BC139" s="268">
        <v>0</v>
      </c>
      <c r="BD139" s="268">
        <v>0.1617605491334016</v>
      </c>
      <c r="BE139" s="268">
        <v>0.16940075837396301</v>
      </c>
      <c r="BF139" s="268">
        <v>0.15576080843032991</v>
      </c>
      <c r="BG139" s="268">
        <v>0.44991155394452592</v>
      </c>
      <c r="BH139" s="268">
        <v>6.3166330117779668E-2</v>
      </c>
      <c r="BI139" s="268">
        <v>0</v>
      </c>
      <c r="BJ139" s="268">
        <v>0</v>
      </c>
      <c r="BK139" s="268">
        <v>0</v>
      </c>
      <c r="BL139" s="268">
        <v>0</v>
      </c>
      <c r="BN139" s="268">
        <v>0</v>
      </c>
      <c r="BO139" s="268">
        <v>0</v>
      </c>
      <c r="BP139" s="268">
        <v>-6.830687576198594E-5</v>
      </c>
      <c r="BQ139" s="268">
        <v>-1.164954732608157E-4</v>
      </c>
      <c r="BR139" s="268">
        <v>-1.191307020974125E-4</v>
      </c>
      <c r="BS139" s="268">
        <v>-2.7981996337202701E-5</v>
      </c>
      <c r="BT139" s="268">
        <v>2.2416757427764429E-4</v>
      </c>
      <c r="BU139" s="268">
        <v>7.6478899120462139E-4</v>
      </c>
      <c r="BV139" s="268">
        <v>-1.8428465547565639E-4</v>
      </c>
      <c r="BW139" s="268">
        <v>0</v>
      </c>
      <c r="BX139" s="268">
        <v>0</v>
      </c>
      <c r="BY139" s="268">
        <v>0</v>
      </c>
      <c r="BZ139" s="268">
        <v>0</v>
      </c>
      <c r="CB139" s="268">
        <v>0</v>
      </c>
      <c r="CC139" s="268">
        <v>33.966676706067688</v>
      </c>
      <c r="CD139" s="268">
        <v>39.655280878237761</v>
      </c>
      <c r="CE139" s="268">
        <v>52.045919874377979</v>
      </c>
      <c r="CF139" s="268">
        <v>71.47044138547588</v>
      </c>
      <c r="CG139" s="268">
        <v>77.102534286683522</v>
      </c>
      <c r="CH139" s="268">
        <v>80.125175062238981</v>
      </c>
      <c r="CI139" s="268">
        <v>73.532182798916423</v>
      </c>
      <c r="CJ139" s="268">
        <v>83.38296011312174</v>
      </c>
      <c r="CK139" s="268">
        <v>0</v>
      </c>
      <c r="CL139" s="268">
        <v>0</v>
      </c>
      <c r="CM139" s="268">
        <v>0</v>
      </c>
      <c r="CN139" s="268">
        <v>0</v>
      </c>
      <c r="CP139" s="268">
        <v>0</v>
      </c>
      <c r="CQ139" s="268">
        <v>0</v>
      </c>
      <c r="CR139" s="268">
        <v>0</v>
      </c>
      <c r="CS139" s="268">
        <v>0</v>
      </c>
      <c r="CT139" s="268">
        <v>0</v>
      </c>
      <c r="CU139" s="268">
        <v>0</v>
      </c>
      <c r="CV139" s="268">
        <v>-0.91238406303068009</v>
      </c>
      <c r="CW139" s="268">
        <v>-0.91238406303063713</v>
      </c>
      <c r="CX139" s="268">
        <v>0.1165344945453463</v>
      </c>
    </row>
    <row r="140" spans="1:102">
      <c r="A140" s="269">
        <v>138</v>
      </c>
      <c r="B140" s="268">
        <v>119</v>
      </c>
      <c r="C140" s="270">
        <v>43404</v>
      </c>
      <c r="D140" s="268">
        <v>1</v>
      </c>
      <c r="E140" s="268" t="s">
        <v>756</v>
      </c>
      <c r="F140" s="268" t="s">
        <v>758</v>
      </c>
      <c r="G140" s="268" t="s">
        <v>607</v>
      </c>
      <c r="H140" s="268" t="s">
        <v>606</v>
      </c>
      <c r="I140" s="268">
        <v>0.6</v>
      </c>
      <c r="J140" s="268">
        <v>700</v>
      </c>
      <c r="K140" s="268">
        <v>0</v>
      </c>
      <c r="L140" s="268">
        <v>0.6</v>
      </c>
      <c r="M140" s="268">
        <v>0.2</v>
      </c>
      <c r="N140" s="268">
        <v>0.47355223040546041</v>
      </c>
      <c r="O140" s="268">
        <v>0.38153368157499179</v>
      </c>
      <c r="P140" s="268">
        <v>6.6109260170095607E-2</v>
      </c>
      <c r="Q140" s="268">
        <v>0.44764294174508751</v>
      </c>
      <c r="R140" s="268">
        <v>0.16113689560634889</v>
      </c>
      <c r="S140" s="268">
        <v>372.95774704633789</v>
      </c>
      <c r="T140" s="268">
        <v>372.95774704633789</v>
      </c>
      <c r="U140" s="268">
        <v>0.8056844780317447</v>
      </c>
      <c r="V140" s="268">
        <v>0</v>
      </c>
      <c r="W140" s="268">
        <v>0</v>
      </c>
      <c r="X140" s="268">
        <v>305</v>
      </c>
      <c r="Y140" s="268">
        <v>0.23550850782612889</v>
      </c>
      <c r="Z140" s="268">
        <v>0.21614414618705269</v>
      </c>
      <c r="AA140" s="268">
        <v>0.19793845700206869</v>
      </c>
      <c r="AB140" s="268">
        <v>0.20462208336241319</v>
      </c>
      <c r="AC140" s="268">
        <v>0.22805260594771279</v>
      </c>
      <c r="AD140" s="268">
        <v>0.24754480333741211</v>
      </c>
      <c r="AE140" s="268">
        <v>0.25111752982448371</v>
      </c>
      <c r="AF140" s="268">
        <v>0.23389198393135699</v>
      </c>
      <c r="AG140" s="268">
        <v>0</v>
      </c>
      <c r="AH140" s="268">
        <v>0</v>
      </c>
      <c r="AI140" s="268">
        <v>0</v>
      </c>
      <c r="AJ140" s="268">
        <v>0</v>
      </c>
      <c r="AL140" s="268">
        <v>0</v>
      </c>
      <c r="AM140" s="268">
        <v>8.8982984347742138E-3</v>
      </c>
      <c r="AN140" s="268">
        <v>8.7711707625894725E-3</v>
      </c>
      <c r="AO140" s="268">
        <v>1.0412308599586259E-2</v>
      </c>
      <c r="AP140" s="268">
        <v>1.7075583327517359E-2</v>
      </c>
      <c r="AQ140" s="268">
        <v>2.438947881045744E-2</v>
      </c>
      <c r="AR140" s="268">
        <v>1.124551966625879E-2</v>
      </c>
      <c r="AS140" s="268">
        <v>1.188824701755163E-2</v>
      </c>
      <c r="AT140" s="268">
        <v>1.3610801606864301E-2</v>
      </c>
      <c r="AU140" s="268">
        <v>0</v>
      </c>
      <c r="AV140" s="268">
        <v>0</v>
      </c>
      <c r="AW140" s="268">
        <v>0</v>
      </c>
      <c r="AX140" s="268">
        <v>0</v>
      </c>
      <c r="AZ140" s="268">
        <v>0</v>
      </c>
      <c r="BA140" s="268">
        <v>0</v>
      </c>
      <c r="BB140" s="268">
        <v>0</v>
      </c>
      <c r="BC140" s="268">
        <v>0</v>
      </c>
      <c r="BD140" s="268">
        <v>0.17888948351668499</v>
      </c>
      <c r="BE140" s="268">
        <v>0.1914326060042115</v>
      </c>
      <c r="BF140" s="268">
        <v>0.20770254552124909</v>
      </c>
      <c r="BG140" s="268">
        <v>0.38724397492708962</v>
      </c>
      <c r="BH140" s="268">
        <v>3.4731390030764787E-2</v>
      </c>
      <c r="BI140" s="268">
        <v>0</v>
      </c>
      <c r="BJ140" s="268">
        <v>0</v>
      </c>
      <c r="BK140" s="268">
        <v>0</v>
      </c>
      <c r="BL140" s="268">
        <v>0</v>
      </c>
      <c r="BN140" s="268">
        <v>0</v>
      </c>
      <c r="BO140" s="268">
        <v>0</v>
      </c>
      <c r="BP140" s="268">
        <v>-6.6962491196616354E-5</v>
      </c>
      <c r="BQ140" s="268">
        <v>-1.139714605737747E-4</v>
      </c>
      <c r="BR140" s="268">
        <v>-1.170960852844415E-4</v>
      </c>
      <c r="BS140" s="268">
        <v>-1.8926684746495939E-5</v>
      </c>
      <c r="BT140" s="268">
        <v>2.86713978514982E-4</v>
      </c>
      <c r="BU140" s="268">
        <v>2.8292333212774401E-4</v>
      </c>
      <c r="BV140" s="268">
        <v>-5.3036898470256355E-4</v>
      </c>
      <c r="BW140" s="268">
        <v>0</v>
      </c>
      <c r="BX140" s="268">
        <v>0</v>
      </c>
      <c r="BY140" s="268">
        <v>0</v>
      </c>
      <c r="BZ140" s="268">
        <v>0</v>
      </c>
      <c r="CB140" s="268">
        <v>0</v>
      </c>
      <c r="CC140" s="268">
        <v>34.224224749131587</v>
      </c>
      <c r="CD140" s="268">
        <v>39.86895801177031</v>
      </c>
      <c r="CE140" s="268">
        <v>52.061542997931312</v>
      </c>
      <c r="CF140" s="268">
        <v>71.148263864655675</v>
      </c>
      <c r="CG140" s="268">
        <v>76.217121282679528</v>
      </c>
      <c r="CH140" s="268">
        <v>80.325140473277102</v>
      </c>
      <c r="CI140" s="268">
        <v>79.254980117010859</v>
      </c>
      <c r="CJ140" s="268">
        <v>85.067510042901858</v>
      </c>
      <c r="CK140" s="268">
        <v>0</v>
      </c>
      <c r="CL140" s="268">
        <v>0</v>
      </c>
      <c r="CM140" s="268">
        <v>0</v>
      </c>
      <c r="CN140" s="268">
        <v>0</v>
      </c>
      <c r="CP140" s="268">
        <v>0</v>
      </c>
      <c r="CQ140" s="268">
        <v>0</v>
      </c>
      <c r="CR140" s="268">
        <v>0</v>
      </c>
      <c r="CS140" s="268">
        <v>0</v>
      </c>
      <c r="CT140" s="268">
        <v>0</v>
      </c>
      <c r="CU140" s="268">
        <v>0</v>
      </c>
      <c r="CV140" s="268">
        <v>-0.44764294174509672</v>
      </c>
      <c r="CW140" s="268">
        <v>-0.44764294174508751</v>
      </c>
      <c r="CX140" s="268">
        <v>6.6109260170095607E-2</v>
      </c>
    </row>
    <row r="141" spans="1:102">
      <c r="A141" s="269">
        <v>139</v>
      </c>
      <c r="B141" s="268">
        <v>120</v>
      </c>
      <c r="C141" s="270">
        <v>43405</v>
      </c>
      <c r="D141" s="268">
        <v>1</v>
      </c>
      <c r="E141" s="268" t="s">
        <v>756</v>
      </c>
      <c r="F141" s="268" t="s">
        <v>758</v>
      </c>
      <c r="G141" s="268" t="s">
        <v>607</v>
      </c>
      <c r="H141" s="268" t="s">
        <v>606</v>
      </c>
      <c r="I141" s="268">
        <v>0.6</v>
      </c>
      <c r="J141" s="268">
        <v>700</v>
      </c>
      <c r="K141" s="268">
        <v>0</v>
      </c>
      <c r="L141" s="268">
        <v>0.6</v>
      </c>
      <c r="M141" s="268">
        <v>0.2</v>
      </c>
      <c r="N141" s="268">
        <v>0.53023381313035434</v>
      </c>
      <c r="O141" s="268">
        <v>0.77328950939672303</v>
      </c>
      <c r="P141" s="268">
        <v>0.1179081140918484</v>
      </c>
      <c r="Q141" s="268">
        <v>0.89119762348857146</v>
      </c>
      <c r="R141" s="268">
        <v>0.29167868598625762</v>
      </c>
      <c r="S141" s="268">
        <v>373.24942573232408</v>
      </c>
      <c r="T141" s="268">
        <v>373.24942573232408</v>
      </c>
      <c r="U141" s="268">
        <v>1.458393429931288</v>
      </c>
      <c r="V141" s="268">
        <v>0</v>
      </c>
      <c r="W141" s="268">
        <v>0</v>
      </c>
      <c r="X141" s="268">
        <v>306</v>
      </c>
      <c r="Y141" s="268">
        <v>0.23518034719499931</v>
      </c>
      <c r="Z141" s="268">
        <v>0.21591462711577999</v>
      </c>
      <c r="AA141" s="268">
        <v>0.19793218406224289</v>
      </c>
      <c r="AB141" s="268">
        <v>0.20508562532797489</v>
      </c>
      <c r="AC141" s="268">
        <v>0.22936379836232551</v>
      </c>
      <c r="AD141" s="268">
        <v>0.24490553915888519</v>
      </c>
      <c r="AE141" s="268">
        <v>0.2470449292460849</v>
      </c>
      <c r="AF141" s="268">
        <v>0.2337058557949391</v>
      </c>
      <c r="AG141" s="268">
        <v>0</v>
      </c>
      <c r="AH141" s="268">
        <v>0</v>
      </c>
      <c r="AI141" s="268">
        <v>0</v>
      </c>
      <c r="AJ141" s="268">
        <v>0</v>
      </c>
      <c r="AL141" s="268">
        <v>0</v>
      </c>
      <c r="AM141" s="268">
        <v>8.9639305610001475E-3</v>
      </c>
      <c r="AN141" s="268">
        <v>8.8170745768440112E-3</v>
      </c>
      <c r="AO141" s="268">
        <v>1.0413563187551411E-2</v>
      </c>
      <c r="AP141" s="268">
        <v>1.698287493440501E-2</v>
      </c>
      <c r="AQ141" s="268">
        <v>2.41272403275349E-2</v>
      </c>
      <c r="AR141" s="268">
        <v>1.1509446084111471E-2</v>
      </c>
      <c r="AS141" s="268">
        <v>1.229550707539151E-2</v>
      </c>
      <c r="AT141" s="268">
        <v>1.3629414420506089E-2</v>
      </c>
      <c r="AU141" s="268">
        <v>0</v>
      </c>
      <c r="AV141" s="268">
        <v>0</v>
      </c>
      <c r="AW141" s="268">
        <v>0</v>
      </c>
      <c r="AX141" s="268">
        <v>0</v>
      </c>
      <c r="AZ141" s="268">
        <v>0</v>
      </c>
      <c r="BA141" s="268">
        <v>0</v>
      </c>
      <c r="BB141" s="268">
        <v>0</v>
      </c>
      <c r="BC141" s="268">
        <v>0</v>
      </c>
      <c r="BD141" s="268">
        <v>0.19662314313178811</v>
      </c>
      <c r="BE141" s="268">
        <v>0.2161055101010293</v>
      </c>
      <c r="BF141" s="268">
        <v>0.2234719777158449</v>
      </c>
      <c r="BG141" s="268">
        <v>0.32987797755776888</v>
      </c>
      <c r="BH141" s="268">
        <v>3.3921391493568979E-2</v>
      </c>
      <c r="BI141" s="268">
        <v>0</v>
      </c>
      <c r="BJ141" s="268">
        <v>0</v>
      </c>
      <c r="BK141" s="268">
        <v>0</v>
      </c>
      <c r="BL141" s="268">
        <v>0</v>
      </c>
      <c r="BN141" s="268">
        <v>0</v>
      </c>
      <c r="BO141" s="268">
        <v>0</v>
      </c>
      <c r="BP141" s="268">
        <v>-6.563212622593362E-5</v>
      </c>
      <c r="BQ141" s="268">
        <v>-1.115359404804723E-4</v>
      </c>
      <c r="BR141" s="268">
        <v>-1.127905284456213E-4</v>
      </c>
      <c r="BS141" s="268">
        <v>-7.0835248085150437E-6</v>
      </c>
      <c r="BT141" s="268">
        <v>2.6944153350548809E-4</v>
      </c>
      <c r="BU141" s="268">
        <v>2.0288682768346871E-5</v>
      </c>
      <c r="BV141" s="268">
        <v>-3.6516338602878131E-4</v>
      </c>
      <c r="BW141" s="268">
        <v>0</v>
      </c>
      <c r="BX141" s="268">
        <v>0</v>
      </c>
      <c r="BY141" s="268">
        <v>0</v>
      </c>
      <c r="BZ141" s="268">
        <v>0</v>
      </c>
      <c r="CB141" s="268">
        <v>0</v>
      </c>
      <c r="CC141" s="268">
        <v>34.47665600384672</v>
      </c>
      <c r="CD141" s="268">
        <v>40.077611712927308</v>
      </c>
      <c r="CE141" s="268">
        <v>52.067815937757047</v>
      </c>
      <c r="CF141" s="268">
        <v>70.76197889335424</v>
      </c>
      <c r="CG141" s="268">
        <v>75.397626023546565</v>
      </c>
      <c r="CH141" s="268">
        <v>82.210329172224846</v>
      </c>
      <c r="CI141" s="268">
        <v>81.970047169276711</v>
      </c>
      <c r="CJ141" s="268">
        <v>85.183840128163055</v>
      </c>
      <c r="CK141" s="268">
        <v>0</v>
      </c>
      <c r="CL141" s="268">
        <v>0</v>
      </c>
      <c r="CM141" s="268">
        <v>0</v>
      </c>
      <c r="CN141" s="268">
        <v>0</v>
      </c>
      <c r="CP141" s="268">
        <v>0</v>
      </c>
      <c r="CQ141" s="268">
        <v>0</v>
      </c>
      <c r="CR141" s="268">
        <v>0</v>
      </c>
      <c r="CS141" s="268">
        <v>0</v>
      </c>
      <c r="CT141" s="268">
        <v>0</v>
      </c>
      <c r="CU141" s="268">
        <v>0</v>
      </c>
      <c r="CV141" s="268">
        <v>-0.8911976234884933</v>
      </c>
      <c r="CW141" s="268">
        <v>-0.89119762348857146</v>
      </c>
      <c r="CX141" s="268">
        <v>0.1179081140918484</v>
      </c>
    </row>
    <row r="142" spans="1:102">
      <c r="A142" s="269">
        <v>140</v>
      </c>
      <c r="B142" s="268">
        <v>121</v>
      </c>
      <c r="C142" s="270">
        <v>43406</v>
      </c>
      <c r="D142" s="268">
        <v>1</v>
      </c>
      <c r="E142" s="268" t="s">
        <v>756</v>
      </c>
      <c r="F142" s="268" t="s">
        <v>758</v>
      </c>
      <c r="G142" s="268" t="s">
        <v>607</v>
      </c>
      <c r="H142" s="268" t="s">
        <v>606</v>
      </c>
      <c r="I142" s="268">
        <v>0.6</v>
      </c>
      <c r="J142" s="268">
        <v>700</v>
      </c>
      <c r="K142" s="268">
        <v>0</v>
      </c>
      <c r="L142" s="268">
        <v>0.6</v>
      </c>
      <c r="M142" s="268">
        <v>0.2</v>
      </c>
      <c r="N142" s="268">
        <v>0.51308818270361611</v>
      </c>
      <c r="O142" s="268">
        <v>0.88173449304966722</v>
      </c>
      <c r="P142" s="268">
        <v>0.13408875407714929</v>
      </c>
      <c r="Q142" s="268">
        <v>1.015823247126816</v>
      </c>
      <c r="R142" s="268">
        <v>0.34369705745454621</v>
      </c>
      <c r="S142" s="268">
        <v>373.5931227897787</v>
      </c>
      <c r="T142" s="268">
        <v>373.5931227897787</v>
      </c>
      <c r="U142" s="268">
        <v>1.718485287272731</v>
      </c>
      <c r="V142" s="268">
        <v>0</v>
      </c>
      <c r="W142" s="268">
        <v>0</v>
      </c>
      <c r="X142" s="268">
        <v>307</v>
      </c>
      <c r="Y142" s="268">
        <v>0.23485873911457419</v>
      </c>
      <c r="Z142" s="268">
        <v>0.21569088363850769</v>
      </c>
      <c r="AA142" s="268">
        <v>0.19793873090596861</v>
      </c>
      <c r="AB142" s="268">
        <v>0.20551400683392729</v>
      </c>
      <c r="AC142" s="268">
        <v>0.23028078418491221</v>
      </c>
      <c r="AD142" s="268">
        <v>0.24230110452872861</v>
      </c>
      <c r="AE142" s="268">
        <v>0.2441879289979848</v>
      </c>
      <c r="AF142" s="268">
        <v>0.22864218920917559</v>
      </c>
      <c r="AG142" s="268">
        <v>0</v>
      </c>
      <c r="AH142" s="268">
        <v>0</v>
      </c>
      <c r="AI142" s="268">
        <v>0</v>
      </c>
      <c r="AJ142" s="268">
        <v>0</v>
      </c>
      <c r="AL142" s="268">
        <v>0</v>
      </c>
      <c r="AM142" s="268">
        <v>9.0282521770851699E-3</v>
      </c>
      <c r="AN142" s="268">
        <v>8.8618232722984715E-3</v>
      </c>
      <c r="AO142" s="268">
        <v>1.041225381880628E-2</v>
      </c>
      <c r="AP142" s="268">
        <v>1.6897198633214539E-2</v>
      </c>
      <c r="AQ142" s="268">
        <v>2.3943843163017561E-2</v>
      </c>
      <c r="AR142" s="268">
        <v>1.1769889547127141E-2</v>
      </c>
      <c r="AS142" s="268">
        <v>1.2581207100201519E-2</v>
      </c>
      <c r="AT142" s="268">
        <v>1.413578107908244E-2</v>
      </c>
      <c r="AU142" s="268">
        <v>0</v>
      </c>
      <c r="AV142" s="268">
        <v>0</v>
      </c>
      <c r="AW142" s="268">
        <v>0</v>
      </c>
      <c r="AX142" s="268">
        <v>0</v>
      </c>
      <c r="AZ142" s="268">
        <v>0</v>
      </c>
      <c r="BA142" s="268">
        <v>0</v>
      </c>
      <c r="BB142" s="268">
        <v>0</v>
      </c>
      <c r="BC142" s="268">
        <v>0</v>
      </c>
      <c r="BD142" s="268">
        <v>0.21080158396599469</v>
      </c>
      <c r="BE142" s="268">
        <v>0.2365057190267609</v>
      </c>
      <c r="BF142" s="268">
        <v>0.21376793223283849</v>
      </c>
      <c r="BG142" s="268">
        <v>0.30331736214064009</v>
      </c>
      <c r="BH142" s="268">
        <v>3.5607402633765828E-2</v>
      </c>
      <c r="BI142" s="268">
        <v>0</v>
      </c>
      <c r="BJ142" s="268">
        <v>0</v>
      </c>
      <c r="BK142" s="268">
        <v>0</v>
      </c>
      <c r="BL142" s="268">
        <v>0</v>
      </c>
      <c r="BN142" s="268">
        <v>0</v>
      </c>
      <c r="BO142" s="268">
        <v>0</v>
      </c>
      <c r="BP142" s="268">
        <v>-6.4321616085023461E-5</v>
      </c>
      <c r="BQ142" s="268">
        <v>-1.090703115394816E-4</v>
      </c>
      <c r="BR142" s="268">
        <v>-1.0776094279434581E-4</v>
      </c>
      <c r="BS142" s="268">
        <v>2.770575609126679E-6</v>
      </c>
      <c r="BT142" s="268">
        <v>2.1405368342884771E-4</v>
      </c>
      <c r="BU142" s="268">
        <v>-2.1184805843930399E-5</v>
      </c>
      <c r="BV142" s="268">
        <v>-2.7112125251262391E-4</v>
      </c>
      <c r="BW142" s="268">
        <v>0</v>
      </c>
      <c r="BX142" s="268">
        <v>0</v>
      </c>
      <c r="BY142" s="268">
        <v>0</v>
      </c>
      <c r="BZ142" s="268">
        <v>0</v>
      </c>
      <c r="CB142" s="268">
        <v>0</v>
      </c>
      <c r="CC142" s="268">
        <v>34.724046834942961</v>
      </c>
      <c r="CD142" s="268">
        <v>40.281014874083951</v>
      </c>
      <c r="CE142" s="268">
        <v>52.06126909403136</v>
      </c>
      <c r="CF142" s="268">
        <v>70.404994305060626</v>
      </c>
      <c r="CG142" s="268">
        <v>74.824509884429901</v>
      </c>
      <c r="CH142" s="268">
        <v>84.070639622336756</v>
      </c>
      <c r="CI142" s="268">
        <v>83.874714001343463</v>
      </c>
      <c r="CJ142" s="268">
        <v>88.348631744265276</v>
      </c>
      <c r="CK142" s="268">
        <v>0</v>
      </c>
      <c r="CL142" s="268">
        <v>0</v>
      </c>
      <c r="CM142" s="268">
        <v>0</v>
      </c>
      <c r="CN142" s="268">
        <v>0</v>
      </c>
      <c r="CP142" s="268">
        <v>0</v>
      </c>
      <c r="CQ142" s="268">
        <v>0</v>
      </c>
      <c r="CR142" s="268">
        <v>0</v>
      </c>
      <c r="CS142" s="268">
        <v>0</v>
      </c>
      <c r="CT142" s="268">
        <v>0</v>
      </c>
      <c r="CU142" s="268">
        <v>0</v>
      </c>
      <c r="CV142" s="268">
        <v>-1.015823247126846</v>
      </c>
      <c r="CW142" s="268">
        <v>-1.015823247126816</v>
      </c>
      <c r="CX142" s="268">
        <v>0.13408875407714929</v>
      </c>
    </row>
    <row r="143" spans="1:102">
      <c r="A143" s="269">
        <v>141</v>
      </c>
      <c r="B143" s="268">
        <v>122</v>
      </c>
      <c r="C143" s="270">
        <v>43407</v>
      </c>
      <c r="D143" s="268">
        <v>1</v>
      </c>
      <c r="E143" s="268" t="s">
        <v>756</v>
      </c>
      <c r="F143" s="268" t="s">
        <v>758</v>
      </c>
      <c r="G143" s="268" t="s">
        <v>607</v>
      </c>
      <c r="H143" s="268" t="s">
        <v>606</v>
      </c>
      <c r="I143" s="268">
        <v>0.6</v>
      </c>
      <c r="J143" s="268">
        <v>700</v>
      </c>
      <c r="K143" s="268">
        <v>0</v>
      </c>
      <c r="L143" s="268">
        <v>0.6</v>
      </c>
      <c r="M143" s="268">
        <v>0.2</v>
      </c>
      <c r="N143" s="268">
        <v>0.43609063594097047</v>
      </c>
      <c r="O143" s="268">
        <v>0.62966743382496804</v>
      </c>
      <c r="P143" s="268">
        <v>0.1079188650649985</v>
      </c>
      <c r="Q143" s="268">
        <v>0.73758629888996652</v>
      </c>
      <c r="R143" s="268">
        <v>0.28877824100318461</v>
      </c>
      <c r="S143" s="268">
        <v>373.88190103078188</v>
      </c>
      <c r="T143" s="268">
        <v>373.88190103078188</v>
      </c>
      <c r="U143" s="268">
        <v>1.4438912050159229</v>
      </c>
      <c r="V143" s="268">
        <v>0</v>
      </c>
      <c r="W143" s="268">
        <v>0</v>
      </c>
      <c r="X143" s="268">
        <v>308</v>
      </c>
      <c r="Y143" s="268">
        <v>0.23454362004662649</v>
      </c>
      <c r="Z143" s="268">
        <v>0.215473295052625</v>
      </c>
      <c r="AA143" s="268">
        <v>0.19795520635334929</v>
      </c>
      <c r="AB143" s="268">
        <v>0.20592083178854831</v>
      </c>
      <c r="AC143" s="268">
        <v>0.23086871296540981</v>
      </c>
      <c r="AD143" s="268">
        <v>0.24015421123814801</v>
      </c>
      <c r="AE143" s="268">
        <v>0.24109243967553601</v>
      </c>
      <c r="AF143" s="268">
        <v>0.22276929629359871</v>
      </c>
      <c r="AG143" s="268">
        <v>0</v>
      </c>
      <c r="AH143" s="268">
        <v>0</v>
      </c>
      <c r="AI143" s="268">
        <v>0</v>
      </c>
      <c r="AJ143" s="268">
        <v>0</v>
      </c>
      <c r="AL143" s="268">
        <v>0</v>
      </c>
      <c r="AM143" s="268">
        <v>9.0912759906746996E-3</v>
      </c>
      <c r="AN143" s="268">
        <v>8.9053409894750048E-3</v>
      </c>
      <c r="AO143" s="268">
        <v>1.0408958729330149E-2</v>
      </c>
      <c r="AP143" s="268">
        <v>1.681583364229032E-2</v>
      </c>
      <c r="AQ143" s="268">
        <v>2.3826257406918041E-2</v>
      </c>
      <c r="AR143" s="268">
        <v>1.19845788761852E-2</v>
      </c>
      <c r="AS143" s="268">
        <v>1.2890756032446399E-2</v>
      </c>
      <c r="AT143" s="268">
        <v>1.4723070370640129E-2</v>
      </c>
      <c r="AU143" s="268">
        <v>0</v>
      </c>
      <c r="AV143" s="268">
        <v>0</v>
      </c>
      <c r="AW143" s="268">
        <v>0</v>
      </c>
      <c r="AX143" s="268">
        <v>0</v>
      </c>
      <c r="AZ143" s="268">
        <v>0</v>
      </c>
      <c r="BA143" s="268">
        <v>0</v>
      </c>
      <c r="BB143" s="268">
        <v>0</v>
      </c>
      <c r="BC143" s="268">
        <v>0</v>
      </c>
      <c r="BD143" s="268">
        <v>0.22553607746286011</v>
      </c>
      <c r="BE143" s="268">
        <v>0.25580808453058679</v>
      </c>
      <c r="BF143" s="268">
        <v>0.2023227327105398</v>
      </c>
      <c r="BG143" s="268">
        <v>0.28673572524524082</v>
      </c>
      <c r="BH143" s="268">
        <v>2.959738005077257E-2</v>
      </c>
      <c r="BI143" s="268">
        <v>0</v>
      </c>
      <c r="BJ143" s="268">
        <v>0</v>
      </c>
      <c r="BK143" s="268">
        <v>0</v>
      </c>
      <c r="BL143" s="268">
        <v>0</v>
      </c>
      <c r="BN143" s="268">
        <v>0</v>
      </c>
      <c r="BO143" s="268">
        <v>0</v>
      </c>
      <c r="BP143" s="268">
        <v>-6.3023813589528169E-5</v>
      </c>
      <c r="BQ143" s="268">
        <v>-1.0654153076606261E-4</v>
      </c>
      <c r="BR143" s="268">
        <v>-1.032464412899343E-4</v>
      </c>
      <c r="BS143" s="268">
        <v>8.3604012607225737E-6</v>
      </c>
      <c r="BT143" s="268">
        <v>1.6024714469781691E-4</v>
      </c>
      <c r="BU143" s="268">
        <v>-2.7312981209599969E-5</v>
      </c>
      <c r="BV143" s="268">
        <v>-2.9841387730693563E-4</v>
      </c>
      <c r="BW143" s="268">
        <v>0</v>
      </c>
      <c r="BX143" s="268">
        <v>0</v>
      </c>
      <c r="BY143" s="268">
        <v>0</v>
      </c>
      <c r="BZ143" s="268">
        <v>0</v>
      </c>
      <c r="CB143" s="268">
        <v>0</v>
      </c>
      <c r="CC143" s="268">
        <v>34.966446117979608</v>
      </c>
      <c r="CD143" s="268">
        <v>40.478822679431822</v>
      </c>
      <c r="CE143" s="268">
        <v>52.04479364665071</v>
      </c>
      <c r="CF143" s="268">
        <v>70.065973509543056</v>
      </c>
      <c r="CG143" s="268">
        <v>74.457054396618886</v>
      </c>
      <c r="CH143" s="268">
        <v>85.604134829894292</v>
      </c>
      <c r="CI143" s="268">
        <v>85.938373549642648</v>
      </c>
      <c r="CJ143" s="268">
        <v>92.019189816500827</v>
      </c>
      <c r="CK143" s="268">
        <v>0</v>
      </c>
      <c r="CL143" s="268">
        <v>0</v>
      </c>
      <c r="CM143" s="268">
        <v>0</v>
      </c>
      <c r="CN143" s="268">
        <v>0</v>
      </c>
      <c r="CP143" s="268">
        <v>0</v>
      </c>
      <c r="CQ143" s="268">
        <v>0</v>
      </c>
      <c r="CR143" s="268">
        <v>0</v>
      </c>
      <c r="CS143" s="268">
        <v>0</v>
      </c>
      <c r="CT143" s="268">
        <v>0</v>
      </c>
      <c r="CU143" s="268">
        <v>0</v>
      </c>
      <c r="CV143" s="268">
        <v>-0.73758629888998062</v>
      </c>
      <c r="CW143" s="268">
        <v>-0.73758629888996652</v>
      </c>
      <c r="CX143" s="268">
        <v>0.1079188650649985</v>
      </c>
    </row>
    <row r="144" spans="1:102">
      <c r="A144" s="269">
        <v>142</v>
      </c>
      <c r="B144" s="268">
        <v>123</v>
      </c>
      <c r="C144" s="270">
        <v>43408</v>
      </c>
      <c r="D144" s="268">
        <v>1</v>
      </c>
      <c r="E144" s="268" t="s">
        <v>756</v>
      </c>
      <c r="F144" s="268" t="s">
        <v>758</v>
      </c>
      <c r="G144" s="268" t="s">
        <v>607</v>
      </c>
      <c r="H144" s="268" t="s">
        <v>606</v>
      </c>
      <c r="I144" s="268">
        <v>0.6</v>
      </c>
      <c r="J144" s="268">
        <v>700</v>
      </c>
      <c r="K144" s="268">
        <v>0</v>
      </c>
      <c r="L144" s="268">
        <v>0.6</v>
      </c>
      <c r="M144" s="268">
        <v>0.2</v>
      </c>
      <c r="N144" s="268">
        <v>0.41474331998252562</v>
      </c>
      <c r="O144" s="268">
        <v>1.121477092378647</v>
      </c>
      <c r="P144" s="268">
        <v>0.19588726207704391</v>
      </c>
      <c r="Q144" s="268">
        <v>1.317364354455691</v>
      </c>
      <c r="R144" s="268">
        <v>0.54080537930105688</v>
      </c>
      <c r="S144" s="268">
        <v>374.42270641008292</v>
      </c>
      <c r="T144" s="268">
        <v>374.42270641008292</v>
      </c>
      <c r="U144" s="268">
        <v>2.704026896505284</v>
      </c>
      <c r="V144" s="268">
        <v>0</v>
      </c>
      <c r="W144" s="268">
        <v>0</v>
      </c>
      <c r="X144" s="268">
        <v>309</v>
      </c>
      <c r="Y144" s="268">
        <v>0.23423497109271399</v>
      </c>
      <c r="Z144" s="268">
        <v>0.21526204435078619</v>
      </c>
      <c r="AA144" s="268">
        <v>0.1979797634016594</v>
      </c>
      <c r="AB144" s="268">
        <v>0.20633572126240821</v>
      </c>
      <c r="AC144" s="268">
        <v>0.23125175417134661</v>
      </c>
      <c r="AD144" s="268">
        <v>0.23827764728450779</v>
      </c>
      <c r="AE144" s="268">
        <v>0.2380608619876956</v>
      </c>
      <c r="AF144" s="268">
        <v>0.21969639880146891</v>
      </c>
      <c r="AG144" s="268">
        <v>0</v>
      </c>
      <c r="AH144" s="268">
        <v>0</v>
      </c>
      <c r="AI144" s="268">
        <v>0</v>
      </c>
      <c r="AJ144" s="268">
        <v>0</v>
      </c>
      <c r="AL144" s="268">
        <v>0</v>
      </c>
      <c r="AM144" s="268">
        <v>9.1530057814571946E-3</v>
      </c>
      <c r="AN144" s="268">
        <v>8.9475911298427715E-3</v>
      </c>
      <c r="AO144" s="268">
        <v>1.040404731966812E-2</v>
      </c>
      <c r="AP144" s="268">
        <v>1.6732855747518361E-2</v>
      </c>
      <c r="AQ144" s="268">
        <v>2.374964916573068E-2</v>
      </c>
      <c r="AR144" s="268">
        <v>1.2172235271549221E-2</v>
      </c>
      <c r="AS144" s="268">
        <v>1.3193913801230439E-2</v>
      </c>
      <c r="AT144" s="268">
        <v>1.503036011985311E-2</v>
      </c>
      <c r="AU144" s="268">
        <v>0</v>
      </c>
      <c r="AV144" s="268">
        <v>0</v>
      </c>
      <c r="AW144" s="268">
        <v>0</v>
      </c>
      <c r="AX144" s="268">
        <v>0</v>
      </c>
      <c r="AZ144" s="268">
        <v>0</v>
      </c>
      <c r="BA144" s="268">
        <v>0</v>
      </c>
      <c r="BB144" s="268">
        <v>0</v>
      </c>
      <c r="BC144" s="268">
        <v>0</v>
      </c>
      <c r="BD144" s="268">
        <v>0.24246887958762769</v>
      </c>
      <c r="BE144" s="268">
        <v>0.27586752726785152</v>
      </c>
      <c r="BF144" s="268">
        <v>0.19434679681347919</v>
      </c>
      <c r="BG144" s="268">
        <v>0.26576831867010398</v>
      </c>
      <c r="BH144" s="268">
        <v>2.1548477660937568E-2</v>
      </c>
      <c r="BI144" s="268">
        <v>0</v>
      </c>
      <c r="BJ144" s="268">
        <v>0</v>
      </c>
      <c r="BK144" s="268">
        <v>0</v>
      </c>
      <c r="BL144" s="268">
        <v>0</v>
      </c>
      <c r="BN144" s="268">
        <v>0</v>
      </c>
      <c r="BO144" s="268">
        <v>0</v>
      </c>
      <c r="BP144" s="268">
        <v>-6.1729790782495941E-5</v>
      </c>
      <c r="BQ144" s="268">
        <v>-1.039799311502607E-4</v>
      </c>
      <c r="BR144" s="268">
        <v>-9.9068521488238518E-5</v>
      </c>
      <c r="BS144" s="268">
        <v>1.0076339582404231E-5</v>
      </c>
      <c r="BT144" s="268">
        <v>1.164558912207956E-4</v>
      </c>
      <c r="BU144" s="268">
        <v>-5.0226818402097552E-5</v>
      </c>
      <c r="BV144" s="268">
        <v>-3.2470317186503151E-4</v>
      </c>
      <c r="BW144" s="268">
        <v>0</v>
      </c>
      <c r="BX144" s="268">
        <v>0</v>
      </c>
      <c r="BY144" s="268">
        <v>0</v>
      </c>
      <c r="BZ144" s="268">
        <v>0</v>
      </c>
      <c r="CB144" s="268">
        <v>0</v>
      </c>
      <c r="CC144" s="268">
        <v>35.203868390219981</v>
      </c>
      <c r="CD144" s="268">
        <v>40.670868772012582</v>
      </c>
      <c r="CE144" s="268">
        <v>52.020236598340603</v>
      </c>
      <c r="CF144" s="268">
        <v>69.720232281326545</v>
      </c>
      <c r="CG144" s="268">
        <v>74.217653642908388</v>
      </c>
      <c r="CH144" s="268">
        <v>86.944537653923021</v>
      </c>
      <c r="CI144" s="268">
        <v>87.959425341536274</v>
      </c>
      <c r="CJ144" s="268">
        <v>93.939750749081966</v>
      </c>
      <c r="CK144" s="268">
        <v>0</v>
      </c>
      <c r="CL144" s="268">
        <v>0</v>
      </c>
      <c r="CM144" s="268">
        <v>0</v>
      </c>
      <c r="CN144" s="268">
        <v>0</v>
      </c>
      <c r="CP144" s="268">
        <v>0</v>
      </c>
      <c r="CQ144" s="268">
        <v>0</v>
      </c>
      <c r="CR144" s="268">
        <v>0</v>
      </c>
      <c r="CS144" s="268">
        <v>0</v>
      </c>
      <c r="CT144" s="268">
        <v>0</v>
      </c>
      <c r="CU144" s="268">
        <v>0</v>
      </c>
      <c r="CV144" s="268">
        <v>-1.317364354455675</v>
      </c>
      <c r="CW144" s="268">
        <v>-1.317364354455691</v>
      </c>
      <c r="CX144" s="268">
        <v>0.19588726207704391</v>
      </c>
    </row>
    <row r="145" spans="1:102">
      <c r="A145" s="269">
        <v>143</v>
      </c>
      <c r="B145" s="268">
        <v>124</v>
      </c>
      <c r="C145" s="270">
        <v>43409</v>
      </c>
      <c r="D145" s="268">
        <v>1</v>
      </c>
      <c r="E145" s="268" t="s">
        <v>756</v>
      </c>
      <c r="F145" s="268" t="s">
        <v>758</v>
      </c>
      <c r="G145" s="268" t="s">
        <v>607</v>
      </c>
      <c r="H145" s="268" t="s">
        <v>606</v>
      </c>
      <c r="I145" s="268">
        <v>0.6</v>
      </c>
      <c r="J145" s="268">
        <v>700</v>
      </c>
      <c r="K145" s="268">
        <v>0</v>
      </c>
      <c r="L145" s="268">
        <v>0.6</v>
      </c>
      <c r="M145" s="268">
        <v>0.2</v>
      </c>
      <c r="N145" s="268">
        <v>0.3756713303646913</v>
      </c>
      <c r="O145" s="268">
        <v>1.465289372272941</v>
      </c>
      <c r="P145" s="268">
        <v>0.26539253263764923</v>
      </c>
      <c r="Q145" s="268">
        <v>1.7306819049105899</v>
      </c>
      <c r="R145" s="268">
        <v>0.78009113490267068</v>
      </c>
      <c r="S145" s="268">
        <v>375.20279754498557</v>
      </c>
      <c r="T145" s="268">
        <v>375.20279754498557</v>
      </c>
      <c r="U145" s="268">
        <v>3.9004556745133532</v>
      </c>
      <c r="V145" s="268">
        <v>0</v>
      </c>
      <c r="W145" s="268">
        <v>0</v>
      </c>
      <c r="X145" s="268">
        <v>310</v>
      </c>
      <c r="Y145" s="268">
        <v>0.2339327939526884</v>
      </c>
      <c r="Z145" s="268">
        <v>0.21505720118731589</v>
      </c>
      <c r="AA145" s="268">
        <v>0.19801237297572791</v>
      </c>
      <c r="AB145" s="268">
        <v>0.20660054067606931</v>
      </c>
      <c r="AC145" s="268">
        <v>0.2313145255571091</v>
      </c>
      <c r="AD145" s="268">
        <v>0.23635899481706901</v>
      </c>
      <c r="AE145" s="268">
        <v>0.23526615818703989</v>
      </c>
      <c r="AF145" s="268">
        <v>0.21152975138501401</v>
      </c>
      <c r="AG145" s="268">
        <v>0</v>
      </c>
      <c r="AH145" s="268">
        <v>0</v>
      </c>
      <c r="AI145" s="268">
        <v>0</v>
      </c>
      <c r="AJ145" s="268">
        <v>0</v>
      </c>
      <c r="AL145" s="268">
        <v>0</v>
      </c>
      <c r="AM145" s="268">
        <v>9.2134412094623235E-3</v>
      </c>
      <c r="AN145" s="268">
        <v>8.9885597625368272E-3</v>
      </c>
      <c r="AO145" s="268">
        <v>1.0397525404854431E-2</v>
      </c>
      <c r="AP145" s="268">
        <v>1.667989186478613E-2</v>
      </c>
      <c r="AQ145" s="268">
        <v>2.373709488857817E-2</v>
      </c>
      <c r="AR145" s="268">
        <v>1.2364100518293101E-2</v>
      </c>
      <c r="AS145" s="268">
        <v>1.3473384181296009E-2</v>
      </c>
      <c r="AT145" s="268">
        <v>1.5847024861498599E-2</v>
      </c>
      <c r="AU145" s="268">
        <v>0</v>
      </c>
      <c r="AV145" s="268">
        <v>0</v>
      </c>
      <c r="AW145" s="268">
        <v>0</v>
      </c>
      <c r="AX145" s="268">
        <v>0</v>
      </c>
      <c r="AZ145" s="268">
        <v>0</v>
      </c>
      <c r="BA145" s="268">
        <v>0</v>
      </c>
      <c r="BB145" s="268">
        <v>0</v>
      </c>
      <c r="BC145" s="268">
        <v>0</v>
      </c>
      <c r="BD145" s="268">
        <v>0.25984505401387198</v>
      </c>
      <c r="BE145" s="268">
        <v>0.29500072981653308</v>
      </c>
      <c r="BF145" s="268">
        <v>0.18672519496686671</v>
      </c>
      <c r="BG145" s="268">
        <v>0.2410937297679441</v>
      </c>
      <c r="BH145" s="268">
        <v>1.733529143478419E-2</v>
      </c>
      <c r="BI145" s="268">
        <v>0</v>
      </c>
      <c r="BJ145" s="268">
        <v>0</v>
      </c>
      <c r="BK145" s="268">
        <v>0</v>
      </c>
      <c r="BL145" s="268">
        <v>0</v>
      </c>
      <c r="BN145" s="268">
        <v>0</v>
      </c>
      <c r="BO145" s="268">
        <v>0</v>
      </c>
      <c r="BP145" s="268">
        <v>-6.0435428005129507E-5</v>
      </c>
      <c r="BQ145" s="268">
        <v>-1.014040606991831E-4</v>
      </c>
      <c r="BR145" s="268">
        <v>-9.4882145885492791E-5</v>
      </c>
      <c r="BS145" s="268">
        <v>8.9820730417769637E-6</v>
      </c>
      <c r="BT145" s="268">
        <v>7.9323235468776475E-5</v>
      </c>
      <c r="BU145" s="268">
        <v>-7.5964924072243088E-5</v>
      </c>
      <c r="BV145" s="268">
        <v>-3.0820811350963201E-4</v>
      </c>
      <c r="BW145" s="268">
        <v>0</v>
      </c>
      <c r="BX145" s="268">
        <v>0</v>
      </c>
      <c r="BY145" s="268">
        <v>0</v>
      </c>
      <c r="BZ145" s="268">
        <v>0</v>
      </c>
      <c r="CB145" s="268">
        <v>0</v>
      </c>
      <c r="CC145" s="268">
        <v>35.436312344085863</v>
      </c>
      <c r="CD145" s="268">
        <v>40.857089829712827</v>
      </c>
      <c r="CE145" s="268">
        <v>51.987627024272143</v>
      </c>
      <c r="CF145" s="268">
        <v>69.499549436608916</v>
      </c>
      <c r="CG145" s="268">
        <v>74.178421526806787</v>
      </c>
      <c r="CH145" s="268">
        <v>88.315003702093591</v>
      </c>
      <c r="CI145" s="268">
        <v>89.822561208640096</v>
      </c>
      <c r="CJ145" s="268">
        <v>99.043905384366241</v>
      </c>
      <c r="CK145" s="268">
        <v>0</v>
      </c>
      <c r="CL145" s="268">
        <v>0</v>
      </c>
      <c r="CM145" s="268">
        <v>0</v>
      </c>
      <c r="CN145" s="268">
        <v>0</v>
      </c>
      <c r="CP145" s="268">
        <v>0</v>
      </c>
      <c r="CQ145" s="268">
        <v>0</v>
      </c>
      <c r="CR145" s="268">
        <v>0</v>
      </c>
      <c r="CS145" s="268">
        <v>0</v>
      </c>
      <c r="CT145" s="268">
        <v>0</v>
      </c>
      <c r="CU145" s="268">
        <v>0</v>
      </c>
      <c r="CV145" s="268">
        <v>-1.7306819049105471</v>
      </c>
      <c r="CW145" s="268">
        <v>-1.7306819049105899</v>
      </c>
      <c r="CX145" s="268">
        <v>0.26539253263764923</v>
      </c>
    </row>
    <row r="146" spans="1:102">
      <c r="A146" s="269">
        <v>144</v>
      </c>
      <c r="B146" s="268">
        <v>125</v>
      </c>
      <c r="C146" s="270">
        <v>43410</v>
      </c>
      <c r="D146" s="268">
        <v>1</v>
      </c>
      <c r="E146" s="268" t="s">
        <v>756</v>
      </c>
      <c r="F146" s="268" t="s">
        <v>758</v>
      </c>
      <c r="G146" s="268" t="s">
        <v>607</v>
      </c>
      <c r="H146" s="268" t="s">
        <v>606</v>
      </c>
      <c r="I146" s="268">
        <v>0.6</v>
      </c>
      <c r="J146" s="268">
        <v>700</v>
      </c>
      <c r="K146" s="268">
        <v>0</v>
      </c>
      <c r="L146" s="268">
        <v>0.6</v>
      </c>
      <c r="M146" s="268">
        <v>0.2</v>
      </c>
      <c r="N146" s="268">
        <v>0.28582264645251498</v>
      </c>
      <c r="O146" s="268">
        <v>1.1248891123317779</v>
      </c>
      <c r="P146" s="268">
        <v>0.2445716981304695</v>
      </c>
      <c r="Q146" s="268">
        <v>1.3694608104622481</v>
      </c>
      <c r="R146" s="268">
        <v>0.78712385200636004</v>
      </c>
      <c r="S146" s="268">
        <v>375.98992139699192</v>
      </c>
      <c r="T146" s="268">
        <v>375.98992139699192</v>
      </c>
      <c r="U146" s="268">
        <v>3.9356192600318001</v>
      </c>
      <c r="V146" s="268">
        <v>0</v>
      </c>
      <c r="W146" s="268">
        <v>0</v>
      </c>
      <c r="X146" s="268">
        <v>311</v>
      </c>
      <c r="Y146" s="268">
        <v>0.2336370977214127</v>
      </c>
      <c r="Z146" s="268">
        <v>0.2148588300915964</v>
      </c>
      <c r="AA146" s="268">
        <v>0.19804427783344869</v>
      </c>
      <c r="AB146" s="268">
        <v>0.20671884838729199</v>
      </c>
      <c r="AC146" s="268">
        <v>0.23109471096766129</v>
      </c>
      <c r="AD146" s="268">
        <v>0.23449146746417071</v>
      </c>
      <c r="AE146" s="268">
        <v>0.23213672307913269</v>
      </c>
      <c r="AF146" s="268">
        <v>0.2003472334917126</v>
      </c>
      <c r="AG146" s="268">
        <v>0</v>
      </c>
      <c r="AH146" s="268">
        <v>0</v>
      </c>
      <c r="AI146" s="268">
        <v>0</v>
      </c>
      <c r="AJ146" s="268">
        <v>0</v>
      </c>
      <c r="AL146" s="268">
        <v>0</v>
      </c>
      <c r="AM146" s="268">
        <v>9.2725804557174697E-3</v>
      </c>
      <c r="AN146" s="268">
        <v>9.0282339816807246E-3</v>
      </c>
      <c r="AO146" s="268">
        <v>1.0391144433310269E-2</v>
      </c>
      <c r="AP146" s="268">
        <v>1.6656230322541599E-2</v>
      </c>
      <c r="AQ146" s="268">
        <v>2.3781057806467731E-2</v>
      </c>
      <c r="AR146" s="268">
        <v>1.255085325358293E-2</v>
      </c>
      <c r="AS146" s="268">
        <v>1.3786327692086729E-2</v>
      </c>
      <c r="AT146" s="268">
        <v>1.6965276650828739E-2</v>
      </c>
      <c r="AU146" s="268">
        <v>0</v>
      </c>
      <c r="AV146" s="268">
        <v>0</v>
      </c>
      <c r="AW146" s="268">
        <v>0</v>
      </c>
      <c r="AX146" s="268">
        <v>0</v>
      </c>
      <c r="AZ146" s="268">
        <v>0</v>
      </c>
      <c r="BA146" s="268">
        <v>0</v>
      </c>
      <c r="BB146" s="268">
        <v>0</v>
      </c>
      <c r="BC146" s="268">
        <v>0</v>
      </c>
      <c r="BD146" s="268">
        <v>0.28118718853440899</v>
      </c>
      <c r="BE146" s="268">
        <v>0.31740283264810282</v>
      </c>
      <c r="BF146" s="268">
        <v>0.17954222513393431</v>
      </c>
      <c r="BG146" s="268">
        <v>0.2189296379948017</v>
      </c>
      <c r="BH146" s="268">
        <v>2.938115688752328E-3</v>
      </c>
      <c r="BI146" s="268">
        <v>0</v>
      </c>
      <c r="BJ146" s="268">
        <v>0</v>
      </c>
      <c r="BK146" s="268">
        <v>0</v>
      </c>
      <c r="BL146" s="268">
        <v>0</v>
      </c>
      <c r="BN146" s="268">
        <v>0</v>
      </c>
      <c r="BO146" s="268">
        <v>0</v>
      </c>
      <c r="BP146" s="268">
        <v>-5.9139246255146128E-5</v>
      </c>
      <c r="BQ146" s="268">
        <v>-9.8813465399047334E-5</v>
      </c>
      <c r="BR146" s="268">
        <v>-9.2432493854880925E-5</v>
      </c>
      <c r="BS146" s="268">
        <v>5.8540285000584976E-6</v>
      </c>
      <c r="BT146" s="268">
        <v>4.6127452233340288E-5</v>
      </c>
      <c r="BU146" s="268">
        <v>-9.2976117212791379E-5</v>
      </c>
      <c r="BV146" s="268">
        <v>-3.478173369066194E-4</v>
      </c>
      <c r="BW146" s="268">
        <v>0</v>
      </c>
      <c r="BX146" s="268">
        <v>0</v>
      </c>
      <c r="BY146" s="268">
        <v>0</v>
      </c>
      <c r="BZ146" s="268">
        <v>0</v>
      </c>
      <c r="CB146" s="268">
        <v>0</v>
      </c>
      <c r="CC146" s="268">
        <v>35.663770983528728</v>
      </c>
      <c r="CD146" s="268">
        <v>41.037427189457823</v>
      </c>
      <c r="CE146" s="268">
        <v>51.955722166551332</v>
      </c>
      <c r="CF146" s="268">
        <v>69.400959677256679</v>
      </c>
      <c r="CG146" s="268">
        <v>74.315805645211668</v>
      </c>
      <c r="CH146" s="268">
        <v>89.648951811306659</v>
      </c>
      <c r="CI146" s="268">
        <v>91.908851280578176</v>
      </c>
      <c r="CJ146" s="268">
        <v>106.03297906767961</v>
      </c>
      <c r="CK146" s="268">
        <v>0</v>
      </c>
      <c r="CL146" s="268">
        <v>0</v>
      </c>
      <c r="CM146" s="268">
        <v>0</v>
      </c>
      <c r="CN146" s="268">
        <v>0</v>
      </c>
      <c r="CP146" s="268">
        <v>0</v>
      </c>
      <c r="CQ146" s="268">
        <v>0</v>
      </c>
      <c r="CR146" s="268">
        <v>0</v>
      </c>
      <c r="CS146" s="268">
        <v>0</v>
      </c>
      <c r="CT146" s="268">
        <v>0</v>
      </c>
      <c r="CU146" s="268">
        <v>0</v>
      </c>
      <c r="CV146" s="268">
        <v>-1.3694608104622421</v>
      </c>
      <c r="CW146" s="268">
        <v>-1.3694608104622481</v>
      </c>
      <c r="CX146" s="268">
        <v>0.2445716981304695</v>
      </c>
    </row>
    <row r="147" spans="1:102">
      <c r="A147" s="269">
        <v>145</v>
      </c>
      <c r="B147" s="268">
        <v>126</v>
      </c>
      <c r="C147" s="270">
        <v>43411</v>
      </c>
      <c r="D147" s="268">
        <v>1</v>
      </c>
      <c r="E147" s="268" t="s">
        <v>756</v>
      </c>
      <c r="F147" s="268" t="s">
        <v>758</v>
      </c>
      <c r="G147" s="268" t="s">
        <v>607</v>
      </c>
      <c r="H147" s="268" t="s">
        <v>606</v>
      </c>
      <c r="I147" s="268">
        <v>0.6</v>
      </c>
      <c r="J147" s="268">
        <v>700</v>
      </c>
      <c r="K147" s="268">
        <v>0</v>
      </c>
      <c r="L147" s="268">
        <v>0.6</v>
      </c>
      <c r="M147" s="268">
        <v>0.2</v>
      </c>
      <c r="N147" s="268">
        <v>0.15931461886660461</v>
      </c>
      <c r="O147" s="268">
        <v>0.1803832093844692</v>
      </c>
      <c r="P147" s="268">
        <v>6.5151991842204313E-2</v>
      </c>
      <c r="Q147" s="268">
        <v>0.24553520122667349</v>
      </c>
      <c r="R147" s="268">
        <v>0.22644903608689601</v>
      </c>
      <c r="S147" s="268">
        <v>376.21637043307879</v>
      </c>
      <c r="T147" s="268">
        <v>376.21637043307879</v>
      </c>
      <c r="U147" s="268">
        <v>1.13224518043448</v>
      </c>
      <c r="V147" s="268">
        <v>0</v>
      </c>
      <c r="W147" s="268">
        <v>0</v>
      </c>
      <c r="X147" s="268">
        <v>312</v>
      </c>
      <c r="Y147" s="268">
        <v>0.23334789769522199</v>
      </c>
      <c r="Z147" s="268">
        <v>0.21466654897014939</v>
      </c>
      <c r="AA147" s="268">
        <v>0.19806785718103301</v>
      </c>
      <c r="AB147" s="268">
        <v>0.20681198750277921</v>
      </c>
      <c r="AC147" s="268">
        <v>0.23076655387309691</v>
      </c>
      <c r="AD147" s="268">
        <v>0.23272584995081369</v>
      </c>
      <c r="AE147" s="268">
        <v>0.23284246316944601</v>
      </c>
      <c r="AF147" s="268">
        <v>0.18909834236839479</v>
      </c>
      <c r="AG147" s="268">
        <v>0</v>
      </c>
      <c r="AH147" s="268">
        <v>0</v>
      </c>
      <c r="AI147" s="268">
        <v>0</v>
      </c>
      <c r="AJ147" s="268">
        <v>0</v>
      </c>
      <c r="AL147" s="268">
        <v>0</v>
      </c>
      <c r="AM147" s="268">
        <v>9.330420460955606E-3</v>
      </c>
      <c r="AN147" s="268">
        <v>9.0666902059701217E-3</v>
      </c>
      <c r="AO147" s="268">
        <v>1.0386428563793409E-2</v>
      </c>
      <c r="AP147" s="268">
        <v>1.663760249944414E-2</v>
      </c>
      <c r="AQ147" s="268">
        <v>2.3846689225380611E-2</v>
      </c>
      <c r="AR147" s="268">
        <v>1.272741500491862E-2</v>
      </c>
      <c r="AS147" s="268">
        <v>1.3715753683055399E-2</v>
      </c>
      <c r="AT147" s="268">
        <v>1.8090165763160519E-2</v>
      </c>
      <c r="AU147" s="268">
        <v>0</v>
      </c>
      <c r="AV147" s="268">
        <v>0</v>
      </c>
      <c r="AW147" s="268">
        <v>0</v>
      </c>
      <c r="AX147" s="268">
        <v>0</v>
      </c>
      <c r="AZ147" s="268">
        <v>0</v>
      </c>
      <c r="BA147" s="268">
        <v>0</v>
      </c>
      <c r="BB147" s="268">
        <v>0</v>
      </c>
      <c r="BC147" s="268">
        <v>0</v>
      </c>
      <c r="BD147" s="268">
        <v>0.30303362298845682</v>
      </c>
      <c r="BE147" s="268">
        <v>0.33914677875637739</v>
      </c>
      <c r="BF147" s="268">
        <v>0.1708504363352219</v>
      </c>
      <c r="BG147" s="268">
        <v>0.18696916191994389</v>
      </c>
      <c r="BH147" s="268">
        <v>0</v>
      </c>
      <c r="BI147" s="268">
        <v>0</v>
      </c>
      <c r="BJ147" s="268">
        <v>0</v>
      </c>
      <c r="BK147" s="268">
        <v>0</v>
      </c>
      <c r="BL147" s="268">
        <v>0</v>
      </c>
      <c r="BN147" s="268">
        <v>0</v>
      </c>
      <c r="BO147" s="268">
        <v>0</v>
      </c>
      <c r="BP147" s="268">
        <v>-5.7840005238137732E-5</v>
      </c>
      <c r="BQ147" s="268">
        <v>-9.6296229527529037E-5</v>
      </c>
      <c r="BR147" s="268">
        <v>-9.1580360010666488E-5</v>
      </c>
      <c r="BS147" s="268">
        <v>1.160910851697447E-6</v>
      </c>
      <c r="BT147" s="268">
        <v>1.8475195534743259E-5</v>
      </c>
      <c r="BU147" s="268">
        <v>-1.1630137446011671E-4</v>
      </c>
      <c r="BV147" s="268">
        <v>0</v>
      </c>
      <c r="BW147" s="268">
        <v>0</v>
      </c>
      <c r="BX147" s="268">
        <v>0</v>
      </c>
      <c r="BY147" s="268">
        <v>0</v>
      </c>
      <c r="BZ147" s="268">
        <v>0</v>
      </c>
      <c r="CB147" s="268">
        <v>0</v>
      </c>
      <c r="CC147" s="268">
        <v>35.886232542136938</v>
      </c>
      <c r="CD147" s="268">
        <v>41.212228208955082</v>
      </c>
      <c r="CE147" s="268">
        <v>51.932142818967023</v>
      </c>
      <c r="CF147" s="268">
        <v>69.323343747683978</v>
      </c>
      <c r="CG147" s="268">
        <v>74.52090382931442</v>
      </c>
      <c r="CH147" s="268">
        <v>90.910107177990199</v>
      </c>
      <c r="CI147" s="268">
        <v>91.438357887035991</v>
      </c>
      <c r="CJ147" s="268">
        <v>113.0635360197532</v>
      </c>
      <c r="CK147" s="268">
        <v>0</v>
      </c>
      <c r="CL147" s="268">
        <v>0</v>
      </c>
      <c r="CM147" s="268">
        <v>0</v>
      </c>
      <c r="CN147" s="268">
        <v>0</v>
      </c>
      <c r="CP147" s="268">
        <v>0</v>
      </c>
      <c r="CQ147" s="268">
        <v>0</v>
      </c>
      <c r="CR147" s="268">
        <v>0</v>
      </c>
      <c r="CS147" s="268">
        <v>0</v>
      </c>
      <c r="CT147" s="268">
        <v>0</v>
      </c>
      <c r="CU147" s="268">
        <v>0</v>
      </c>
      <c r="CV147" s="268">
        <v>-0.24553520122677641</v>
      </c>
      <c r="CW147" s="268">
        <v>-0.24553520122667349</v>
      </c>
      <c r="CX147" s="268">
        <v>6.5151991842204313E-2</v>
      </c>
    </row>
    <row r="148" spans="1:102">
      <c r="A148" s="269">
        <v>146</v>
      </c>
      <c r="B148" s="268">
        <v>127</v>
      </c>
      <c r="C148" s="270">
        <v>43412</v>
      </c>
      <c r="D148" s="268">
        <v>1</v>
      </c>
      <c r="E148" s="268" t="s">
        <v>756</v>
      </c>
      <c r="F148" s="268" t="s">
        <v>758</v>
      </c>
      <c r="G148" s="268" t="s">
        <v>607</v>
      </c>
      <c r="H148" s="268" t="s">
        <v>606</v>
      </c>
      <c r="I148" s="268">
        <v>0.6</v>
      </c>
      <c r="J148" s="268">
        <v>700</v>
      </c>
      <c r="K148" s="268">
        <v>0</v>
      </c>
      <c r="L148" s="268">
        <v>0.6</v>
      </c>
      <c r="M148" s="268">
        <v>0.2</v>
      </c>
      <c r="N148" s="268">
        <v>0.12286609691273979</v>
      </c>
      <c r="O148" s="268">
        <v>8.1360460946769492E-2</v>
      </c>
      <c r="P148" s="268">
        <v>3.7735120812154258E-2</v>
      </c>
      <c r="Q148" s="268">
        <v>0.1190955817589238</v>
      </c>
      <c r="R148" s="268">
        <v>0.13243760970864429</v>
      </c>
      <c r="S148" s="268">
        <v>376.34880804278743</v>
      </c>
      <c r="T148" s="268">
        <v>376.34880804278743</v>
      </c>
      <c r="U148" s="268">
        <v>0.66218804854322166</v>
      </c>
      <c r="V148" s="268">
        <v>0</v>
      </c>
      <c r="W148" s="268">
        <v>0</v>
      </c>
      <c r="X148" s="268">
        <v>313</v>
      </c>
      <c r="Y148" s="268">
        <v>0.23306517152516931</v>
      </c>
      <c r="Z148" s="268">
        <v>0.2144796422578257</v>
      </c>
      <c r="AA148" s="268">
        <v>0.19808306214200971</v>
      </c>
      <c r="AB148" s="268">
        <v>0.20714341822526</v>
      </c>
      <c r="AC148" s="268">
        <v>0.2306520444506775</v>
      </c>
      <c r="AD148" s="268">
        <v>0.23206029482567481</v>
      </c>
      <c r="AE148" s="268">
        <v>0.2333315116188395</v>
      </c>
      <c r="AF148" s="268">
        <v>0.1872945102745501</v>
      </c>
      <c r="AG148" s="268">
        <v>0</v>
      </c>
      <c r="AH148" s="268">
        <v>0</v>
      </c>
      <c r="AI148" s="268">
        <v>0</v>
      </c>
      <c r="AJ148" s="268">
        <v>0</v>
      </c>
      <c r="AL148" s="268">
        <v>0</v>
      </c>
      <c r="AM148" s="268">
        <v>9.3869656949661408E-3</v>
      </c>
      <c r="AN148" s="268">
        <v>9.1040715484348583E-3</v>
      </c>
      <c r="AO148" s="268">
        <v>1.0383387571598049E-2</v>
      </c>
      <c r="AP148" s="268">
        <v>1.6571316354948001E-2</v>
      </c>
      <c r="AQ148" s="268">
        <v>2.3869591109864498E-2</v>
      </c>
      <c r="AR148" s="268">
        <v>1.279397051743252E-2</v>
      </c>
      <c r="AS148" s="268">
        <v>1.3666848838116049E-2</v>
      </c>
      <c r="AT148" s="268">
        <v>1.827054897254499E-2</v>
      </c>
      <c r="AU148" s="268">
        <v>0</v>
      </c>
      <c r="AV148" s="268">
        <v>0</v>
      </c>
      <c r="AW148" s="268">
        <v>0</v>
      </c>
      <c r="AX148" s="268">
        <v>0</v>
      </c>
      <c r="AZ148" s="268">
        <v>0</v>
      </c>
      <c r="BA148" s="268">
        <v>0</v>
      </c>
      <c r="BB148" s="268">
        <v>0</v>
      </c>
      <c r="BC148" s="268">
        <v>0</v>
      </c>
      <c r="BD148" s="268">
        <v>0.30745596864299241</v>
      </c>
      <c r="BE148" s="268">
        <v>0.34048474857119448</v>
      </c>
      <c r="BF148" s="268">
        <v>0.1518386803886104</v>
      </c>
      <c r="BG148" s="268">
        <v>0.2002206023972026</v>
      </c>
      <c r="BH148" s="268">
        <v>0</v>
      </c>
      <c r="BI148" s="268">
        <v>0</v>
      </c>
      <c r="BJ148" s="268">
        <v>0</v>
      </c>
      <c r="BK148" s="268">
        <v>0</v>
      </c>
      <c r="BL148" s="268">
        <v>0</v>
      </c>
      <c r="BN148" s="268">
        <v>0</v>
      </c>
      <c r="BO148" s="268">
        <v>0</v>
      </c>
      <c r="BP148" s="268">
        <v>-5.6545234010536841E-5</v>
      </c>
      <c r="BQ148" s="268">
        <v>-9.3926576475272379E-5</v>
      </c>
      <c r="BR148" s="268">
        <v>-9.0885584279920773E-5</v>
      </c>
      <c r="BS148" s="268">
        <v>-4.5680710229077352E-6</v>
      </c>
      <c r="BT148" s="268">
        <v>-5.2866959454882193E-6</v>
      </c>
      <c r="BU148" s="268">
        <v>-6.1949615993375095E-5</v>
      </c>
      <c r="BV148" s="268">
        <v>0</v>
      </c>
      <c r="BW148" s="268">
        <v>0</v>
      </c>
      <c r="BX148" s="268">
        <v>0</v>
      </c>
      <c r="BY148" s="268">
        <v>0</v>
      </c>
      <c r="BZ148" s="268">
        <v>0</v>
      </c>
      <c r="CB148" s="268">
        <v>0</v>
      </c>
      <c r="CC148" s="268">
        <v>36.103714211408231</v>
      </c>
      <c r="CD148" s="268">
        <v>41.382143401976613</v>
      </c>
      <c r="CE148" s="268">
        <v>51.916937857990263</v>
      </c>
      <c r="CF148" s="268">
        <v>69.047151478950013</v>
      </c>
      <c r="CG148" s="268">
        <v>74.592472218326563</v>
      </c>
      <c r="CH148" s="268">
        <v>91.385503695946596</v>
      </c>
      <c r="CI148" s="268">
        <v>91.11232558744031</v>
      </c>
      <c r="CJ148" s="268">
        <v>114.19093107840619</v>
      </c>
      <c r="CK148" s="268">
        <v>0</v>
      </c>
      <c r="CL148" s="268">
        <v>0</v>
      </c>
      <c r="CM148" s="268">
        <v>0</v>
      </c>
      <c r="CN148" s="268">
        <v>0</v>
      </c>
      <c r="CP148" s="268">
        <v>0</v>
      </c>
      <c r="CQ148" s="268">
        <v>0</v>
      </c>
      <c r="CR148" s="268">
        <v>0</v>
      </c>
      <c r="CS148" s="268">
        <v>0</v>
      </c>
      <c r="CT148" s="268">
        <v>0</v>
      </c>
      <c r="CU148" s="268">
        <v>0</v>
      </c>
      <c r="CV148" s="268">
        <v>-0.1190955817588768</v>
      </c>
      <c r="CW148" s="268">
        <v>-0.1190955817589238</v>
      </c>
      <c r="CX148" s="268">
        <v>3.7735120812154258E-2</v>
      </c>
    </row>
    <row r="149" spans="1:102">
      <c r="A149" s="269">
        <v>147</v>
      </c>
      <c r="B149" s="268">
        <v>128</v>
      </c>
      <c r="C149" s="270">
        <v>43413</v>
      </c>
      <c r="D149" s="268">
        <v>1</v>
      </c>
      <c r="E149" s="268" t="s">
        <v>756</v>
      </c>
      <c r="F149" s="268" t="s">
        <v>758</v>
      </c>
      <c r="G149" s="268" t="s">
        <v>607</v>
      </c>
      <c r="H149" s="268" t="s">
        <v>606</v>
      </c>
      <c r="I149" s="268">
        <v>0.6</v>
      </c>
      <c r="J149" s="268">
        <v>700</v>
      </c>
      <c r="K149" s="268">
        <v>0</v>
      </c>
      <c r="L149" s="268">
        <v>0.6</v>
      </c>
      <c r="M149" s="268">
        <v>0.2</v>
      </c>
      <c r="N149" s="268">
        <v>0.13829001305149441</v>
      </c>
      <c r="O149" s="268">
        <v>0.1230000111152327</v>
      </c>
      <c r="P149" s="268">
        <v>5.0583483202072538E-2</v>
      </c>
      <c r="Q149" s="268">
        <v>0.17358349431730519</v>
      </c>
      <c r="R149" s="268">
        <v>0.17788704824177259</v>
      </c>
      <c r="S149" s="268">
        <v>376.52669509102918</v>
      </c>
      <c r="T149" s="268">
        <v>376.52669509102918</v>
      </c>
      <c r="U149" s="268">
        <v>0.88943524120886275</v>
      </c>
      <c r="V149" s="268">
        <v>0</v>
      </c>
      <c r="W149" s="268">
        <v>0</v>
      </c>
      <c r="X149" s="268">
        <v>314</v>
      </c>
      <c r="Y149" s="268">
        <v>0.23278883098908801</v>
      </c>
      <c r="Z149" s="268">
        <v>0.21429748711391469</v>
      </c>
      <c r="AA149" s="268">
        <v>0.19810445703412091</v>
      </c>
      <c r="AB149" s="268">
        <v>0.20746670263166561</v>
      </c>
      <c r="AC149" s="268">
        <v>0.23057216674914199</v>
      </c>
      <c r="AD149" s="268">
        <v>0.23178062083538381</v>
      </c>
      <c r="AE149" s="268">
        <v>0.2336212225670313</v>
      </c>
      <c r="AF149" s="268">
        <v>0.18648090566508241</v>
      </c>
      <c r="AG149" s="268">
        <v>0</v>
      </c>
      <c r="AH149" s="268">
        <v>0</v>
      </c>
      <c r="AI149" s="268">
        <v>0</v>
      </c>
      <c r="AJ149" s="268">
        <v>0</v>
      </c>
      <c r="AL149" s="268">
        <v>0</v>
      </c>
      <c r="AM149" s="268">
        <v>9.442233802182412E-3</v>
      </c>
      <c r="AN149" s="268">
        <v>9.1405025772170728E-3</v>
      </c>
      <c r="AO149" s="268">
        <v>1.0379108593175821E-2</v>
      </c>
      <c r="AP149" s="268">
        <v>1.650665947366687E-2</v>
      </c>
      <c r="AQ149" s="268">
        <v>2.3885566650171601E-2</v>
      </c>
      <c r="AR149" s="268">
        <v>1.282193791646162E-2</v>
      </c>
      <c r="AS149" s="268">
        <v>1.363787774329687E-2</v>
      </c>
      <c r="AT149" s="268">
        <v>1.8351909433491759E-2</v>
      </c>
      <c r="AU149" s="268">
        <v>0</v>
      </c>
      <c r="AV149" s="268">
        <v>0</v>
      </c>
      <c r="AW149" s="268">
        <v>0</v>
      </c>
      <c r="AX149" s="268">
        <v>0</v>
      </c>
      <c r="AZ149" s="268">
        <v>0</v>
      </c>
      <c r="BA149" s="268">
        <v>0</v>
      </c>
      <c r="BB149" s="268">
        <v>0</v>
      </c>
      <c r="BC149" s="268">
        <v>0</v>
      </c>
      <c r="BD149" s="268">
        <v>0.30976095141048687</v>
      </c>
      <c r="BE149" s="268">
        <v>0.33902146241509867</v>
      </c>
      <c r="BF149" s="268">
        <v>0.1436827679608115</v>
      </c>
      <c r="BG149" s="268">
        <v>0.20753481821360301</v>
      </c>
      <c r="BH149" s="268">
        <v>0</v>
      </c>
      <c r="BI149" s="268">
        <v>0</v>
      </c>
      <c r="BJ149" s="268">
        <v>0</v>
      </c>
      <c r="BK149" s="268">
        <v>0</v>
      </c>
      <c r="BL149" s="268">
        <v>0</v>
      </c>
      <c r="BN149" s="268">
        <v>0</v>
      </c>
      <c r="BO149" s="268">
        <v>0</v>
      </c>
      <c r="BP149" s="268">
        <v>-5.526810721627011E-5</v>
      </c>
      <c r="BQ149" s="268">
        <v>-9.1699135998483434E-5</v>
      </c>
      <c r="BR149" s="268">
        <v>-8.7420157576251946E-5</v>
      </c>
      <c r="BS149" s="268">
        <v>-1.1074409370762809E-5</v>
      </c>
      <c r="BT149" s="268">
        <v>-1.4256933835724381E-5</v>
      </c>
      <c r="BU149" s="268">
        <v>-3.680244625719815E-5</v>
      </c>
      <c r="BV149" s="268">
        <v>0</v>
      </c>
      <c r="BW149" s="268">
        <v>0</v>
      </c>
      <c r="BX149" s="268">
        <v>0</v>
      </c>
      <c r="BY149" s="268">
        <v>0</v>
      </c>
      <c r="BZ149" s="268">
        <v>0</v>
      </c>
      <c r="CB149" s="268">
        <v>0</v>
      </c>
      <c r="CC149" s="268">
        <v>36.316283854547741</v>
      </c>
      <c r="CD149" s="268">
        <v>41.547738987350307</v>
      </c>
      <c r="CE149" s="268">
        <v>51.895542965879081</v>
      </c>
      <c r="CF149" s="268">
        <v>68.777747806945328</v>
      </c>
      <c r="CG149" s="268">
        <v>74.642395781786263</v>
      </c>
      <c r="CH149" s="268">
        <v>91.585270831868755</v>
      </c>
      <c r="CI149" s="268">
        <v>90.919184955312474</v>
      </c>
      <c r="CJ149" s="268">
        <v>114.6994339593235</v>
      </c>
      <c r="CK149" s="268">
        <v>0</v>
      </c>
      <c r="CL149" s="268">
        <v>0</v>
      </c>
      <c r="CM149" s="268">
        <v>0</v>
      </c>
      <c r="CN149" s="268">
        <v>0</v>
      </c>
      <c r="CP149" s="268">
        <v>0</v>
      </c>
      <c r="CQ149" s="268">
        <v>0</v>
      </c>
      <c r="CR149" s="268">
        <v>0</v>
      </c>
      <c r="CS149" s="268">
        <v>0</v>
      </c>
      <c r="CT149" s="268">
        <v>0</v>
      </c>
      <c r="CU149" s="268">
        <v>0</v>
      </c>
      <c r="CV149" s="268">
        <v>-0.173583494317231</v>
      </c>
      <c r="CW149" s="268">
        <v>-0.17358349431730519</v>
      </c>
      <c r="CX149" s="268">
        <v>5.0583483202072538E-2</v>
      </c>
    </row>
    <row r="150" spans="1:102">
      <c r="A150" s="269">
        <v>148</v>
      </c>
      <c r="B150" s="268">
        <v>129</v>
      </c>
      <c r="C150" s="270">
        <v>43414</v>
      </c>
      <c r="D150" s="268">
        <v>1</v>
      </c>
      <c r="E150" s="268" t="s">
        <v>756</v>
      </c>
      <c r="F150" s="268" t="s">
        <v>758</v>
      </c>
      <c r="G150" s="268" t="s">
        <v>607</v>
      </c>
      <c r="H150" s="268" t="s">
        <v>606</v>
      </c>
      <c r="I150" s="268">
        <v>0.6</v>
      </c>
      <c r="J150" s="268">
        <v>700</v>
      </c>
      <c r="K150" s="268">
        <v>0</v>
      </c>
      <c r="L150" s="268">
        <v>0.6</v>
      </c>
      <c r="M150" s="268">
        <v>0.2</v>
      </c>
      <c r="N150" s="268">
        <v>0.12364042705598061</v>
      </c>
      <c r="O150" s="268">
        <v>0.12668964503790769</v>
      </c>
      <c r="P150" s="268">
        <v>5.7943954081020932E-2</v>
      </c>
      <c r="Q150" s="268">
        <v>0.18463359911892871</v>
      </c>
      <c r="R150" s="268">
        <v>0.20493239639255939</v>
      </c>
      <c r="S150" s="268">
        <v>376.73162748742169</v>
      </c>
      <c r="T150" s="268">
        <v>376.73162748742169</v>
      </c>
      <c r="U150" s="268">
        <v>1.0246619819627969</v>
      </c>
      <c r="V150" s="268">
        <v>0</v>
      </c>
      <c r="W150" s="268">
        <v>0</v>
      </c>
      <c r="X150" s="268">
        <v>315</v>
      </c>
      <c r="Y150" s="268">
        <v>0.23251873766948469</v>
      </c>
      <c r="Z150" s="268">
        <v>0.21412028960531981</v>
      </c>
      <c r="AA150" s="268">
        <v>0.19813118478022451</v>
      </c>
      <c r="AB150" s="268">
        <v>0.20772335220266139</v>
      </c>
      <c r="AC150" s="268">
        <v>0.23048456306646539</v>
      </c>
      <c r="AD150" s="268">
        <v>0.23164054786361721</v>
      </c>
      <c r="AE150" s="268">
        <v>0.23375849509432781</v>
      </c>
      <c r="AF150" s="268">
        <v>0.18525090555393009</v>
      </c>
      <c r="AG150" s="268">
        <v>0</v>
      </c>
      <c r="AH150" s="268">
        <v>0</v>
      </c>
      <c r="AI150" s="268">
        <v>0</v>
      </c>
      <c r="AJ150" s="268">
        <v>0</v>
      </c>
      <c r="AL150" s="268">
        <v>0</v>
      </c>
      <c r="AM150" s="268">
        <v>9.4962524661030591E-3</v>
      </c>
      <c r="AN150" s="268">
        <v>9.1759420789360533E-3</v>
      </c>
      <c r="AO150" s="268">
        <v>1.0373763043955099E-2</v>
      </c>
      <c r="AP150" s="268">
        <v>1.645532955946772E-2</v>
      </c>
      <c r="AQ150" s="268">
        <v>2.3903087386706909E-2</v>
      </c>
      <c r="AR150" s="268">
        <v>1.283594521363828E-2</v>
      </c>
      <c r="AS150" s="268">
        <v>1.362415049056722E-2</v>
      </c>
      <c r="AT150" s="268">
        <v>1.8474909444606991E-2</v>
      </c>
      <c r="AU150" s="268">
        <v>0</v>
      </c>
      <c r="AV150" s="268">
        <v>0</v>
      </c>
      <c r="AW150" s="268">
        <v>0</v>
      </c>
      <c r="AX150" s="268">
        <v>0</v>
      </c>
      <c r="AZ150" s="268">
        <v>0</v>
      </c>
      <c r="BA150" s="268">
        <v>0</v>
      </c>
      <c r="BB150" s="268">
        <v>0</v>
      </c>
      <c r="BC150" s="268">
        <v>0</v>
      </c>
      <c r="BD150" s="268">
        <v>0.31145786732103098</v>
      </c>
      <c r="BE150" s="268">
        <v>0.33727335582504758</v>
      </c>
      <c r="BF150" s="268">
        <v>0.1399020152136469</v>
      </c>
      <c r="BG150" s="268">
        <v>0.21136676164027449</v>
      </c>
      <c r="BH150" s="268">
        <v>0</v>
      </c>
      <c r="BI150" s="268">
        <v>0</v>
      </c>
      <c r="BJ150" s="268">
        <v>0</v>
      </c>
      <c r="BK150" s="268">
        <v>0</v>
      </c>
      <c r="BL150" s="268">
        <v>0</v>
      </c>
      <c r="BN150" s="268">
        <v>0</v>
      </c>
      <c r="BO150" s="268">
        <v>0</v>
      </c>
      <c r="BP150" s="268">
        <v>-5.4018663920648388E-5</v>
      </c>
      <c r="BQ150" s="268">
        <v>-8.945816563962842E-5</v>
      </c>
      <c r="BR150" s="268">
        <v>-8.4112616418909389E-5</v>
      </c>
      <c r="BS150" s="268">
        <v>-1.7028078419971539E-5</v>
      </c>
      <c r="BT150" s="268">
        <v>-1.7488353826398112E-5</v>
      </c>
      <c r="BU150" s="268">
        <v>-2.441891976656149E-5</v>
      </c>
      <c r="BV150" s="268">
        <v>0</v>
      </c>
      <c r="BW150" s="268">
        <v>0</v>
      </c>
      <c r="BX150" s="268">
        <v>0</v>
      </c>
      <c r="BY150" s="268">
        <v>0</v>
      </c>
      <c r="BZ150" s="268">
        <v>0</v>
      </c>
      <c r="CB150" s="268">
        <v>0</v>
      </c>
      <c r="CC150" s="268">
        <v>36.524047946550233</v>
      </c>
      <c r="CD150" s="268">
        <v>41.708827631527498</v>
      </c>
      <c r="CE150" s="268">
        <v>51.868815219775477</v>
      </c>
      <c r="CF150" s="268">
        <v>68.563873164448864</v>
      </c>
      <c r="CG150" s="268">
        <v>74.697148083459112</v>
      </c>
      <c r="CH150" s="268">
        <v>91.685322954559183</v>
      </c>
      <c r="CI150" s="268">
        <v>90.827669937114777</v>
      </c>
      <c r="CJ150" s="268">
        <v>115.4681840287937</v>
      </c>
      <c r="CK150" s="268">
        <v>0</v>
      </c>
      <c r="CL150" s="268">
        <v>0</v>
      </c>
      <c r="CM150" s="268">
        <v>0</v>
      </c>
      <c r="CN150" s="268">
        <v>0</v>
      </c>
      <c r="CP150" s="268">
        <v>0</v>
      </c>
      <c r="CQ150" s="268">
        <v>0</v>
      </c>
      <c r="CR150" s="268">
        <v>0</v>
      </c>
      <c r="CS150" s="268">
        <v>0</v>
      </c>
      <c r="CT150" s="268">
        <v>0</v>
      </c>
      <c r="CU150" s="268">
        <v>0</v>
      </c>
      <c r="CV150" s="268">
        <v>-0.1846335991190218</v>
      </c>
      <c r="CW150" s="268">
        <v>-0.18463359911892871</v>
      </c>
      <c r="CX150" s="268">
        <v>5.7943954081020932E-2</v>
      </c>
    </row>
    <row r="151" spans="1:102">
      <c r="A151" s="269">
        <v>149</v>
      </c>
      <c r="B151" s="268">
        <v>130</v>
      </c>
      <c r="C151" s="270">
        <v>43415</v>
      </c>
      <c r="D151" s="268">
        <v>1</v>
      </c>
      <c r="E151" s="268" t="s">
        <v>756</v>
      </c>
      <c r="F151" s="268" t="s">
        <v>758</v>
      </c>
      <c r="G151" s="268" t="s">
        <v>607</v>
      </c>
      <c r="H151" s="268" t="s">
        <v>606</v>
      </c>
      <c r="I151" s="268">
        <v>0.6</v>
      </c>
      <c r="J151" s="268">
        <v>700</v>
      </c>
      <c r="K151" s="268">
        <v>0</v>
      </c>
      <c r="L151" s="268">
        <v>0.6</v>
      </c>
      <c r="M151" s="268">
        <v>0.2</v>
      </c>
      <c r="N151" s="268">
        <v>0.10886739789394501</v>
      </c>
      <c r="O151" s="268">
        <v>0.108891424466139</v>
      </c>
      <c r="P151" s="268">
        <v>5.6190814778790697E-2</v>
      </c>
      <c r="Q151" s="268">
        <v>0.16508223924492979</v>
      </c>
      <c r="R151" s="268">
        <v>0.20004413915030361</v>
      </c>
      <c r="S151" s="268">
        <v>376.93167162657198</v>
      </c>
      <c r="T151" s="268">
        <v>376.93167162657198</v>
      </c>
      <c r="U151" s="268">
        <v>1.0002206957515181</v>
      </c>
      <c r="V151" s="268">
        <v>0</v>
      </c>
      <c r="W151" s="268">
        <v>0</v>
      </c>
      <c r="X151" s="268">
        <v>316</v>
      </c>
      <c r="Y151" s="268">
        <v>0.2322547873917207</v>
      </c>
      <c r="Z151" s="268">
        <v>0.2139481704209712</v>
      </c>
      <c r="AA151" s="268">
        <v>0.19815919993943029</v>
      </c>
      <c r="AB151" s="268">
        <v>0.20793029132244531</v>
      </c>
      <c r="AC151" s="268">
        <v>0.2304060246042175</v>
      </c>
      <c r="AD151" s="268">
        <v>0.23156010174207359</v>
      </c>
      <c r="AE151" s="268">
        <v>0.2338188089658029</v>
      </c>
      <c r="AF151" s="268">
        <v>0.18398400910355101</v>
      </c>
      <c r="AG151" s="268">
        <v>0</v>
      </c>
      <c r="AH151" s="268">
        <v>0</v>
      </c>
      <c r="AI151" s="268">
        <v>0</v>
      </c>
      <c r="AJ151" s="268">
        <v>0</v>
      </c>
      <c r="AL151" s="268">
        <v>0</v>
      </c>
      <c r="AM151" s="268">
        <v>9.549042521655858E-3</v>
      </c>
      <c r="AN151" s="268">
        <v>9.2103659158057714E-3</v>
      </c>
      <c r="AO151" s="268">
        <v>1.036816001211395E-2</v>
      </c>
      <c r="AP151" s="268">
        <v>1.6413941735510942E-2</v>
      </c>
      <c r="AQ151" s="268">
        <v>2.391879507915649E-2</v>
      </c>
      <c r="AR151" s="268">
        <v>1.2843989825792639E-2</v>
      </c>
      <c r="AS151" s="268">
        <v>1.361811910341971E-2</v>
      </c>
      <c r="AT151" s="268">
        <v>1.8601599089644899E-2</v>
      </c>
      <c r="AU151" s="268">
        <v>0</v>
      </c>
      <c r="AV151" s="268">
        <v>0</v>
      </c>
      <c r="AW151" s="268">
        <v>0</v>
      </c>
      <c r="AX151" s="268">
        <v>0</v>
      </c>
      <c r="AZ151" s="268">
        <v>0</v>
      </c>
      <c r="BA151" s="268">
        <v>0</v>
      </c>
      <c r="BB151" s="268">
        <v>0</v>
      </c>
      <c r="BC151" s="268">
        <v>0</v>
      </c>
      <c r="BD151" s="268">
        <v>0.31300544994184643</v>
      </c>
      <c r="BE151" s="268">
        <v>0.33591629954413421</v>
      </c>
      <c r="BF151" s="268">
        <v>0.13798027363781001</v>
      </c>
      <c r="BG151" s="268">
        <v>0.21309797687620949</v>
      </c>
      <c r="BH151" s="268">
        <v>0</v>
      </c>
      <c r="BI151" s="268">
        <v>0</v>
      </c>
      <c r="BJ151" s="268">
        <v>0</v>
      </c>
      <c r="BK151" s="268">
        <v>0</v>
      </c>
      <c r="BL151" s="268">
        <v>0</v>
      </c>
      <c r="BN151" s="268">
        <v>0</v>
      </c>
      <c r="BO151" s="268">
        <v>0</v>
      </c>
      <c r="BP151" s="268">
        <v>-5.2790055552795512E-5</v>
      </c>
      <c r="BQ151" s="268">
        <v>-8.7213892422515735E-5</v>
      </c>
      <c r="BR151" s="268">
        <v>-8.1610860581365948E-5</v>
      </c>
      <c r="BS151" s="268">
        <v>-2.2086263206049531E-5</v>
      </c>
      <c r="BT151" s="268">
        <v>-1.8329637019776348E-5</v>
      </c>
      <c r="BU151" s="268">
        <v>-1.8379126534379859E-5</v>
      </c>
      <c r="BV151" s="268">
        <v>0</v>
      </c>
      <c r="BW151" s="268">
        <v>0</v>
      </c>
      <c r="BX151" s="268">
        <v>0</v>
      </c>
      <c r="BY151" s="268">
        <v>0</v>
      </c>
      <c r="BZ151" s="268">
        <v>0</v>
      </c>
      <c r="CB151" s="268">
        <v>0</v>
      </c>
      <c r="CC151" s="268">
        <v>36.727086621753287</v>
      </c>
      <c r="CD151" s="268">
        <v>41.865299617298938</v>
      </c>
      <c r="CE151" s="268">
        <v>51.840800060569727</v>
      </c>
      <c r="CF151" s="268">
        <v>68.391423897962284</v>
      </c>
      <c r="CG151" s="268">
        <v>74.746234622364057</v>
      </c>
      <c r="CH151" s="268">
        <v>91.742784469947452</v>
      </c>
      <c r="CI151" s="268">
        <v>90.787460689464737</v>
      </c>
      <c r="CJ151" s="268">
        <v>116.2599943102806</v>
      </c>
      <c r="CK151" s="268">
        <v>0</v>
      </c>
      <c r="CL151" s="268">
        <v>0</v>
      </c>
      <c r="CM151" s="268">
        <v>0</v>
      </c>
      <c r="CN151" s="268">
        <v>0</v>
      </c>
      <c r="CP151" s="268">
        <v>0</v>
      </c>
      <c r="CQ151" s="268">
        <v>0</v>
      </c>
      <c r="CR151" s="268">
        <v>0</v>
      </c>
      <c r="CS151" s="268">
        <v>0</v>
      </c>
      <c r="CT151" s="268">
        <v>0</v>
      </c>
      <c r="CU151" s="268">
        <v>0</v>
      </c>
      <c r="CV151" s="268">
        <v>-0.16508223924488469</v>
      </c>
      <c r="CW151" s="268">
        <v>-0.16508223924492979</v>
      </c>
      <c r="CX151" s="268">
        <v>5.6190814778790697E-2</v>
      </c>
    </row>
    <row r="152" spans="1:102">
      <c r="A152" s="269">
        <v>150</v>
      </c>
      <c r="B152" s="268">
        <v>131</v>
      </c>
      <c r="C152" s="270">
        <v>43416</v>
      </c>
      <c r="D152" s="268">
        <v>1</v>
      </c>
      <c r="E152" s="268" t="s">
        <v>756</v>
      </c>
      <c r="F152" s="268" t="s">
        <v>758</v>
      </c>
      <c r="G152" s="268" t="s">
        <v>607</v>
      </c>
      <c r="H152" s="268" t="s">
        <v>606</v>
      </c>
      <c r="I152" s="268">
        <v>0.6</v>
      </c>
      <c r="J152" s="268">
        <v>700</v>
      </c>
      <c r="K152" s="268">
        <v>0</v>
      </c>
      <c r="L152" s="268">
        <v>0.6</v>
      </c>
      <c r="M152" s="268">
        <v>0.2</v>
      </c>
      <c r="N152" s="268">
        <v>9.8070205798792803E-2</v>
      </c>
      <c r="O152" s="268">
        <v>7.7999540642866363E-2</v>
      </c>
      <c r="P152" s="268">
        <v>4.4436598858095672E-2</v>
      </c>
      <c r="Q152" s="268">
        <v>0.12243613950096199</v>
      </c>
      <c r="R152" s="268">
        <v>0.15906878140522171</v>
      </c>
      <c r="S152" s="268">
        <v>377.09074040797731</v>
      </c>
      <c r="T152" s="268">
        <v>377.09074040797731</v>
      </c>
      <c r="U152" s="268">
        <v>0.79534390702610824</v>
      </c>
      <c r="V152" s="268">
        <v>0</v>
      </c>
      <c r="W152" s="268">
        <v>0</v>
      </c>
      <c r="X152" s="268">
        <v>317</v>
      </c>
      <c r="Y152" s="268">
        <v>0.23199689858087091</v>
      </c>
      <c r="Z152" s="268">
        <v>0.2137810130617446</v>
      </c>
      <c r="AA152" s="268">
        <v>0.19818586525931051</v>
      </c>
      <c r="AB152" s="268">
        <v>0.20810896124744999</v>
      </c>
      <c r="AC152" s="268">
        <v>0.23035153706366249</v>
      </c>
      <c r="AD152" s="268">
        <v>0.23151362815731891</v>
      </c>
      <c r="AE152" s="268">
        <v>0.23385177133426241</v>
      </c>
      <c r="AF152" s="268">
        <v>0.18289509485888961</v>
      </c>
      <c r="AG152" s="268">
        <v>0</v>
      </c>
      <c r="AH152" s="268">
        <v>0</v>
      </c>
      <c r="AI152" s="268">
        <v>0</v>
      </c>
      <c r="AJ152" s="268">
        <v>0</v>
      </c>
      <c r="AL152" s="268">
        <v>0</v>
      </c>
      <c r="AM152" s="268">
        <v>9.6006202838258142E-3</v>
      </c>
      <c r="AN152" s="268">
        <v>9.2437973876510794E-3</v>
      </c>
      <c r="AO152" s="268">
        <v>1.03628269481379E-2</v>
      </c>
      <c r="AP152" s="268">
        <v>1.637820775051E-2</v>
      </c>
      <c r="AQ152" s="268">
        <v>2.3929692587267491E-2</v>
      </c>
      <c r="AR152" s="268">
        <v>1.28486371842681E-2</v>
      </c>
      <c r="AS152" s="268">
        <v>1.3614822866573759E-2</v>
      </c>
      <c r="AT152" s="268">
        <v>1.8710490514111042E-2</v>
      </c>
      <c r="AU152" s="268">
        <v>0</v>
      </c>
      <c r="AV152" s="268">
        <v>0</v>
      </c>
      <c r="AW152" s="268">
        <v>0</v>
      </c>
      <c r="AX152" s="268">
        <v>0</v>
      </c>
      <c r="AZ152" s="268">
        <v>0</v>
      </c>
      <c r="BA152" s="268">
        <v>0</v>
      </c>
      <c r="BB152" s="268">
        <v>0</v>
      </c>
      <c r="BC152" s="268">
        <v>0</v>
      </c>
      <c r="BD152" s="268">
        <v>0.31439364971111589</v>
      </c>
      <c r="BE152" s="268">
        <v>0.33491431525388421</v>
      </c>
      <c r="BF152" s="268">
        <v>0.1368835322078496</v>
      </c>
      <c r="BG152" s="268">
        <v>0.21380850282715019</v>
      </c>
      <c r="BH152" s="268">
        <v>0</v>
      </c>
      <c r="BI152" s="268">
        <v>0</v>
      </c>
      <c r="BJ152" s="268">
        <v>0</v>
      </c>
      <c r="BK152" s="268">
        <v>0</v>
      </c>
      <c r="BL152" s="268">
        <v>0</v>
      </c>
      <c r="BN152" s="268">
        <v>0</v>
      </c>
      <c r="BO152" s="268">
        <v>0</v>
      </c>
      <c r="BP152" s="268">
        <v>-5.1577762169958322E-5</v>
      </c>
      <c r="BQ152" s="268">
        <v>-8.5009234015267436E-5</v>
      </c>
      <c r="BR152" s="268">
        <v>-7.9676170039218763E-5</v>
      </c>
      <c r="BS152" s="268">
        <v>-2.6276149699727109E-5</v>
      </c>
      <c r="BT152" s="268">
        <v>-1.8354549555533649E-5</v>
      </c>
      <c r="BU152" s="268">
        <v>-1.5310310826436439E-5</v>
      </c>
      <c r="BV152" s="268">
        <v>0</v>
      </c>
      <c r="BW152" s="268">
        <v>0</v>
      </c>
      <c r="BX152" s="268">
        <v>0</v>
      </c>
      <c r="BY152" s="268">
        <v>0</v>
      </c>
      <c r="BZ152" s="268">
        <v>0</v>
      </c>
      <c r="CB152" s="268">
        <v>0</v>
      </c>
      <c r="CC152" s="268">
        <v>36.92546263009929</v>
      </c>
      <c r="CD152" s="268">
        <v>42.017260852959431</v>
      </c>
      <c r="CE152" s="268">
        <v>51.814134740689489</v>
      </c>
      <c r="CF152" s="268">
        <v>68.242532293791683</v>
      </c>
      <c r="CG152" s="268">
        <v>74.780289335210924</v>
      </c>
      <c r="CH152" s="268">
        <v>91.775979887629333</v>
      </c>
      <c r="CI152" s="268">
        <v>90.765485777158432</v>
      </c>
      <c r="CJ152" s="268">
        <v>116.940565713194</v>
      </c>
      <c r="CK152" s="268">
        <v>0</v>
      </c>
      <c r="CL152" s="268">
        <v>0</v>
      </c>
      <c r="CM152" s="268">
        <v>0</v>
      </c>
      <c r="CN152" s="268">
        <v>0</v>
      </c>
      <c r="CP152" s="268">
        <v>0</v>
      </c>
      <c r="CQ152" s="268">
        <v>0</v>
      </c>
      <c r="CR152" s="268">
        <v>0</v>
      </c>
      <c r="CS152" s="268">
        <v>0</v>
      </c>
      <c r="CT152" s="268">
        <v>0</v>
      </c>
      <c r="CU152" s="268">
        <v>0</v>
      </c>
      <c r="CV152" s="268">
        <v>-0.1224361395009699</v>
      </c>
      <c r="CW152" s="268">
        <v>-0.12243613950096199</v>
      </c>
      <c r="CX152" s="268">
        <v>4.4436598858095672E-2</v>
      </c>
    </row>
    <row r="153" spans="1:102">
      <c r="A153" s="269">
        <v>151</v>
      </c>
      <c r="B153" s="268">
        <v>132</v>
      </c>
      <c r="C153" s="270">
        <v>43417</v>
      </c>
      <c r="D153" s="268">
        <v>1</v>
      </c>
      <c r="E153" s="268" t="s">
        <v>756</v>
      </c>
      <c r="F153" s="268" t="s">
        <v>758</v>
      </c>
      <c r="G153" s="268" t="s">
        <v>607</v>
      </c>
      <c r="H153" s="268" t="s">
        <v>606</v>
      </c>
      <c r="I153" s="268">
        <v>0.6</v>
      </c>
      <c r="J153" s="268">
        <v>700</v>
      </c>
      <c r="K153" s="268">
        <v>0</v>
      </c>
      <c r="L153" s="268">
        <v>0.6</v>
      </c>
      <c r="M153" s="268">
        <v>0.2</v>
      </c>
      <c r="N153" s="268">
        <v>0.1003112917974343</v>
      </c>
      <c r="O153" s="268">
        <v>6.6164876521991225E-2</v>
      </c>
      <c r="P153" s="268">
        <v>3.6746765121361782E-2</v>
      </c>
      <c r="Q153" s="268">
        <v>0.10291164164335299</v>
      </c>
      <c r="R153" s="268">
        <v>0.13191909970734431</v>
      </c>
      <c r="S153" s="268">
        <v>377.22265950768463</v>
      </c>
      <c r="T153" s="268">
        <v>377.22265950768463</v>
      </c>
      <c r="U153" s="268">
        <v>0.65959549853672161</v>
      </c>
      <c r="V153" s="268">
        <v>0</v>
      </c>
      <c r="W153" s="268">
        <v>0</v>
      </c>
      <c r="X153" s="268">
        <v>318</v>
      </c>
      <c r="Y153" s="268">
        <v>0.2317449874340303</v>
      </c>
      <c r="Z153" s="268">
        <v>0.21361857079952909</v>
      </c>
      <c r="AA153" s="268">
        <v>0.19821004735227399</v>
      </c>
      <c r="AB153" s="268">
        <v>0.20828038682085881</v>
      </c>
      <c r="AC153" s="268">
        <v>0.23033482398890431</v>
      </c>
      <c r="AD153" s="268">
        <v>0.23149953745543561</v>
      </c>
      <c r="AE153" s="268">
        <v>0.2338924136824489</v>
      </c>
      <c r="AF153" s="268">
        <v>0.18211509945246099</v>
      </c>
      <c r="AG153" s="268">
        <v>0</v>
      </c>
      <c r="AH153" s="268">
        <v>0</v>
      </c>
      <c r="AI153" s="268">
        <v>0</v>
      </c>
      <c r="AJ153" s="268">
        <v>0</v>
      </c>
      <c r="AL153" s="268">
        <v>0</v>
      </c>
      <c r="AM153" s="268">
        <v>9.6510025131939445E-3</v>
      </c>
      <c r="AN153" s="268">
        <v>9.2762858400941874E-3</v>
      </c>
      <c r="AO153" s="268">
        <v>1.03579905295452E-2</v>
      </c>
      <c r="AP153" s="268">
        <v>1.6343922635828231E-2</v>
      </c>
      <c r="AQ153" s="268">
        <v>2.3933035202219149E-2</v>
      </c>
      <c r="AR153" s="268">
        <v>1.2850046254456441E-2</v>
      </c>
      <c r="AS153" s="268">
        <v>1.3610758631755111E-2</v>
      </c>
      <c r="AT153" s="268">
        <v>1.8788490054753901E-2</v>
      </c>
      <c r="AU153" s="268">
        <v>0</v>
      </c>
      <c r="AV153" s="268">
        <v>0</v>
      </c>
      <c r="AW153" s="268">
        <v>0</v>
      </c>
      <c r="AX153" s="268">
        <v>0</v>
      </c>
      <c r="AZ153" s="268">
        <v>0</v>
      </c>
      <c r="BA153" s="268">
        <v>0</v>
      </c>
      <c r="BB153" s="268">
        <v>0</v>
      </c>
      <c r="BC153" s="268">
        <v>0</v>
      </c>
      <c r="BD153" s="268">
        <v>0.31556249711243223</v>
      </c>
      <c r="BE153" s="268">
        <v>0.33413221933427151</v>
      </c>
      <c r="BF153" s="268">
        <v>0.1361985337837677</v>
      </c>
      <c r="BG153" s="268">
        <v>0.2141067497695287</v>
      </c>
      <c r="BH153" s="268">
        <v>0</v>
      </c>
      <c r="BI153" s="268">
        <v>0</v>
      </c>
      <c r="BJ153" s="268">
        <v>0</v>
      </c>
      <c r="BK153" s="268">
        <v>0</v>
      </c>
      <c r="BL153" s="268">
        <v>0</v>
      </c>
      <c r="BN153" s="268">
        <v>0</v>
      </c>
      <c r="BO153" s="268">
        <v>0</v>
      </c>
      <c r="BP153" s="268">
        <v>-5.0382229368129727E-5</v>
      </c>
      <c r="BQ153" s="268">
        <v>-8.2870681811234896E-5</v>
      </c>
      <c r="BR153" s="268">
        <v>-7.8034263218528508E-5</v>
      </c>
      <c r="BS153" s="268">
        <v>-2.972662443791994E-5</v>
      </c>
      <c r="BT153" s="268">
        <v>-1.822153999345041E-5</v>
      </c>
      <c r="BU153" s="268">
        <v>-1.3578410570976661E-5</v>
      </c>
      <c r="BV153" s="268">
        <v>0</v>
      </c>
      <c r="BW153" s="268">
        <v>0</v>
      </c>
      <c r="BX153" s="268">
        <v>0</v>
      </c>
      <c r="BY153" s="268">
        <v>0</v>
      </c>
      <c r="BZ153" s="268">
        <v>0</v>
      </c>
      <c r="CB153" s="268">
        <v>0</v>
      </c>
      <c r="CC153" s="268">
        <v>37.11924043536132</v>
      </c>
      <c r="CD153" s="268">
        <v>42.164935636791739</v>
      </c>
      <c r="CE153" s="268">
        <v>51.789952647725947</v>
      </c>
      <c r="CF153" s="268">
        <v>68.099677649284331</v>
      </c>
      <c r="CG153" s="268">
        <v>74.790735006934838</v>
      </c>
      <c r="CH153" s="268">
        <v>91.786044674688867</v>
      </c>
      <c r="CI153" s="268">
        <v>90.738390878367383</v>
      </c>
      <c r="CJ153" s="268">
        <v>117.4280628422119</v>
      </c>
      <c r="CK153" s="268">
        <v>0</v>
      </c>
      <c r="CL153" s="268">
        <v>0</v>
      </c>
      <c r="CM153" s="268">
        <v>0</v>
      </c>
      <c r="CN153" s="268">
        <v>0</v>
      </c>
      <c r="CP153" s="268">
        <v>0</v>
      </c>
      <c r="CQ153" s="268">
        <v>0</v>
      </c>
      <c r="CR153" s="268">
        <v>0</v>
      </c>
      <c r="CS153" s="268">
        <v>0</v>
      </c>
      <c r="CT153" s="268">
        <v>0</v>
      </c>
      <c r="CU153" s="268">
        <v>0</v>
      </c>
      <c r="CV153" s="268">
        <v>-0.1029116416433329</v>
      </c>
      <c r="CW153" s="268">
        <v>-0.10291164164335299</v>
      </c>
      <c r="CX153" s="268">
        <v>3.6746765121361782E-2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7"/>
  <dimension ref="A1:IU158"/>
  <sheetViews>
    <sheetView workbookViewId="0">
      <selection activeCell="IO28" sqref="IO28"/>
    </sheetView>
  </sheetViews>
  <sheetFormatPr defaultColWidth="8.6640625" defaultRowHeight="13.2"/>
  <cols>
    <col min="250" max="250" width="20.21875" customWidth="1"/>
  </cols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s="22" t="s">
        <v>833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4"/>
  <dimension ref="A1:IU158"/>
  <sheetViews>
    <sheetView workbookViewId="0"/>
  </sheetViews>
  <sheetFormatPr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RS_data_input</vt:lpstr>
      <vt:lpstr>Neutron_probe_measurements</vt:lpstr>
      <vt:lpstr>ET_fractions_db</vt:lpstr>
      <vt:lpstr>ET_daily</vt:lpstr>
      <vt:lpstr>RS_daily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MAC guayule weather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Pfab</dc:creator>
  <cp:lastModifiedBy>Peter Waller</cp:lastModifiedBy>
  <cp:lastPrinted>2008-03-26T01:07:18Z</cp:lastPrinted>
  <dcterms:created xsi:type="dcterms:W3CDTF">2002-09-18T01:56:26Z</dcterms:created>
  <dcterms:modified xsi:type="dcterms:W3CDTF">2021-09-29T15:39:59Z</dcterms:modified>
</cp:coreProperties>
</file>