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pivotTables/pivotTable10.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1.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2.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8.xml" ContentType="application/vnd.openxmlformats-officedocument.drawing+xml"/>
  <Override PartName="/xl/slicers/slicer3.xml" ContentType="application/vnd.ms-excel.slicer+xml"/>
  <Override PartName="/xl/pivotTables/pivotTable15.xml" ContentType="application/vnd.openxmlformats-officedocument.spreadsheetml.pivotTable+xml"/>
  <Override PartName="/xl/drawings/drawing9.xml" ContentType="application/vnd.openxmlformats-officedocument.drawing+xml"/>
  <Override PartName="/xl/slicers/slicer4.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6.xml" ContentType="application/vnd.openxmlformats-officedocument.spreadsheetml.pivotTable+xml"/>
  <Override PartName="/xl/drawings/drawing10.xml" ContentType="application/vnd.openxmlformats-officedocument.drawing+xml"/>
  <Override PartName="/xl/slicers/slicer5.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AGBOTOBA OMOLOLU\Videos\data analy\cww tech africa\week 4\"/>
    </mc:Choice>
  </mc:AlternateContent>
  <bookViews>
    <workbookView xWindow="0" yWindow="0" windowWidth="23040" windowHeight="10440" activeTab="2"/>
  </bookViews>
  <sheets>
    <sheet name="Instructions" sheetId="13" r:id="rId1"/>
    <sheet name="Sheet1" sheetId="21" r:id="rId2"/>
    <sheet name="Sheet2" sheetId="22" r:id="rId3"/>
    <sheet name="PlayerData" sheetId="5" r:id="rId4"/>
    <sheet name="AgeHtWt" sheetId="7" r:id="rId5"/>
    <sheet name="AgeCtry" sheetId="9" r:id="rId6"/>
    <sheet name="AgeMW" sheetId="14" r:id="rId7"/>
    <sheet name="AgePos" sheetId="15" r:id="rId8"/>
    <sheet name="Heights" sheetId="11" r:id="rId9"/>
    <sheet name="BMIPosPct" sheetId="16" r:id="rId10"/>
    <sheet name="BMITeam" sheetId="17" r:id="rId11"/>
    <sheet name="HomeProv" sheetId="8" r:id="rId12"/>
    <sheet name="HockeyLinks" sheetId="1" r:id="rId13"/>
    <sheet name="MyLinks" sheetId="20" r:id="rId14"/>
  </sheets>
  <definedNames>
    <definedName name="_xlnm._FilterDatabase" localSheetId="3" hidden="1">PlayerData!$A$3:$W$3</definedName>
    <definedName name="Slicer_Team">#N/A</definedName>
    <definedName name="Slicer_Team1">#N/A</definedName>
    <definedName name="Slicer_Team2">#N/A</definedName>
    <definedName name="Slicer_Team21">#N/A</definedName>
    <definedName name="Slicer_Team3">#N/A</definedName>
  </definedNames>
  <calcPr calcId="162913"/>
  <pivotCaches>
    <pivotCache cacheId="0" r:id="rId15"/>
  </pivotCaches>
  <extLst>
    <ext xmlns:x14="http://schemas.microsoft.com/office/spreadsheetml/2009/9/main" uri="{BBE1A952-AA13-448e-AADC-164F8A28A991}">
      <x14:slicerCaches>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0" i="5" l="1"/>
  <c r="I15" i="5"/>
  <c r="I14" i="5"/>
  <c r="I12" i="5"/>
  <c r="I11" i="5"/>
  <c r="I8" i="5"/>
  <c r="I7" i="5"/>
  <c r="I6" i="5"/>
  <c r="J2" i="5"/>
  <c r="J85" i="5"/>
  <c r="J86" i="5"/>
  <c r="J87" i="5"/>
  <c r="J88" i="5"/>
  <c r="J89" i="5"/>
  <c r="J90" i="5"/>
  <c r="J91" i="5"/>
  <c r="J92" i="5"/>
  <c r="J93" i="5"/>
  <c r="J94" i="5"/>
  <c r="J95" i="5"/>
  <c r="J96" i="5"/>
  <c r="J97" i="5"/>
  <c r="J98" i="5"/>
  <c r="J99" i="5"/>
  <c r="J83" i="5"/>
  <c r="J8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4" i="5"/>
  <c r="M36" i="7"/>
  <c r="L36" i="7"/>
  <c r="K36" i="7"/>
  <c r="J36" i="7"/>
  <c r="I36" i="7"/>
  <c r="H36" i="7"/>
  <c r="G36" i="7"/>
  <c r="F36" i="7"/>
  <c r="E36" i="7"/>
  <c r="D36" i="7"/>
  <c r="T4" i="5" l="1"/>
  <c r="U4" i="5" s="1"/>
  <c r="V4" i="5" s="1"/>
  <c r="T5" i="5"/>
  <c r="T6" i="5"/>
  <c r="T7" i="5"/>
  <c r="T8" i="5"/>
  <c r="T9" i="5"/>
  <c r="T10" i="5"/>
  <c r="T11" i="5"/>
  <c r="T12" i="5"/>
  <c r="T13" i="5"/>
  <c r="T14" i="5"/>
  <c r="T15" i="5"/>
  <c r="T16" i="5"/>
  <c r="T17" i="5"/>
  <c r="T18" i="5"/>
  <c r="T19" i="5"/>
  <c r="T20" i="5"/>
  <c r="T21" i="5"/>
  <c r="T22" i="5"/>
  <c r="T23" i="5"/>
  <c r="T24" i="5"/>
  <c r="T25" i="5"/>
  <c r="T26" i="5"/>
  <c r="T27" i="5"/>
  <c r="T28" i="5"/>
  <c r="T29" i="5"/>
  <c r="T30" i="5"/>
  <c r="T31" i="5"/>
  <c r="T32" i="5"/>
  <c r="T33" i="5"/>
  <c r="T34" i="5"/>
  <c r="T35" i="5"/>
  <c r="T36" i="5"/>
  <c r="T37" i="5"/>
  <c r="T38" i="5"/>
  <c r="T39" i="5"/>
  <c r="T40" i="5"/>
  <c r="T41" i="5"/>
  <c r="T42" i="5"/>
  <c r="T43" i="5"/>
  <c r="T44" i="5"/>
  <c r="T45" i="5"/>
  <c r="T46" i="5"/>
  <c r="T47" i="5"/>
  <c r="T48" i="5"/>
  <c r="T49" i="5"/>
  <c r="T50" i="5"/>
  <c r="T51" i="5"/>
  <c r="T52" i="5"/>
  <c r="T53" i="5"/>
  <c r="T54" i="5"/>
  <c r="T55" i="5"/>
  <c r="T56" i="5"/>
  <c r="T57" i="5"/>
  <c r="T58" i="5"/>
  <c r="T59" i="5"/>
  <c r="T60" i="5"/>
  <c r="T61" i="5"/>
  <c r="T62" i="5"/>
  <c r="T63" i="5"/>
  <c r="T64" i="5"/>
  <c r="T65" i="5"/>
  <c r="T66" i="5"/>
  <c r="T67" i="5"/>
  <c r="T68" i="5"/>
  <c r="T69" i="5"/>
  <c r="T70" i="5"/>
  <c r="T71" i="5"/>
  <c r="T72" i="5"/>
  <c r="T73" i="5"/>
  <c r="T74" i="5"/>
  <c r="T75" i="5"/>
  <c r="T76" i="5"/>
  <c r="T77" i="5"/>
  <c r="T78" i="5"/>
  <c r="T79" i="5"/>
  <c r="T80" i="5"/>
  <c r="T81" i="5"/>
  <c r="T82" i="5"/>
  <c r="T83" i="5"/>
  <c r="T84" i="5"/>
  <c r="T85" i="5"/>
  <c r="T86" i="5"/>
  <c r="T87" i="5"/>
  <c r="T88" i="5"/>
  <c r="T89" i="5"/>
  <c r="T90" i="5"/>
  <c r="T91" i="5"/>
  <c r="T92" i="5"/>
  <c r="T93" i="5"/>
  <c r="T94" i="5"/>
  <c r="T95" i="5"/>
  <c r="T96" i="5"/>
  <c r="T97" i="5"/>
  <c r="T98" i="5"/>
  <c r="T99" i="5"/>
  <c r="B9" i="8"/>
  <c r="D21" i="7" l="1"/>
  <c r="F21" i="7"/>
  <c r="G21" i="7"/>
  <c r="H21" i="7"/>
  <c r="I21" i="7"/>
  <c r="J21" i="7"/>
  <c r="K21" i="7"/>
  <c r="L21" i="7"/>
  <c r="M21" i="7"/>
  <c r="E21" i="7"/>
  <c r="S4" i="5" l="1"/>
  <c r="U99" i="5" l="1"/>
  <c r="V99" i="5" s="1"/>
  <c r="U95" i="5"/>
  <c r="V95" i="5" s="1"/>
  <c r="U91" i="5"/>
  <c r="V91" i="5" s="1"/>
  <c r="U87" i="5"/>
  <c r="V87" i="5" s="1"/>
  <c r="U83" i="5"/>
  <c r="V83" i="5" s="1"/>
  <c r="U79" i="5"/>
  <c r="V79" i="5" s="1"/>
  <c r="U75" i="5"/>
  <c r="V75" i="5" s="1"/>
  <c r="U71" i="5"/>
  <c r="V71" i="5" s="1"/>
  <c r="U67" i="5"/>
  <c r="V67" i="5" s="1"/>
  <c r="U63" i="5"/>
  <c r="V63" i="5" s="1"/>
  <c r="U59" i="5"/>
  <c r="V59" i="5" s="1"/>
  <c r="U55" i="5"/>
  <c r="V55" i="5" s="1"/>
  <c r="U51" i="5"/>
  <c r="V51" i="5" s="1"/>
  <c r="U47" i="5"/>
  <c r="V47" i="5" s="1"/>
  <c r="U43" i="5"/>
  <c r="V43" i="5" s="1"/>
  <c r="U39" i="5"/>
  <c r="V39" i="5" s="1"/>
  <c r="U35" i="5"/>
  <c r="V35" i="5" s="1"/>
  <c r="U31" i="5"/>
  <c r="V31" i="5" s="1"/>
  <c r="U27" i="5"/>
  <c r="V27" i="5" s="1"/>
  <c r="U23" i="5"/>
  <c r="V23" i="5" s="1"/>
  <c r="U19" i="5"/>
  <c r="V19" i="5" s="1"/>
  <c r="U15" i="5"/>
  <c r="V15" i="5" s="1"/>
  <c r="U11" i="5"/>
  <c r="V11" i="5" s="1"/>
  <c r="U7" i="5"/>
  <c r="V7" i="5" s="1"/>
  <c r="U98" i="5"/>
  <c r="V98" i="5" s="1"/>
  <c r="U94" i="5"/>
  <c r="V94" i="5" s="1"/>
  <c r="U90" i="5"/>
  <c r="V90" i="5" s="1"/>
  <c r="U86" i="5"/>
  <c r="V86" i="5" s="1"/>
  <c r="U82" i="5"/>
  <c r="V82" i="5" s="1"/>
  <c r="U78" i="5"/>
  <c r="V78" i="5" s="1"/>
  <c r="U74" i="5"/>
  <c r="V74" i="5" s="1"/>
  <c r="U70" i="5"/>
  <c r="V70" i="5" s="1"/>
  <c r="U66" i="5"/>
  <c r="V66" i="5" s="1"/>
  <c r="U62" i="5"/>
  <c r="V62" i="5" s="1"/>
  <c r="U58" i="5"/>
  <c r="V58" i="5" s="1"/>
  <c r="U54" i="5"/>
  <c r="V54" i="5" s="1"/>
  <c r="U50" i="5"/>
  <c r="V50" i="5" s="1"/>
  <c r="U46" i="5"/>
  <c r="V46" i="5" s="1"/>
  <c r="U42" i="5"/>
  <c r="V42" i="5" s="1"/>
  <c r="U38" i="5"/>
  <c r="V38" i="5" s="1"/>
  <c r="U34" i="5"/>
  <c r="V34" i="5" s="1"/>
  <c r="U30" i="5"/>
  <c r="V30" i="5" s="1"/>
  <c r="U26" i="5"/>
  <c r="V26" i="5" s="1"/>
  <c r="U22" i="5"/>
  <c r="V22" i="5" s="1"/>
  <c r="U18" i="5"/>
  <c r="V18" i="5" s="1"/>
  <c r="U14" i="5"/>
  <c r="V14" i="5" s="1"/>
  <c r="U10" i="5"/>
  <c r="V10" i="5" s="1"/>
  <c r="U6" i="5"/>
  <c r="V6" i="5" s="1"/>
  <c r="U97" i="5"/>
  <c r="V97" i="5" s="1"/>
  <c r="U93" i="5"/>
  <c r="V93" i="5" s="1"/>
  <c r="U89" i="5"/>
  <c r="V89" i="5" s="1"/>
  <c r="U85" i="5"/>
  <c r="V85" i="5" s="1"/>
  <c r="U81" i="5"/>
  <c r="V81" i="5" s="1"/>
  <c r="U77" i="5"/>
  <c r="V77" i="5" s="1"/>
  <c r="U73" i="5"/>
  <c r="V73" i="5" s="1"/>
  <c r="U69" i="5"/>
  <c r="V69" i="5" s="1"/>
  <c r="U65" i="5"/>
  <c r="V65" i="5" s="1"/>
  <c r="U61" i="5"/>
  <c r="V61" i="5" s="1"/>
  <c r="U57" i="5"/>
  <c r="V57" i="5" s="1"/>
  <c r="U53" i="5"/>
  <c r="V53" i="5" s="1"/>
  <c r="U49" i="5"/>
  <c r="V49" i="5" s="1"/>
  <c r="U45" i="5"/>
  <c r="V45" i="5" s="1"/>
  <c r="U41" i="5"/>
  <c r="V41" i="5" s="1"/>
  <c r="U37" i="5"/>
  <c r="V37" i="5" s="1"/>
  <c r="U33" i="5"/>
  <c r="V33" i="5" s="1"/>
  <c r="U29" i="5"/>
  <c r="V29" i="5" s="1"/>
  <c r="U25" i="5"/>
  <c r="V25" i="5" s="1"/>
  <c r="U21" i="5"/>
  <c r="V21" i="5" s="1"/>
  <c r="U17" i="5"/>
  <c r="V17" i="5" s="1"/>
  <c r="U13" i="5"/>
  <c r="V13" i="5" s="1"/>
  <c r="U9" i="5"/>
  <c r="V9" i="5" s="1"/>
  <c r="U5" i="5"/>
  <c r="V5" i="5" s="1"/>
  <c r="U96" i="5"/>
  <c r="V96" i="5" s="1"/>
  <c r="U92" i="5"/>
  <c r="V92" i="5" s="1"/>
  <c r="U88" i="5"/>
  <c r="V88" i="5" s="1"/>
  <c r="U84" i="5"/>
  <c r="V84" i="5" s="1"/>
  <c r="U80" i="5"/>
  <c r="V80" i="5" s="1"/>
  <c r="U76" i="5"/>
  <c r="V76" i="5" s="1"/>
  <c r="U72" i="5"/>
  <c r="V72" i="5" s="1"/>
  <c r="U68" i="5"/>
  <c r="V68" i="5" s="1"/>
  <c r="U64" i="5"/>
  <c r="V64" i="5" s="1"/>
  <c r="U60" i="5"/>
  <c r="V60" i="5" s="1"/>
  <c r="U56" i="5"/>
  <c r="V56" i="5" s="1"/>
  <c r="U52" i="5"/>
  <c r="V52" i="5" s="1"/>
  <c r="U48" i="5"/>
  <c r="V48" i="5" s="1"/>
  <c r="U44" i="5"/>
  <c r="V44" i="5" s="1"/>
  <c r="U40" i="5"/>
  <c r="V40" i="5" s="1"/>
  <c r="U36" i="5"/>
  <c r="V36" i="5" s="1"/>
  <c r="U32" i="5"/>
  <c r="V32" i="5" s="1"/>
  <c r="U28" i="5"/>
  <c r="V28" i="5" s="1"/>
  <c r="U24" i="5"/>
  <c r="V24" i="5" s="1"/>
  <c r="U20" i="5"/>
  <c r="V20" i="5" s="1"/>
  <c r="U16" i="5"/>
  <c r="V16" i="5" s="1"/>
  <c r="U12" i="5"/>
  <c r="V12" i="5" s="1"/>
  <c r="U8" i="5"/>
  <c r="V8" i="5" s="1"/>
  <c r="S5" i="5"/>
  <c r="S6" i="5"/>
  <c r="S7" i="5"/>
  <c r="S8" i="5"/>
  <c r="S9" i="5"/>
  <c r="S10" i="5"/>
  <c r="S11" i="5"/>
  <c r="S12" i="5"/>
  <c r="S13" i="5"/>
  <c r="S14" i="5"/>
  <c r="S15" i="5"/>
  <c r="S16" i="5"/>
  <c r="S17" i="5"/>
  <c r="S18" i="5"/>
  <c r="S19" i="5"/>
  <c r="S20" i="5"/>
  <c r="S21" i="5"/>
  <c r="S22" i="5"/>
  <c r="S23" i="5"/>
  <c r="S24" i="5"/>
  <c r="S25" i="5"/>
  <c r="S26" i="5"/>
  <c r="S27" i="5"/>
  <c r="S28" i="5"/>
  <c r="S29" i="5"/>
  <c r="S30" i="5"/>
  <c r="S31" i="5"/>
  <c r="S32" i="5"/>
  <c r="S33" i="5"/>
  <c r="S34" i="5"/>
  <c r="S35" i="5"/>
  <c r="S36" i="5"/>
  <c r="S37" i="5"/>
  <c r="S38" i="5"/>
  <c r="S39" i="5"/>
  <c r="S40" i="5"/>
  <c r="S41" i="5"/>
  <c r="S42" i="5"/>
  <c r="S43" i="5"/>
  <c r="S44" i="5"/>
  <c r="S45" i="5"/>
  <c r="S46" i="5"/>
  <c r="S47" i="5"/>
  <c r="S48" i="5"/>
  <c r="S49" i="5"/>
  <c r="S50" i="5"/>
  <c r="S51" i="5"/>
  <c r="S52" i="5"/>
  <c r="S53" i="5"/>
  <c r="S54" i="5"/>
  <c r="S55" i="5"/>
  <c r="S56" i="5"/>
  <c r="S57" i="5"/>
  <c r="S58" i="5"/>
  <c r="S59" i="5"/>
  <c r="S60" i="5"/>
  <c r="S61" i="5"/>
  <c r="S62" i="5"/>
  <c r="S63" i="5"/>
  <c r="S64" i="5"/>
  <c r="S65" i="5"/>
  <c r="S66" i="5"/>
  <c r="S67" i="5"/>
  <c r="S68" i="5"/>
  <c r="S69" i="5"/>
  <c r="S70" i="5"/>
  <c r="S71" i="5"/>
  <c r="S72" i="5"/>
  <c r="S73" i="5"/>
  <c r="S74" i="5"/>
  <c r="S75" i="5"/>
  <c r="S76" i="5"/>
  <c r="S77" i="5"/>
  <c r="S78" i="5"/>
  <c r="S79" i="5"/>
  <c r="S80" i="5"/>
  <c r="S81" i="5"/>
  <c r="S82" i="5"/>
  <c r="S83" i="5"/>
  <c r="S84" i="5"/>
  <c r="S85" i="5"/>
  <c r="S86" i="5"/>
  <c r="S87" i="5"/>
  <c r="S88" i="5"/>
  <c r="S89" i="5"/>
  <c r="S90" i="5"/>
  <c r="S91" i="5"/>
  <c r="S92" i="5"/>
  <c r="S93" i="5"/>
  <c r="S94" i="5"/>
  <c r="S95" i="5"/>
  <c r="S96" i="5"/>
  <c r="S97" i="5"/>
  <c r="S98" i="5"/>
  <c r="S99" i="5"/>
</calcChain>
</file>

<file path=xl/sharedStrings.xml><?xml version="1.0" encoding="utf-8"?>
<sst xmlns="http://schemas.openxmlformats.org/spreadsheetml/2006/main" count="1490" uniqueCount="445">
  <si>
    <t>Women</t>
  </si>
  <si>
    <t>Men</t>
  </si>
  <si>
    <t>USA</t>
  </si>
  <si>
    <t>Cayla</t>
  </si>
  <si>
    <t>Barnes</t>
  </si>
  <si>
    <t>Eastvale</t>
  </si>
  <si>
    <t>Calif.</t>
  </si>
  <si>
    <t>Kacey</t>
  </si>
  <si>
    <t>Bellamy</t>
  </si>
  <si>
    <t>Westfield</t>
  </si>
  <si>
    <t>Mass.</t>
  </si>
  <si>
    <t>Hannah</t>
  </si>
  <si>
    <t>Brandt</t>
  </si>
  <si>
    <t>Minn.</t>
  </si>
  <si>
    <t>Forward</t>
  </si>
  <si>
    <t>Dani</t>
  </si>
  <si>
    <t>Cameranesi</t>
  </si>
  <si>
    <t>Plymouth</t>
  </si>
  <si>
    <t>Kendall</t>
  </si>
  <si>
    <t>Coyne</t>
  </si>
  <si>
    <t>Ill.</t>
  </si>
  <si>
    <t>Brianna</t>
  </si>
  <si>
    <t>Decker</t>
  </si>
  <si>
    <t>Dousman</t>
  </si>
  <si>
    <t>Wis.</t>
  </si>
  <si>
    <t>Meghan</t>
  </si>
  <si>
    <t>Duggan</t>
  </si>
  <si>
    <t>Danvers</t>
  </si>
  <si>
    <t>Kali</t>
  </si>
  <si>
    <t>Flanagan</t>
  </si>
  <si>
    <t>Burlington</t>
  </si>
  <si>
    <t>Nicole</t>
  </si>
  <si>
    <t>Hensley</t>
  </si>
  <si>
    <t>Lakewood</t>
  </si>
  <si>
    <t>Colo.</t>
  </si>
  <si>
    <t>Goalie</t>
  </si>
  <si>
    <t>Megan</t>
  </si>
  <si>
    <t>Keller</t>
  </si>
  <si>
    <t>Farmington</t>
  </si>
  <si>
    <t>Mich.</t>
  </si>
  <si>
    <t>Amanda</t>
  </si>
  <si>
    <t>Kessel</t>
  </si>
  <si>
    <t>Madison</t>
  </si>
  <si>
    <t>Hilary</t>
  </si>
  <si>
    <t>Knight</t>
  </si>
  <si>
    <t>Idaho</t>
  </si>
  <si>
    <t>Jocelyne</t>
  </si>
  <si>
    <t>Lamoureux-Davidson</t>
  </si>
  <si>
    <t>N.D.</t>
  </si>
  <si>
    <t>Monique</t>
  </si>
  <si>
    <t>Lamoureux-Morando</t>
  </si>
  <si>
    <t>Gigi</t>
  </si>
  <si>
    <t>Marvin</t>
  </si>
  <si>
    <t>Warroad</t>
  </si>
  <si>
    <t>Sidney</t>
  </si>
  <si>
    <t>Morin</t>
  </si>
  <si>
    <t>Minnetonka</t>
  </si>
  <si>
    <t>Kelly</t>
  </si>
  <si>
    <t>Pannek</t>
  </si>
  <si>
    <t>Pelkey</t>
  </si>
  <si>
    <t>Montpelier</t>
  </si>
  <si>
    <t>Vt.</t>
  </si>
  <si>
    <t>Emily</t>
  </si>
  <si>
    <t>Pfalzer</t>
  </si>
  <si>
    <t>Buffalo</t>
  </si>
  <si>
    <t>N.Y.</t>
  </si>
  <si>
    <t>Alex</t>
  </si>
  <si>
    <t>Rigsby</t>
  </si>
  <si>
    <t>Delafield</t>
  </si>
  <si>
    <t>Maddie</t>
  </si>
  <si>
    <t>Rooney</t>
  </si>
  <si>
    <t>Andover</t>
  </si>
  <si>
    <t>Haley</t>
  </si>
  <si>
    <t>Skarupa</t>
  </si>
  <si>
    <t>Rockville</t>
  </si>
  <si>
    <t>Md.</t>
  </si>
  <si>
    <t>Lee</t>
  </si>
  <si>
    <t>Stecklein</t>
  </si>
  <si>
    <t>Roseville</t>
  </si>
  <si>
    <t>Mark</t>
  </si>
  <si>
    <t>Arcobello</t>
  </si>
  <si>
    <t>Milford</t>
  </si>
  <si>
    <t>Conn.</t>
  </si>
  <si>
    <t>Chad</t>
  </si>
  <si>
    <t>Billins</t>
  </si>
  <si>
    <t>Marysville</t>
  </si>
  <si>
    <t>Jonathan</t>
  </si>
  <si>
    <t>Blum</t>
  </si>
  <si>
    <t>Will</t>
  </si>
  <si>
    <t>Borgen</t>
  </si>
  <si>
    <t>Moorhead</t>
  </si>
  <si>
    <t>Chris</t>
  </si>
  <si>
    <t>Bourque</t>
  </si>
  <si>
    <t>Bobby</t>
  </si>
  <si>
    <t>Butler</t>
  </si>
  <si>
    <t>Marlborough</t>
  </si>
  <si>
    <t>Ryan</t>
  </si>
  <si>
    <t>Donato</t>
  </si>
  <si>
    <t>Scituate</t>
  </si>
  <si>
    <t>Matt</t>
  </si>
  <si>
    <t>Gilroy</t>
  </si>
  <si>
    <t>Bellmore</t>
  </si>
  <si>
    <t>Brian</t>
  </si>
  <si>
    <t>Gionta</t>
  </si>
  <si>
    <t>Rochester</t>
  </si>
  <si>
    <t>Jordan</t>
  </si>
  <si>
    <t>Greenway</t>
  </si>
  <si>
    <t>Canton</t>
  </si>
  <si>
    <t>Gunderson</t>
  </si>
  <si>
    <t>Bensalem</t>
  </si>
  <si>
    <t>Pa.</t>
  </si>
  <si>
    <t>Kolarik</t>
  </si>
  <si>
    <t>Abington</t>
  </si>
  <si>
    <t>David</t>
  </si>
  <si>
    <t>Leggio</t>
  </si>
  <si>
    <t>Broc</t>
  </si>
  <si>
    <t>Little</t>
  </si>
  <si>
    <t>Rindge</t>
  </si>
  <si>
    <t>N.H.</t>
  </si>
  <si>
    <t>Brandon</t>
  </si>
  <si>
    <t>Maxwell</t>
  </si>
  <si>
    <t>Fla.</t>
  </si>
  <si>
    <t>John</t>
  </si>
  <si>
    <t>McCarthy</t>
  </si>
  <si>
    <t>Boston</t>
  </si>
  <si>
    <t>O'Neill</t>
  </si>
  <si>
    <t>Yardley</t>
  </si>
  <si>
    <t>Garrett</t>
  </si>
  <si>
    <t>Roe</t>
  </si>
  <si>
    <t>Vienna</t>
  </si>
  <si>
    <t>Va.</t>
  </si>
  <si>
    <t>Sanguinetti</t>
  </si>
  <si>
    <t>Wilmington</t>
  </si>
  <si>
    <t>N.C.</t>
  </si>
  <si>
    <t>Jim</t>
  </si>
  <si>
    <t>Slater</t>
  </si>
  <si>
    <t>Lapeer</t>
  </si>
  <si>
    <t>Stoa</t>
  </si>
  <si>
    <t>Bloomington</t>
  </si>
  <si>
    <t>Troy</t>
  </si>
  <si>
    <t>Terry</t>
  </si>
  <si>
    <t>Noah</t>
  </si>
  <si>
    <t>Welch</t>
  </si>
  <si>
    <t>Brighton</t>
  </si>
  <si>
    <t>James</t>
  </si>
  <si>
    <t>Wisniewski</t>
  </si>
  <si>
    <t>Zapolski</t>
  </si>
  <si>
    <t>Erie</t>
  </si>
  <si>
    <t>DOB</t>
  </si>
  <si>
    <t>Hometown</t>
  </si>
  <si>
    <t>Vadnais Heights</t>
  </si>
  <si>
    <t>Palos Heights</t>
  </si>
  <si>
    <t>Sun Valley</t>
  </si>
  <si>
    <t>Grand Forks</t>
  </si>
  <si>
    <t>Ladera Ranch</t>
  </si>
  <si>
    <t>North Reading</t>
  </si>
  <si>
    <t>Winter Park</t>
  </si>
  <si>
    <t>Highlands Ranch</t>
  </si>
  <si>
    <t>ID</t>
  </si>
  <si>
    <t>Team</t>
  </si>
  <si>
    <t>Country</t>
  </si>
  <si>
    <t>NameF</t>
  </si>
  <si>
    <t>NameL</t>
  </si>
  <si>
    <t>Weight</t>
  </si>
  <si>
    <t>Height</t>
  </si>
  <si>
    <t>Pos</t>
  </si>
  <si>
    <t>Gilbert</t>
  </si>
  <si>
    <t>Brulé</t>
  </si>
  <si>
    <t>5'11</t>
  </si>
  <si>
    <t>Wojtek</t>
  </si>
  <si>
    <t>Wolski</t>
  </si>
  <si>
    <t>6'3</t>
  </si>
  <si>
    <t>Derek</t>
  </si>
  <si>
    <t>Roy</t>
  </si>
  <si>
    <t>5'9</t>
  </si>
  <si>
    <t>6'0</t>
  </si>
  <si>
    <t>Rob</t>
  </si>
  <si>
    <t>Klinkhammer</t>
  </si>
  <si>
    <t>Kozun</t>
  </si>
  <si>
    <t>5'8</t>
  </si>
  <si>
    <t>Quinton</t>
  </si>
  <si>
    <t>Howden</t>
  </si>
  <si>
    <t>6'2</t>
  </si>
  <si>
    <t>René</t>
  </si>
  <si>
    <t>Andrew</t>
  </si>
  <si>
    <t>Ebbett</t>
  </si>
  <si>
    <t>Mason</t>
  </si>
  <si>
    <t>Raymond</t>
  </si>
  <si>
    <t>6'1</t>
  </si>
  <si>
    <t>Eric</t>
  </si>
  <si>
    <t>O’Dell</t>
  </si>
  <si>
    <t>Maxim</t>
  </si>
  <si>
    <t>Lapierre</t>
  </si>
  <si>
    <t>Linden</t>
  </si>
  <si>
    <t>Vey</t>
  </si>
  <si>
    <t>Christian</t>
  </si>
  <si>
    <t>Thomas</t>
  </si>
  <si>
    <t>Karl</t>
  </si>
  <si>
    <t>Stollery</t>
  </si>
  <si>
    <t>Chay</t>
  </si>
  <si>
    <t>Genoway</t>
  </si>
  <si>
    <t>Marc-Andre</t>
  </si>
  <si>
    <t>Gragnani</t>
  </si>
  <si>
    <t>Stefan</t>
  </si>
  <si>
    <t>Elliott</t>
  </si>
  <si>
    <t>Cody</t>
  </si>
  <si>
    <t>Goloubef</t>
  </si>
  <si>
    <t>Mat</t>
  </si>
  <si>
    <t>Robinson</t>
  </si>
  <si>
    <t>5'10</t>
  </si>
  <si>
    <t>Noreau</t>
  </si>
  <si>
    <t>Ben</t>
  </si>
  <si>
    <t>Scrivens</t>
  </si>
  <si>
    <t>Kevin</t>
  </si>
  <si>
    <t>Poulin</t>
  </si>
  <si>
    <t>Justin</t>
  </si>
  <si>
    <t>Peters</t>
  </si>
  <si>
    <t>Agosta</t>
  </si>
  <si>
    <t>5'7</t>
  </si>
  <si>
    <t>Canada</t>
  </si>
  <si>
    <t>Rebecca</t>
  </si>
  <si>
    <t>Johnston</t>
  </si>
  <si>
    <t>Calgary</t>
  </si>
  <si>
    <t>Laura</t>
  </si>
  <si>
    <t>Stacey</t>
  </si>
  <si>
    <t>Jennifer</t>
  </si>
  <si>
    <t>Wakefield</t>
  </si>
  <si>
    <t>Jillian</t>
  </si>
  <si>
    <t>Saulnier</t>
  </si>
  <si>
    <t>5'5</t>
  </si>
  <si>
    <t>Mélodie</t>
  </si>
  <si>
    <t>Daoust</t>
  </si>
  <si>
    <t>5'6</t>
  </si>
  <si>
    <t>Bailey</t>
  </si>
  <si>
    <t>Bram</t>
  </si>
  <si>
    <t>Brianne</t>
  </si>
  <si>
    <t>Jenner</t>
  </si>
  <si>
    <t>Sarah</t>
  </si>
  <si>
    <t>Nurse</t>
  </si>
  <si>
    <t>Irwin</t>
  </si>
  <si>
    <t>Natalie</t>
  </si>
  <si>
    <t>Spooner</t>
  </si>
  <si>
    <t>Toronto</t>
  </si>
  <si>
    <t>Clark</t>
  </si>
  <si>
    <t>Marie-Philip</t>
  </si>
  <si>
    <t>Montreal</t>
  </si>
  <si>
    <t>Blayre</t>
  </si>
  <si>
    <t>Turnbull</t>
  </si>
  <si>
    <t>Larocque</t>
  </si>
  <si>
    <t>Brigette</t>
  </si>
  <si>
    <t>Lacquette</t>
  </si>
  <si>
    <t>Lauriane</t>
  </si>
  <si>
    <t>Rougeau</t>
  </si>
  <si>
    <t>Fortino</t>
  </si>
  <si>
    <t>5'4</t>
  </si>
  <si>
    <t>Meaghan</t>
  </si>
  <si>
    <t>Mikkelson</t>
  </si>
  <si>
    <t>Renata</t>
  </si>
  <si>
    <t>Fast</t>
  </si>
  <si>
    <t>Shannon</t>
  </si>
  <si>
    <t>Szabados</t>
  </si>
  <si>
    <t>Geneviève</t>
  </si>
  <si>
    <t>Lacasse</t>
  </si>
  <si>
    <t>Ann-Renée</t>
  </si>
  <si>
    <t>Desbiens</t>
  </si>
  <si>
    <t>Prov</t>
  </si>
  <si>
    <t>Ruthven</t>
  </si>
  <si>
    <t>Sudbury</t>
  </si>
  <si>
    <t>Kleinburg</t>
  </si>
  <si>
    <t>Pickering</t>
  </si>
  <si>
    <t>Halifax</t>
  </si>
  <si>
    <t>Valleyfield</t>
  </si>
  <si>
    <t>St. Anne</t>
  </si>
  <si>
    <t>Oakville</t>
  </si>
  <si>
    <t>Hamilton</t>
  </si>
  <si>
    <t>Thunder Bay</t>
  </si>
  <si>
    <t>Scarborough</t>
  </si>
  <si>
    <t>Saskatoon</t>
  </si>
  <si>
    <t>Beauceville</t>
  </si>
  <si>
    <t>Stellarton</t>
  </si>
  <si>
    <t>Ste. Anne</t>
  </si>
  <si>
    <t>Mallard</t>
  </si>
  <si>
    <t>Beaconsfield</t>
  </si>
  <si>
    <t>St. Albert</t>
  </si>
  <si>
    <t>Edmonton</t>
  </si>
  <si>
    <t>Kingston</t>
  </si>
  <si>
    <t>La Malbaie</t>
  </si>
  <si>
    <t>Vancouver</t>
  </si>
  <si>
    <t>Rockland</t>
  </si>
  <si>
    <t>Lethbridge</t>
  </si>
  <si>
    <t>Oakbank</t>
  </si>
  <si>
    <t>Lac La Biche</t>
  </si>
  <si>
    <t>Vernon</t>
  </si>
  <si>
    <t>Cochrane</t>
  </si>
  <si>
    <t>Ottawa</t>
  </si>
  <si>
    <t>Brossard</t>
  </si>
  <si>
    <t>Wakaw</t>
  </si>
  <si>
    <t>Camrose</t>
  </si>
  <si>
    <t>MacTier</t>
  </si>
  <si>
    <t>Morden</t>
  </si>
  <si>
    <t>L’Île-Bizard</t>
  </si>
  <si>
    <t>Spruce Grove</t>
  </si>
  <si>
    <t>Blyth</t>
  </si>
  <si>
    <t>Grand Total</t>
  </si>
  <si>
    <t>HeightFt</t>
  </si>
  <si>
    <t>Age</t>
  </si>
  <si>
    <t>5'1</t>
  </si>
  <si>
    <t>5'2</t>
  </si>
  <si>
    <t>5'3</t>
  </si>
  <si>
    <t>6'5</t>
  </si>
  <si>
    <t>6'4</t>
  </si>
  <si>
    <t>Players</t>
  </si>
  <si>
    <t>Avg Age</t>
  </si>
  <si>
    <t>Avg Ht</t>
  </si>
  <si>
    <t>Avg Wt</t>
  </si>
  <si>
    <t>Min Age</t>
  </si>
  <si>
    <t>Max Age</t>
  </si>
  <si>
    <t>Min Ht</t>
  </si>
  <si>
    <t>Max Ht</t>
  </si>
  <si>
    <t>Max Wt</t>
  </si>
  <si>
    <t>Min Wt</t>
  </si>
  <si>
    <t>https://en.wikipedia.org/wiki/Ice_hockey_at_the_2018_Winter_Olympics_%E2%80%93_Men%27s_team_rosters</t>
  </si>
  <si>
    <t>https://en.wikipedia.org/wiki/Ice_hockey_at_the_2018_Winter_Olympics_%E2%80%93_Women%27s_team_rosters</t>
  </si>
  <si>
    <t>Men CDA</t>
  </si>
  <si>
    <t>https://www.hockeycanada.ca/en-ca/team-canada/men/olympics/2018/stats/team-rosters?teamid=355</t>
  </si>
  <si>
    <t>Men USA</t>
  </si>
  <si>
    <t>Women CDA</t>
  </si>
  <si>
    <t>https://www.hockeycanada.ca/en-ca/team-canada/women/olympics/2018/stats/team-rosters?teamid=362</t>
  </si>
  <si>
    <t>http://teamusa.usahockey.com/page/show/3858372-2018-olympic-winter-games-u-s-men-s-roster</t>
  </si>
  <si>
    <t>http://teamusa.usahockey.com/page/show/3887046-2018-olympic-winter-games-u-s-women-s-roster</t>
  </si>
  <si>
    <t>http://hockeyanalytics.com/2008/01/the-ten-laws-of-hockey-analytics/</t>
  </si>
  <si>
    <t>http://blog.contextures.com/archives/2010/02/19/excel-pivot-tables-at-the-olympics/</t>
  </si>
  <si>
    <t>http://blog.contextures.com/archives/2009/02/25/sports-analysis-in-excel/</t>
  </si>
  <si>
    <t>Men ALL</t>
  </si>
  <si>
    <t>Women ALL</t>
  </si>
  <si>
    <t>Total</t>
  </si>
  <si>
    <t>Top 5</t>
  </si>
  <si>
    <t>Player Age - Men/Women</t>
  </si>
  <si>
    <t>Player Age - Country</t>
  </si>
  <si>
    <t>Ont.</t>
  </si>
  <si>
    <t>N.S.</t>
  </si>
  <si>
    <t>Que.</t>
  </si>
  <si>
    <t>Man.</t>
  </si>
  <si>
    <t>Sask.</t>
  </si>
  <si>
    <t>Defence</t>
  </si>
  <si>
    <t>Alta.</t>
  </si>
  <si>
    <t>B.C.</t>
  </si>
  <si>
    <t>Player Height - Country</t>
  </si>
  <si>
    <t>Olympic Hockey Teams 2018 - Canada and USA</t>
  </si>
  <si>
    <t>Kevin Lehrbass - hockey stats post</t>
  </si>
  <si>
    <t>https://www.myspreadsheetlab.com/dynamic-hyperlinks-in-excel-to-hockeydb/</t>
  </si>
  <si>
    <t>http://hockeydb.com/</t>
  </si>
  <si>
    <t>Pivot table tutorials and tips, with comments and questions</t>
  </si>
  <si>
    <t>Excel Pivot Tables Blog</t>
  </si>
  <si>
    <t>Contextures Excel Blog</t>
  </si>
  <si>
    <t>Hundreds of tutorials, tips and sample files</t>
  </si>
  <si>
    <t>Contextures Excel Tips Website</t>
  </si>
  <si>
    <t>Contextures Excel Newsletter</t>
  </si>
  <si>
    <t>Contextures Sites &amp; News</t>
  </si>
  <si>
    <t>Contextures Recommends</t>
  </si>
  <si>
    <t>Related tutorials</t>
  </si>
  <si>
    <t>http://blog.datainspirations.com/2018/02/25/getting-started-with-data-analytics-in-power-bi/</t>
  </si>
  <si>
    <t>Stacia Varga - uses hockey data in this post</t>
  </si>
  <si>
    <t>Hockey Rosters</t>
  </si>
  <si>
    <t>Women USA</t>
  </si>
  <si>
    <t>Hockey Data</t>
  </si>
  <si>
    <t>Contextures Articles</t>
  </si>
  <si>
    <t>Other Articles</t>
  </si>
  <si>
    <t>Olympic Hockey Teams 2018 - CDA and USA</t>
  </si>
  <si>
    <t>Difference from CDA</t>
  </si>
  <si>
    <t>Avg</t>
  </si>
  <si>
    <t>Min</t>
  </si>
  <si>
    <t>Max</t>
  </si>
  <si>
    <t xml:space="preserve">Avg </t>
  </si>
  <si>
    <t xml:space="preserve">Min </t>
  </si>
  <si>
    <t xml:space="preserve">Max </t>
  </si>
  <si>
    <t xml:space="preserve">Avg  </t>
  </si>
  <si>
    <t xml:space="preserve">Min  </t>
  </si>
  <si>
    <t xml:space="preserve">Max  </t>
  </si>
  <si>
    <t>Height (Ft)</t>
  </si>
  <si>
    <t>Weight (Lbs)</t>
  </si>
  <si>
    <t>% Total</t>
  </si>
  <si>
    <t>Men/Women</t>
  </si>
  <si>
    <t>All Players</t>
  </si>
  <si>
    <t>(All)</t>
  </si>
  <si>
    <t>Home Prov/State</t>
  </si>
  <si>
    <t>Top 3 Prov/State</t>
  </si>
  <si>
    <t>Player Age - Position</t>
  </si>
  <si>
    <t>Player Height - Position</t>
  </si>
  <si>
    <t>BMI = weight in pounds / [height in inches x height in inches] x 703.</t>
  </si>
  <si>
    <t>HtIn</t>
  </si>
  <si>
    <t>BMI</t>
  </si>
  <si>
    <t>Player BMI - Position</t>
  </si>
  <si>
    <t>Rounded here to 0 decimals</t>
  </si>
  <si>
    <t>BMI = weight in pounds / [height in inches x height in inches] x 703</t>
  </si>
  <si>
    <t>Pivot Table Summary Functions</t>
  </si>
  <si>
    <t>Pivot Table Custom Calculations</t>
  </si>
  <si>
    <t>Contextures Blog</t>
  </si>
  <si>
    <t>Downloaded from</t>
  </si>
  <si>
    <t>Note</t>
  </si>
  <si>
    <t>On some sheets, pivot tables or pivot filters</t>
  </si>
  <si>
    <t>are covered by Slicers or pivot charts</t>
  </si>
  <si>
    <t>Move those objects, to see the pivot tables</t>
  </si>
  <si>
    <t>Get emails with Excel tips, links, and news</t>
  </si>
  <si>
    <t>Excel tutorials and tips, with comments and questions</t>
  </si>
  <si>
    <t>Excel Products</t>
  </si>
  <si>
    <t>Excel tools and training, recommended by Debra</t>
  </si>
  <si>
    <t>MID FUNCTION</t>
  </si>
  <si>
    <t>Full Name</t>
  </si>
  <si>
    <t>&amp;</t>
  </si>
  <si>
    <t>Proper</t>
  </si>
  <si>
    <t>Upper</t>
  </si>
  <si>
    <t>Lower</t>
  </si>
  <si>
    <t>SpOOner</t>
  </si>
  <si>
    <t>cLArk</t>
  </si>
  <si>
    <t>Row Labels</t>
  </si>
  <si>
    <t>Sum of HeightFt</t>
  </si>
  <si>
    <t>Column Labels</t>
  </si>
  <si>
    <t>Canada Total</t>
  </si>
  <si>
    <t>USA Total</t>
  </si>
  <si>
    <t>1980</t>
  </si>
  <si>
    <t>1981</t>
  </si>
  <si>
    <t>1983</t>
  </si>
  <si>
    <t>1985</t>
  </si>
  <si>
    <t>1986</t>
  </si>
  <si>
    <t>1987</t>
  </si>
  <si>
    <t>1988</t>
  </si>
  <si>
    <t>1989</t>
  </si>
  <si>
    <t>1990</t>
  </si>
  <si>
    <t>1991</t>
  </si>
  <si>
    <t>1992</t>
  </si>
  <si>
    <t>1993</t>
  </si>
  <si>
    <t>1994</t>
  </si>
  <si>
    <t>1995</t>
  </si>
  <si>
    <t>1979</t>
  </si>
  <si>
    <t>1982</t>
  </si>
  <si>
    <t>1984</t>
  </si>
  <si>
    <t>1996</t>
  </si>
  <si>
    <t>1997</t>
  </si>
  <si>
    <t>1999</t>
  </si>
  <si>
    <t>Sum of Age</t>
  </si>
  <si>
    <t>Average of Age</t>
  </si>
  <si>
    <t>Min of Age</t>
  </si>
  <si>
    <t>Max of Age</t>
  </si>
  <si>
    <t>Count of Height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</si>
</sst>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
  </numFmts>
  <fonts count="12" x14ac:knownFonts="1">
    <font>
      <sz val="11"/>
      <color theme="1"/>
      <name val="Calibri"/>
      <family val="2"/>
      <scheme val="minor"/>
    </font>
    <font>
      <b/>
      <sz val="11"/>
      <color theme="1"/>
      <name val="Calibri"/>
      <family val="2"/>
      <scheme val="minor"/>
    </font>
    <font>
      <b/>
      <sz val="14"/>
      <color theme="1"/>
      <name val="Calibri"/>
      <family val="2"/>
      <scheme val="minor"/>
    </font>
    <font>
      <u/>
      <sz val="11"/>
      <color theme="10"/>
      <name val="Calibri"/>
      <family val="2"/>
      <scheme val="minor"/>
    </font>
    <font>
      <u/>
      <sz val="11"/>
      <color indexed="12"/>
      <name val="Calibri"/>
      <family val="2"/>
      <scheme val="minor"/>
    </font>
    <font>
      <b/>
      <sz val="14"/>
      <name val="Calibri"/>
      <family val="2"/>
      <scheme val="minor"/>
    </font>
    <font>
      <sz val="11"/>
      <name val="Calibri"/>
      <family val="2"/>
      <scheme val="minor"/>
    </font>
    <font>
      <b/>
      <sz val="12"/>
      <name val="Calibri"/>
      <family val="2"/>
    </font>
    <font>
      <b/>
      <sz val="12"/>
      <color theme="1"/>
      <name val="Calibri"/>
      <family val="2"/>
      <scheme val="minor"/>
    </font>
    <font>
      <sz val="12"/>
      <color theme="1"/>
      <name val="Calibri"/>
      <family val="2"/>
      <scheme val="minor"/>
    </font>
    <font>
      <sz val="11"/>
      <color theme="1"/>
      <name val="Calibri"/>
      <family val="2"/>
      <scheme val="minor"/>
    </font>
    <font>
      <b/>
      <sz val="11"/>
      <color theme="0"/>
      <name val="Calibri"/>
      <family val="2"/>
      <scheme val="minor"/>
    </font>
  </fonts>
  <fills count="6">
    <fill>
      <patternFill patternType="none"/>
    </fill>
    <fill>
      <patternFill patternType="gray125"/>
    </fill>
    <fill>
      <patternFill patternType="solid">
        <fgColor theme="7" tint="0.59999389629810485"/>
        <bgColor indexed="64"/>
      </patternFill>
    </fill>
    <fill>
      <patternFill patternType="solid">
        <fgColor theme="0" tint="-0.14999847407452621"/>
        <bgColor indexed="64"/>
      </patternFill>
    </fill>
    <fill>
      <patternFill patternType="solid">
        <fgColor theme="1"/>
        <bgColor theme="1"/>
      </patternFill>
    </fill>
    <fill>
      <patternFill patternType="solid">
        <fgColor theme="4" tint="0.79998168889431442"/>
        <bgColor theme="4" tint="0.79998168889431442"/>
      </patternFill>
    </fill>
  </fills>
  <borders count="22">
    <border>
      <left/>
      <right/>
      <top/>
      <bottom/>
      <diagonal/>
    </border>
    <border>
      <left/>
      <right style="thin">
        <color indexed="64"/>
      </right>
      <top/>
      <bottom/>
      <diagonal/>
    </border>
    <border>
      <left/>
      <right/>
      <top/>
      <bottom style="thin">
        <color theme="0" tint="-0.499984740745262"/>
      </bottom>
      <diagonal/>
    </border>
    <border>
      <left/>
      <right style="thin">
        <color indexed="64"/>
      </right>
      <top/>
      <bottom style="thin">
        <color theme="0" tint="-0.499984740745262"/>
      </bottom>
      <diagonal/>
    </border>
    <border>
      <left/>
      <right/>
      <top style="thin">
        <color theme="1"/>
      </top>
      <bottom/>
      <diagonal/>
    </border>
    <border>
      <left style="thin">
        <color indexed="64"/>
      </left>
      <right/>
      <top style="thin">
        <color indexed="64"/>
      </top>
      <bottom/>
      <diagonal/>
    </border>
    <border>
      <left style="thin">
        <color indexed="64"/>
      </left>
      <right/>
      <top style="thin">
        <color theme="1"/>
      </top>
      <bottom/>
      <diagonal/>
    </border>
    <border>
      <left/>
      <right/>
      <top style="thin">
        <color indexed="64"/>
      </top>
      <bottom/>
      <diagonal/>
    </border>
    <border>
      <left style="thin">
        <color theme="1"/>
      </left>
      <right/>
      <top style="thin">
        <color theme="1"/>
      </top>
      <bottom/>
      <diagonal/>
    </border>
    <border>
      <left/>
      <right style="thin">
        <color theme="1"/>
      </right>
      <top style="thin">
        <color theme="1"/>
      </top>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
    <xf numFmtId="0" fontId="0" fillId="0" borderId="0"/>
    <xf numFmtId="0" fontId="3" fillId="0" borderId="0" applyNumberFormat="0" applyFill="0" applyBorder="0" applyAlignment="0" applyProtection="0"/>
    <xf numFmtId="0" fontId="4" fillId="0" borderId="0" applyNumberFormat="0" applyFill="0" applyBorder="0" applyAlignment="0" applyProtection="0">
      <alignment horizontal="left" indent="1"/>
    </xf>
    <xf numFmtId="0" fontId="10" fillId="0" borderId="0"/>
  </cellStyleXfs>
  <cellXfs count="87">
    <xf numFmtId="0" fontId="0" fillId="0" borderId="0" xfId="0"/>
    <xf numFmtId="0" fontId="2" fillId="0" borderId="0" xfId="0" applyFont="1"/>
    <xf numFmtId="0" fontId="0" fillId="0" borderId="0" xfId="0" pivotButton="1"/>
    <xf numFmtId="3" fontId="0" fillId="0" borderId="0" xfId="0" applyNumberFormat="1"/>
    <xf numFmtId="165" fontId="0" fillId="0" borderId="0" xfId="0" applyNumberFormat="1"/>
    <xf numFmtId="0" fontId="0" fillId="0" borderId="0" xfId="0" applyAlignment="1">
      <alignment horizontal="right"/>
    </xf>
    <xf numFmtId="0" fontId="0" fillId="0" borderId="1" xfId="0" applyBorder="1" applyAlignment="1">
      <alignment horizontal="right"/>
    </xf>
    <xf numFmtId="0" fontId="3" fillId="0" borderId="0" xfId="1"/>
    <xf numFmtId="9" fontId="0" fillId="2" borderId="0" xfId="0" applyNumberFormat="1" applyFill="1" applyAlignment="1">
      <alignment horizontal="center"/>
    </xf>
    <xf numFmtId="0" fontId="1" fillId="0" borderId="0" xfId="0" applyFont="1"/>
    <xf numFmtId="0" fontId="1" fillId="0" borderId="0" xfId="0" applyFont="1" applyAlignment="1">
      <alignment horizontal="center"/>
    </xf>
    <xf numFmtId="2" fontId="0" fillId="0" borderId="0" xfId="0" applyNumberFormat="1"/>
    <xf numFmtId="0" fontId="0" fillId="0" borderId="0" xfId="0" applyAlignment="1">
      <alignment horizontal="center"/>
    </xf>
    <xf numFmtId="0" fontId="0" fillId="0" borderId="0" xfId="0" applyAlignment="1">
      <alignment horizontal="left" indent="1"/>
    </xf>
    <xf numFmtId="0" fontId="4" fillId="0" borderId="0" xfId="2" applyAlignment="1"/>
    <xf numFmtId="0" fontId="4" fillId="0" borderId="0" xfId="2" applyAlignment="1" applyProtection="1"/>
    <xf numFmtId="0" fontId="7" fillId="0" borderId="0" xfId="0" applyFont="1"/>
    <xf numFmtId="0" fontId="4" fillId="0" borderId="0" xfId="2" applyAlignment="1" applyProtection="1">
      <alignment horizontal="left"/>
    </xf>
    <xf numFmtId="0" fontId="3" fillId="0" borderId="0" xfId="1" applyAlignment="1">
      <alignment horizontal="left" indent="2"/>
    </xf>
    <xf numFmtId="0" fontId="1" fillId="0" borderId="0" xfId="0" applyFont="1" applyAlignment="1">
      <alignment horizontal="centerContinuous"/>
    </xf>
    <xf numFmtId="0" fontId="1" fillId="3" borderId="2" xfId="0" applyFont="1" applyFill="1" applyBorder="1" applyAlignment="1">
      <alignment horizontal="center"/>
    </xf>
    <xf numFmtId="0" fontId="8" fillId="0" borderId="0" xfId="0" applyFont="1"/>
    <xf numFmtId="3" fontId="0" fillId="0" borderId="0" xfId="0" applyNumberFormat="1" applyAlignment="1">
      <alignment horizontal="right" indent="1"/>
    </xf>
    <xf numFmtId="0" fontId="1" fillId="3" borderId="3" xfId="0" applyFont="1" applyFill="1" applyBorder="1" applyAlignment="1">
      <alignment horizontal="center"/>
    </xf>
    <xf numFmtId="4" fontId="0" fillId="0" borderId="0" xfId="0" applyNumberFormat="1" applyAlignment="1">
      <alignment horizontal="right" indent="1"/>
    </xf>
    <xf numFmtId="4" fontId="0" fillId="0" borderId="1" xfId="0" applyNumberFormat="1" applyBorder="1" applyAlignment="1">
      <alignment horizontal="right" indent="1"/>
    </xf>
    <xf numFmtId="9" fontId="0" fillId="0" borderId="0" xfId="0" applyNumberFormat="1"/>
    <xf numFmtId="9" fontId="0" fillId="2" borderId="0" xfId="0" applyNumberFormat="1" applyFill="1"/>
    <xf numFmtId="0" fontId="9" fillId="0" borderId="0" xfId="0" applyFont="1"/>
    <xf numFmtId="0" fontId="0" fillId="0" borderId="0" xfId="0" applyAlignment="1">
      <alignment horizontal="left" indent="2"/>
    </xf>
    <xf numFmtId="4" fontId="0" fillId="0" borderId="0" xfId="0" applyNumberFormat="1"/>
    <xf numFmtId="4" fontId="0" fillId="0" borderId="1" xfId="0" applyNumberFormat="1" applyBorder="1"/>
    <xf numFmtId="0" fontId="0" fillId="0" borderId="0" xfId="0" applyAlignment="1">
      <alignment vertical="top"/>
    </xf>
    <xf numFmtId="9" fontId="0" fillId="0" borderId="1" xfId="0" applyNumberFormat="1" applyBorder="1"/>
    <xf numFmtId="9" fontId="0" fillId="0" borderId="0" xfId="0" applyNumberFormat="1" applyAlignment="1">
      <alignment horizontal="right" indent="1"/>
    </xf>
    <xf numFmtId="9" fontId="0" fillId="0" borderId="1" xfId="0" applyNumberFormat="1" applyBorder="1" applyAlignment="1">
      <alignment horizontal="right" indent="1"/>
    </xf>
    <xf numFmtId="3" fontId="0" fillId="0" borderId="1" xfId="0" applyNumberFormat="1" applyBorder="1"/>
    <xf numFmtId="3" fontId="0" fillId="0" borderId="1" xfId="0" applyNumberFormat="1" applyBorder="1" applyAlignment="1">
      <alignment horizontal="right" indent="1"/>
    </xf>
    <xf numFmtId="0" fontId="5" fillId="0" borderId="0" xfId="3" applyFont="1" applyAlignment="1">
      <alignment horizontal="left"/>
    </xf>
    <xf numFmtId="0" fontId="10" fillId="0" borderId="0" xfId="3"/>
    <xf numFmtId="0" fontId="6" fillId="0" borderId="0" xfId="3" applyFont="1" applyAlignment="1">
      <alignment horizontal="left"/>
    </xf>
    <xf numFmtId="0" fontId="10" fillId="0" borderId="0" xfId="3" applyAlignment="1">
      <alignment horizontal="left"/>
    </xf>
    <xf numFmtId="0" fontId="11" fillId="4" borderId="8" xfId="0" applyFont="1" applyFill="1" applyBorder="1"/>
    <xf numFmtId="0" fontId="11" fillId="4" borderId="4" xfId="0" applyFont="1" applyFill="1" applyBorder="1"/>
    <xf numFmtId="0" fontId="11" fillId="4" borderId="4" xfId="0" applyFont="1" applyFill="1" applyBorder="1" applyAlignment="1">
      <alignment horizontal="center"/>
    </xf>
    <xf numFmtId="0" fontId="11" fillId="4" borderId="4" xfId="0" applyFont="1" applyFill="1" applyBorder="1" applyAlignment="1">
      <alignment horizontal="left"/>
    </xf>
    <xf numFmtId="0" fontId="11" fillId="4" borderId="9" xfId="0" applyFont="1" applyFill="1" applyBorder="1" applyAlignment="1">
      <alignment horizontal="left"/>
    </xf>
    <xf numFmtId="0" fontId="0" fillId="5" borderId="8" xfId="0" applyFont="1" applyFill="1" applyBorder="1"/>
    <xf numFmtId="0" fontId="0" fillId="5" borderId="4" xfId="0" applyFont="1" applyFill="1" applyBorder="1"/>
    <xf numFmtId="0" fontId="0" fillId="5" borderId="4" xfId="0" applyFont="1" applyFill="1" applyBorder="1" applyAlignment="1">
      <alignment horizontal="center"/>
    </xf>
    <xf numFmtId="0" fontId="0" fillId="3" borderId="4" xfId="0" applyFont="1" applyFill="1" applyBorder="1" applyAlignment="1">
      <alignment horizontal="center"/>
    </xf>
    <xf numFmtId="2" fontId="0" fillId="3" borderId="4" xfId="0" applyNumberFormat="1" applyFont="1" applyFill="1" applyBorder="1" applyAlignment="1">
      <alignment horizontal="center"/>
    </xf>
    <xf numFmtId="1" fontId="0" fillId="3" borderId="9" xfId="0" applyNumberFormat="1" applyFont="1" applyFill="1" applyBorder="1" applyAlignment="1">
      <alignment horizontal="center"/>
    </xf>
    <xf numFmtId="0" fontId="0" fillId="0" borderId="8" xfId="0" applyFont="1" applyBorder="1"/>
    <xf numFmtId="0" fontId="0" fillId="0" borderId="4" xfId="0" applyFont="1" applyBorder="1"/>
    <xf numFmtId="0" fontId="0" fillId="0" borderId="4" xfId="0" applyFont="1" applyBorder="1" applyAlignment="1">
      <alignment horizontal="center"/>
    </xf>
    <xf numFmtId="0" fontId="0" fillId="0" borderId="5" xfId="0" applyFont="1" applyBorder="1"/>
    <xf numFmtId="0" fontId="0" fillId="0" borderId="6" xfId="0" applyFont="1" applyBorder="1"/>
    <xf numFmtId="0" fontId="0" fillId="5" borderId="7" xfId="0" applyFont="1" applyFill="1" applyBorder="1"/>
    <xf numFmtId="0" fontId="0" fillId="0" borderId="10" xfId="0" applyFont="1" applyBorder="1"/>
    <xf numFmtId="0" fontId="0" fillId="0" borderId="11" xfId="0" applyFont="1" applyBorder="1"/>
    <xf numFmtId="0" fontId="0" fillId="0" borderId="11" xfId="0" applyFont="1" applyBorder="1" applyAlignment="1">
      <alignment horizontal="center"/>
    </xf>
    <xf numFmtId="0" fontId="0" fillId="3" borderId="11" xfId="0" applyFont="1" applyFill="1" applyBorder="1" applyAlignment="1">
      <alignment horizontal="center"/>
    </xf>
    <xf numFmtId="2" fontId="0" fillId="3" borderId="11" xfId="0" applyNumberFormat="1" applyFont="1" applyFill="1" applyBorder="1" applyAlignment="1">
      <alignment horizontal="center"/>
    </xf>
    <xf numFmtId="1" fontId="0" fillId="3" borderId="12" xfId="0" applyNumberFormat="1" applyFont="1" applyFill="1" applyBorder="1" applyAlignment="1">
      <alignment horizontal="center"/>
    </xf>
    <xf numFmtId="0" fontId="0" fillId="0" borderId="0" xfId="0" applyFont="1" applyAlignment="1">
      <alignment horizontal="center"/>
    </xf>
    <xf numFmtId="0" fontId="1" fillId="4" borderId="4" xfId="0" applyFont="1" applyFill="1" applyBorder="1" applyAlignment="1">
      <alignment horizontal="center"/>
    </xf>
    <xf numFmtId="0" fontId="0" fillId="0" borderId="0" xfId="0" applyNumberFormat="1"/>
    <xf numFmtId="0" fontId="11" fillId="4" borderId="4" xfId="0" applyNumberFormat="1" applyFont="1" applyFill="1" applyBorder="1"/>
    <xf numFmtId="0" fontId="0" fillId="5" borderId="4" xfId="0" applyNumberFormat="1" applyFont="1" applyFill="1" applyBorder="1"/>
    <xf numFmtId="0" fontId="0" fillId="0" borderId="4" xfId="0" applyNumberFormat="1" applyFont="1" applyBorder="1"/>
    <xf numFmtId="0" fontId="0" fillId="0" borderId="11" xfId="0" applyNumberFormat="1" applyFont="1"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0" xfId="0" applyAlignment="1">
      <alignment horizontal="left"/>
    </xf>
    <xf numFmtId="0" fontId="0" fillId="0" borderId="1" xfId="0" applyNumberFormat="1" applyBorder="1"/>
    <xf numFmtId="0" fontId="0" fillId="0" borderId="1" xfId="0" applyNumberFormat="1" applyBorder="1" applyAlignment="1">
      <alignment horizontal="right" indent="1"/>
    </xf>
    <xf numFmtId="0" fontId="0" fillId="0" borderId="0" xfId="0" applyNumberFormat="1" applyAlignment="1">
      <alignment horizontal="right" indent="1"/>
    </xf>
    <xf numFmtId="0" fontId="0" fillId="0" borderId="0" xfId="0" applyNumberFormat="1" applyAlignment="1">
      <alignment horizontal="center"/>
    </xf>
    <xf numFmtId="0" fontId="0" fillId="0" borderId="0" xfId="0" applyAlignment="1">
      <alignment horizontal="left" indent="3"/>
    </xf>
  </cellXfs>
  <cellStyles count="4">
    <cellStyle name="Ctx_Hyperlink" xfId="2"/>
    <cellStyle name="Hyperlink" xfId="1" builtinId="8"/>
    <cellStyle name="Normal" xfId="0" builtinId="0"/>
    <cellStyle name="Normal 4" xfId="3"/>
  </cellStyles>
  <dxfs count="139">
    <dxf>
      <alignment horizontal="right"/>
    </dxf>
    <dxf>
      <alignment horizontal="right"/>
    </dxf>
    <dxf>
      <alignment horizontal="right"/>
    </dxf>
    <dxf>
      <alignment horizontal="right"/>
    </dxf>
    <dxf>
      <alignment horizontal="center"/>
    </dxf>
    <dxf>
      <alignment horizontal="right"/>
    </dxf>
    <dxf>
      <alignment horizontal="right"/>
    </dxf>
    <dxf>
      <numFmt numFmtId="13" formatCode="0%"/>
    </dxf>
    <dxf>
      <alignment horizontal="right"/>
    </dxf>
    <dxf>
      <fill>
        <patternFill patternType="solid">
          <bgColor theme="7" tint="0.59999389629810485"/>
        </patternFill>
      </fill>
    </dxf>
    <dxf>
      <numFmt numFmtId="166" formatCode="0.0%"/>
    </dxf>
    <dxf>
      <numFmt numFmtId="14" formatCode="0.00%"/>
    </dxf>
    <dxf>
      <alignment horizontal="right"/>
    </dxf>
    <dxf>
      <alignment horizontal="right"/>
    </dxf>
    <dxf>
      <numFmt numFmtId="0" formatCode="General"/>
    </dxf>
    <dxf>
      <numFmt numFmtId="3" formatCode="#,##0"/>
    </dxf>
    <dxf>
      <numFmt numFmtId="14" formatCode="0.00%"/>
    </dxf>
    <dxf>
      <alignment horizontal="right"/>
    </dxf>
    <dxf>
      <alignment horizontal="right"/>
    </dxf>
    <dxf>
      <numFmt numFmtId="3" formatCode="#,##0"/>
    </dxf>
    <dxf>
      <numFmt numFmtId="14" formatCode="0.00%"/>
    </dxf>
    <dxf>
      <alignment horizontal="right"/>
    </dxf>
    <dxf>
      <alignment horizontal="right"/>
    </dxf>
    <dxf>
      <alignment horizontal="right"/>
    </dxf>
    <dxf>
      <alignment horizontal="right"/>
    </dxf>
    <dxf>
      <alignment horizontal="right"/>
    </dxf>
    <dxf>
      <alignment horizontal="left" relativeIndent="1"/>
    </dxf>
    <dxf>
      <alignment horizontal="right" indent="1"/>
    </dxf>
    <dxf>
      <alignment horizontal="left" relativeIndent="1"/>
    </dxf>
    <dxf>
      <alignment horizontal="right" indent="1"/>
    </dxf>
    <dxf>
      <alignment horizontal="left" relativeIndent="1"/>
    </dxf>
    <dxf>
      <alignment horizontal="right" indent="1"/>
    </dxf>
    <dxf>
      <alignment horizontal="left" relativeIndent="1"/>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numFmt numFmtId="4" formatCode="#,##0.00"/>
    </dxf>
    <dxf>
      <numFmt numFmtId="4" formatCode="#,##0.00"/>
    </dxf>
    <dxf>
      <numFmt numFmtId="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4" formatCode="#,##0.00"/>
    </dxf>
    <dxf>
      <numFmt numFmtId="4" formatCode="#,##0.00"/>
    </dxf>
    <dxf>
      <numFmt numFmtId="4" formatCode="#,##0.00"/>
    </dxf>
    <dxf>
      <alignment horizontal="right" indent="1"/>
    </dxf>
    <dxf>
      <alignment horizontal="right" indent="1"/>
    </dxf>
    <dxf>
      <alignment horizontal="left" relativeIndent="1"/>
    </dxf>
    <dxf>
      <alignment horizontal="left" relativeIndent="1"/>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alignment horizontal="right"/>
    </dxf>
    <dxf>
      <alignment horizontal="general"/>
    </dxf>
    <dxf>
      <alignment horizontal="right"/>
    </dxf>
    <dxf>
      <numFmt numFmtId="4" formatCode="#,##0.00"/>
    </dxf>
    <dxf>
      <numFmt numFmtId="4" formatCode="#,##0.00"/>
    </dxf>
    <dxf>
      <numFmt numFmtId="4" formatCode="#,##0.00"/>
    </dxf>
    <dxf>
      <alignment horizontal="right" indent="1"/>
    </dxf>
    <dxf>
      <alignment horizontal="left" relativeIndent="1"/>
    </dxf>
    <dxf>
      <alignment horizontal="right"/>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alignment horizontal="right"/>
    </dxf>
    <dxf>
      <alignment horizontal="general"/>
    </dxf>
    <dxf>
      <alignment horizontal="right"/>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4" formatCode="#,##0.00"/>
    </dxf>
    <dxf>
      <numFmt numFmtId="4" formatCode="#,##0.00"/>
    </dxf>
    <dxf>
      <numFmt numFmtId="4" formatCode="#,##0.00"/>
    </dxf>
    <dxf>
      <alignment horizontal="right" indent="1"/>
    </dxf>
    <dxf>
      <alignment horizontal="right" indent="1"/>
    </dxf>
    <dxf>
      <alignment horizontal="left" relativeIndent="1"/>
    </dxf>
    <dxf>
      <alignment horizontal="left" relativeIndent="1"/>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alignment horizontal="right"/>
    </dxf>
    <dxf>
      <alignment horizontal="general"/>
    </dxf>
    <dxf>
      <alignment horizontal="right"/>
    </dxf>
  </dxfs>
  <tableStyles count="0" defaultTableStyle="TableStyleMedium2" defaultPivotStyle="PivotStyleLight16"/>
  <colors>
    <mruColors>
      <color rgb="FFC4C0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[hockeyplayerdata2018.xlsx]Sheet1!PivotTable2</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Sheet1!$B$13</c:f>
              <c:strCache>
                <c:ptCount val="1"/>
                <c:pt idx="0">
                  <c:v>Min of Age</c:v>
                </c:pt>
              </c:strCache>
            </c:strRef>
          </c:tx>
          <c:spPr>
            <a:solidFill>
              <a:schemeClr val="accent1"/>
            </a:solidFill>
            <a:ln>
              <a:noFill/>
            </a:ln>
            <a:effectLst/>
          </c:spPr>
          <c:invertIfNegative val="0"/>
          <c:cat>
            <c:strRef>
              <c:f>Sheet1!$A$14:$A$16</c:f>
              <c:strCache>
                <c:ptCount val="2"/>
                <c:pt idx="0">
                  <c:v>Canada</c:v>
                </c:pt>
                <c:pt idx="1">
                  <c:v>USA</c:v>
                </c:pt>
              </c:strCache>
            </c:strRef>
          </c:cat>
          <c:val>
            <c:numRef>
              <c:f>Sheet1!$B$14:$B$16</c:f>
              <c:numCache>
                <c:formatCode>General</c:formatCode>
                <c:ptCount val="2"/>
                <c:pt idx="0">
                  <c:v>22</c:v>
                </c:pt>
                <c:pt idx="1">
                  <c:v>19</c:v>
                </c:pt>
              </c:numCache>
            </c:numRef>
          </c:val>
          <c:extLst>
            <c:ext xmlns:c16="http://schemas.microsoft.com/office/drawing/2014/chart" uri="{C3380CC4-5D6E-409C-BE32-E72D297353CC}">
              <c16:uniqueId val="{00000000-9AE8-45D4-89CF-094BFEFE0580}"/>
            </c:ext>
          </c:extLst>
        </c:ser>
        <c:ser>
          <c:idx val="1"/>
          <c:order val="1"/>
          <c:tx>
            <c:strRef>
              <c:f>Sheet1!$C$13</c:f>
              <c:strCache>
                <c:ptCount val="1"/>
                <c:pt idx="0">
                  <c:v>Average of Age</c:v>
                </c:pt>
              </c:strCache>
            </c:strRef>
          </c:tx>
          <c:spPr>
            <a:solidFill>
              <a:schemeClr val="accent2"/>
            </a:solidFill>
            <a:ln>
              <a:noFill/>
            </a:ln>
            <a:effectLst/>
          </c:spPr>
          <c:invertIfNegative val="0"/>
          <c:cat>
            <c:strRef>
              <c:f>Sheet1!$A$14:$A$16</c:f>
              <c:strCache>
                <c:ptCount val="2"/>
                <c:pt idx="0">
                  <c:v>Canada</c:v>
                </c:pt>
                <c:pt idx="1">
                  <c:v>USA</c:v>
                </c:pt>
              </c:strCache>
            </c:strRef>
          </c:cat>
          <c:val>
            <c:numRef>
              <c:f>Sheet1!$C$14:$C$16</c:f>
              <c:numCache>
                <c:formatCode>General</c:formatCode>
                <c:ptCount val="2"/>
                <c:pt idx="0">
                  <c:v>28.645833333333332</c:v>
                </c:pt>
                <c:pt idx="1">
                  <c:v>27.208333333333332</c:v>
                </c:pt>
              </c:numCache>
            </c:numRef>
          </c:val>
          <c:extLst>
            <c:ext xmlns:c16="http://schemas.microsoft.com/office/drawing/2014/chart" uri="{C3380CC4-5D6E-409C-BE32-E72D297353CC}">
              <c16:uniqueId val="{00000001-9AE8-45D4-89CF-094BFEFE0580}"/>
            </c:ext>
          </c:extLst>
        </c:ser>
        <c:ser>
          <c:idx val="2"/>
          <c:order val="2"/>
          <c:tx>
            <c:strRef>
              <c:f>Sheet1!$D$13</c:f>
              <c:strCache>
                <c:ptCount val="1"/>
                <c:pt idx="0">
                  <c:v>Max of Age</c:v>
                </c:pt>
              </c:strCache>
            </c:strRef>
          </c:tx>
          <c:spPr>
            <a:solidFill>
              <a:schemeClr val="accent3"/>
            </a:solidFill>
            <a:ln>
              <a:noFill/>
            </a:ln>
            <a:effectLst/>
          </c:spPr>
          <c:invertIfNegative val="0"/>
          <c:cat>
            <c:strRef>
              <c:f>Sheet1!$A$14:$A$16</c:f>
              <c:strCache>
                <c:ptCount val="2"/>
                <c:pt idx="0">
                  <c:v>Canada</c:v>
                </c:pt>
                <c:pt idx="1">
                  <c:v>USA</c:v>
                </c:pt>
              </c:strCache>
            </c:strRef>
          </c:cat>
          <c:val>
            <c:numRef>
              <c:f>Sheet1!$D$14:$D$16</c:f>
              <c:numCache>
                <c:formatCode>General</c:formatCode>
                <c:ptCount val="2"/>
                <c:pt idx="0">
                  <c:v>37</c:v>
                </c:pt>
                <c:pt idx="1">
                  <c:v>39</c:v>
                </c:pt>
              </c:numCache>
            </c:numRef>
          </c:val>
          <c:extLst>
            <c:ext xmlns:c16="http://schemas.microsoft.com/office/drawing/2014/chart" uri="{C3380CC4-5D6E-409C-BE32-E72D297353CC}">
              <c16:uniqueId val="{00000002-9AE8-45D4-89CF-094BFEFE0580}"/>
            </c:ext>
          </c:extLst>
        </c:ser>
        <c:dLbls>
          <c:showLegendKey val="0"/>
          <c:showVal val="0"/>
          <c:showCatName val="0"/>
          <c:showSerName val="0"/>
          <c:showPercent val="0"/>
          <c:showBubbleSize val="0"/>
        </c:dLbls>
        <c:gapWidth val="219"/>
        <c:overlap val="-27"/>
        <c:axId val="715070128"/>
        <c:axId val="765006000"/>
      </c:barChart>
      <c:catAx>
        <c:axId val="715070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006000"/>
        <c:crosses val="autoZero"/>
        <c:auto val="1"/>
        <c:lblAlgn val="ctr"/>
        <c:lblOffset val="100"/>
        <c:noMultiLvlLbl val="0"/>
      </c:catAx>
      <c:valAx>
        <c:axId val="765006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07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[hockeyplayerdata2018.xlsx]Sheet2!PivotTable3</c:name>
    <c:fmtId val="0"/>
  </c:pivotSource>
  <c:chart>
    <c:title>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6"/>
            </a:solidFill>
            <a:miter lim="800000"/>
          </a:ln>
          <a:effectLst>
            <a:glow rad="63500">
              <a:schemeClr val="accent6">
                <a:satMod val="175000"/>
                <a:alpha val="25000"/>
              </a:schemeClr>
            </a:glow>
          </a:effectLst>
        </c:spPr>
        <c:marker>
          <c:symbol val="none"/>
        </c:marker>
      </c:pivotFmt>
    </c:pivotFmts>
    <c:plotArea>
      <c:layout/>
      <c:barChart>
        <c:barDir val="bar"/>
        <c:grouping val="clustered"/>
        <c:varyColors val="0"/>
        <c:ser>
          <c:idx val="0"/>
          <c:order val="0"/>
          <c:tx>
            <c:strRef>
              <c:f>Sheet2!$B$1</c:f>
              <c:strCache>
                <c:ptCount val="1"/>
                <c:pt idx="0">
                  <c:v>Total</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dLbls>
            <c:delete val="1"/>
          </c:dLbls>
          <c:cat>
            <c:strRef>
              <c:f>Sheet2!$A$2:$A$22</c:f>
              <c:strCache>
                <c:ptCount val="20"/>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1999</c:v>
                </c:pt>
              </c:strCache>
            </c:strRef>
          </c:cat>
          <c:val>
            <c:numRef>
              <c:f>Sheet2!$B$2:$B$22</c:f>
              <c:numCache>
                <c:formatCode>General</c:formatCode>
                <c:ptCount val="20"/>
                <c:pt idx="0">
                  <c:v>39</c:v>
                </c:pt>
                <c:pt idx="1">
                  <c:v>74</c:v>
                </c:pt>
                <c:pt idx="2">
                  <c:v>36</c:v>
                </c:pt>
                <c:pt idx="3">
                  <c:v>70</c:v>
                </c:pt>
                <c:pt idx="4">
                  <c:v>69</c:v>
                </c:pt>
                <c:pt idx="5">
                  <c:v>100</c:v>
                </c:pt>
                <c:pt idx="6">
                  <c:v>129</c:v>
                </c:pt>
                <c:pt idx="7">
                  <c:v>344</c:v>
                </c:pt>
                <c:pt idx="8">
                  <c:v>302</c:v>
                </c:pt>
                <c:pt idx="9">
                  <c:v>204</c:v>
                </c:pt>
                <c:pt idx="10">
                  <c:v>253</c:v>
                </c:pt>
                <c:pt idx="11">
                  <c:v>162</c:v>
                </c:pt>
                <c:pt idx="12">
                  <c:v>210</c:v>
                </c:pt>
                <c:pt idx="13">
                  <c:v>178</c:v>
                </c:pt>
                <c:pt idx="14">
                  <c:v>96</c:v>
                </c:pt>
                <c:pt idx="15">
                  <c:v>139</c:v>
                </c:pt>
                <c:pt idx="16">
                  <c:v>133</c:v>
                </c:pt>
                <c:pt idx="17">
                  <c:v>63</c:v>
                </c:pt>
                <c:pt idx="18">
                  <c:v>61</c:v>
                </c:pt>
                <c:pt idx="19">
                  <c:v>19</c:v>
                </c:pt>
              </c:numCache>
            </c:numRef>
          </c:val>
          <c:extLst>
            <c:ext xmlns:c16="http://schemas.microsoft.com/office/drawing/2014/chart" uri="{C3380CC4-5D6E-409C-BE32-E72D297353CC}">
              <c16:uniqueId val="{00000000-E45D-4CD8-AD91-09ADBD616989}"/>
            </c:ext>
          </c:extLst>
        </c:ser>
        <c:dLbls>
          <c:dLblPos val="outEnd"/>
          <c:showLegendKey val="0"/>
          <c:showVal val="1"/>
          <c:showCatName val="0"/>
          <c:showSerName val="0"/>
          <c:showPercent val="0"/>
          <c:showBubbleSize val="0"/>
        </c:dLbls>
        <c:gapWidth val="182"/>
        <c:overlap val="-50"/>
        <c:axId val="762310304"/>
        <c:axId val="762310720"/>
      </c:barChart>
      <c:catAx>
        <c:axId val="762310304"/>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62310720"/>
        <c:crosses val="autoZero"/>
        <c:auto val="1"/>
        <c:lblAlgn val="ctr"/>
        <c:lblOffset val="100"/>
        <c:noMultiLvlLbl val="0"/>
      </c:catAx>
      <c:valAx>
        <c:axId val="762310720"/>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623103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[hockeyplayerdata2018.xlsx]Sheet2!PivotTable4</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pivotFmt>
      <c:pivotFmt>
        <c:idx val="37"/>
        <c:spPr>
          <a:solidFill>
            <a:schemeClr val="accent1"/>
          </a:solidFill>
          <a:ln>
            <a:noFill/>
          </a:ln>
          <a:effectLst/>
        </c:spPr>
      </c:pivotFmt>
      <c:pivotFmt>
        <c:idx val="38"/>
        <c:spPr>
          <a:solidFill>
            <a:schemeClr val="accent1"/>
          </a:solidFill>
          <a:ln>
            <a:noFill/>
          </a:ln>
          <a:effectLst/>
        </c:spPr>
      </c:pivotFmt>
      <c:pivotFmt>
        <c:idx val="39"/>
        <c:spPr>
          <a:solidFill>
            <a:schemeClr val="accent1"/>
          </a:solidFill>
          <a:ln>
            <a:noFill/>
          </a:ln>
          <a:effectLst/>
        </c:spPr>
      </c:pivotFmt>
      <c:pivotFmt>
        <c:idx val="40"/>
        <c:spPr>
          <a:solidFill>
            <a:schemeClr val="accent1"/>
          </a:solidFill>
          <a:ln>
            <a:noFill/>
          </a:ln>
          <a:effectLst/>
        </c:spPr>
      </c:pivotFmt>
      <c:pivotFmt>
        <c:idx val="41"/>
        <c:spPr>
          <a:solidFill>
            <a:schemeClr val="accent1"/>
          </a:solidFill>
          <a:ln>
            <a:noFill/>
          </a:ln>
          <a:effectLst/>
        </c:spPr>
      </c:pivotFmt>
      <c:pivotFmt>
        <c:idx val="42"/>
        <c:spPr>
          <a:solidFill>
            <a:schemeClr val="accent1"/>
          </a:solidFill>
          <a:ln>
            <a:noFill/>
          </a:ln>
          <a:effectLst/>
        </c:spPr>
      </c:pivotFmt>
      <c:pivotFmt>
        <c:idx val="43"/>
        <c:spPr>
          <a:solidFill>
            <a:schemeClr val="accent1"/>
          </a:solidFill>
          <a:ln>
            <a:noFill/>
          </a:ln>
          <a:effectLst/>
        </c:spPr>
      </c:pivotFmt>
      <c:pivotFmt>
        <c:idx val="44"/>
        <c:spPr>
          <a:solidFill>
            <a:schemeClr val="accent1"/>
          </a:solidFill>
          <a:ln>
            <a:noFill/>
          </a:ln>
          <a:effectLst/>
        </c:spPr>
      </c:pivotFmt>
      <c:pivotFmt>
        <c:idx val="45"/>
        <c:spPr>
          <a:solidFill>
            <a:schemeClr val="accent1"/>
          </a:solidFill>
          <a:ln>
            <a:noFill/>
          </a:ln>
          <a:effectLst/>
        </c:spPr>
      </c:pivotFmt>
      <c:pivotFmt>
        <c:idx val="46"/>
        <c:spPr>
          <a:solidFill>
            <a:schemeClr val="accent1"/>
          </a:solidFill>
          <a:ln>
            <a:noFill/>
          </a:ln>
          <a:effectLst/>
        </c:spPr>
      </c:pivotFmt>
      <c:pivotFmt>
        <c:idx val="47"/>
        <c:spPr>
          <a:solidFill>
            <a:schemeClr val="accent1"/>
          </a:solidFill>
          <a:ln>
            <a:noFill/>
          </a:ln>
          <a:effectLst/>
        </c:spPr>
      </c:pivotFmt>
      <c:pivotFmt>
        <c:idx val="48"/>
        <c:spPr>
          <a:solidFill>
            <a:schemeClr val="accent1"/>
          </a:solidFill>
          <a:ln>
            <a:noFill/>
          </a:ln>
          <a:effectLst/>
        </c:spPr>
      </c:pivotFmt>
      <c:pivotFmt>
        <c:idx val="49"/>
        <c:spPr>
          <a:solidFill>
            <a:schemeClr val="accent1"/>
          </a:solidFill>
          <a:ln>
            <a:noFill/>
          </a:ln>
          <a:effectLst/>
        </c:spPr>
      </c:pivotFmt>
      <c:pivotFmt>
        <c:idx val="50"/>
        <c:spPr>
          <a:solidFill>
            <a:schemeClr val="accent1"/>
          </a:solidFill>
          <a:ln>
            <a:noFill/>
          </a:ln>
          <a:effectLst/>
        </c:spPr>
      </c:pivotFmt>
      <c:pivotFmt>
        <c:idx val="51"/>
        <c:spPr>
          <a:solidFill>
            <a:schemeClr val="accent1"/>
          </a:solidFill>
          <a:ln>
            <a:noFill/>
          </a:ln>
          <a:effectLst/>
        </c:spPr>
      </c:pivotFmt>
      <c:pivotFmt>
        <c:idx val="52"/>
        <c:spPr>
          <a:solidFill>
            <a:schemeClr val="accent1"/>
          </a:solidFill>
          <a:ln>
            <a:noFill/>
          </a:ln>
          <a:effectLst/>
        </c:spPr>
      </c:pivotFmt>
      <c:pivotFmt>
        <c:idx val="53"/>
        <c:spPr>
          <a:solidFill>
            <a:schemeClr val="accent1"/>
          </a:solidFill>
          <a:ln>
            <a:noFill/>
          </a:ln>
          <a:effectLst/>
        </c:spPr>
      </c:pivotFmt>
      <c:pivotFmt>
        <c:idx val="54"/>
        <c:spPr>
          <a:solidFill>
            <a:schemeClr val="accent1"/>
          </a:solidFill>
          <a:ln>
            <a:noFill/>
          </a:ln>
          <a:effectLst/>
        </c:spPr>
      </c:pivotFmt>
      <c:pivotFmt>
        <c:idx val="55"/>
        <c:spPr>
          <a:solidFill>
            <a:schemeClr val="accent1"/>
          </a:solidFill>
          <a:ln>
            <a:noFill/>
          </a:ln>
          <a:effectLst/>
        </c:spPr>
      </c:pivotFmt>
      <c:pivotFmt>
        <c:idx val="56"/>
        <c:spPr>
          <a:solidFill>
            <a:schemeClr val="accent1"/>
          </a:solidFill>
          <a:ln>
            <a:noFill/>
          </a:ln>
          <a:effectLst/>
        </c:spPr>
      </c:pivotFmt>
      <c:pivotFmt>
        <c:idx val="57"/>
        <c:spPr>
          <a:solidFill>
            <a:schemeClr val="accent1"/>
          </a:solidFill>
          <a:ln>
            <a:noFill/>
          </a:ln>
          <a:effectLst/>
        </c:spPr>
      </c:pivotFmt>
      <c:pivotFmt>
        <c:idx val="58"/>
        <c:spPr>
          <a:solidFill>
            <a:schemeClr val="accent1"/>
          </a:solidFill>
          <a:ln>
            <a:noFill/>
          </a:ln>
          <a:effectLst/>
        </c:spPr>
      </c:pivotFmt>
      <c:pivotFmt>
        <c:idx val="59"/>
        <c:spPr>
          <a:solidFill>
            <a:schemeClr val="accent1"/>
          </a:solidFill>
          <a:ln>
            <a:noFill/>
          </a:ln>
          <a:effectLst/>
        </c:spPr>
      </c:pivotFmt>
      <c:pivotFmt>
        <c:idx val="60"/>
        <c:spPr>
          <a:solidFill>
            <a:schemeClr val="accent1"/>
          </a:solidFill>
          <a:ln>
            <a:noFill/>
          </a:ln>
          <a:effectLst/>
        </c:spPr>
      </c:pivotFmt>
      <c:pivotFmt>
        <c:idx val="61"/>
        <c:spPr>
          <a:solidFill>
            <a:schemeClr val="accent1"/>
          </a:solidFill>
          <a:ln>
            <a:noFill/>
          </a:ln>
          <a:effectLst/>
        </c:spPr>
      </c:pivotFmt>
      <c:pivotFmt>
        <c:idx val="62"/>
        <c:spPr>
          <a:solidFill>
            <a:schemeClr val="accent1"/>
          </a:solidFill>
          <a:ln>
            <a:noFill/>
          </a:ln>
          <a:effectLst/>
        </c:spPr>
      </c:pivotFmt>
      <c:pivotFmt>
        <c:idx val="63"/>
        <c:spPr>
          <a:solidFill>
            <a:schemeClr val="accent1"/>
          </a:solidFill>
          <a:ln>
            <a:noFill/>
          </a:ln>
          <a:effectLst/>
        </c:spPr>
      </c:pivotFmt>
      <c:pivotFmt>
        <c:idx val="64"/>
        <c:spPr>
          <a:solidFill>
            <a:schemeClr val="accent1"/>
          </a:solidFill>
          <a:ln>
            <a:noFill/>
          </a:ln>
          <a:effectLst/>
        </c:spPr>
      </c:pivotFmt>
      <c:pivotFmt>
        <c:idx val="65"/>
        <c:spPr>
          <a:solidFill>
            <a:schemeClr val="accent1"/>
          </a:solidFill>
          <a:ln>
            <a:noFill/>
          </a:ln>
          <a:effectLst/>
        </c:spPr>
      </c:pivotFmt>
      <c:pivotFmt>
        <c:idx val="66"/>
        <c:spPr>
          <a:solidFill>
            <a:schemeClr val="accent1"/>
          </a:solidFill>
          <a:ln>
            <a:noFill/>
          </a:ln>
          <a:effectLst/>
        </c:spPr>
      </c:pivotFmt>
      <c:pivotFmt>
        <c:idx val="67"/>
        <c:spPr>
          <a:solidFill>
            <a:schemeClr val="accent1"/>
          </a:solidFill>
          <a:ln>
            <a:noFill/>
          </a:ln>
          <a:effectLst/>
        </c:spPr>
      </c:pivotFmt>
      <c:pivotFmt>
        <c:idx val="68"/>
        <c:spPr>
          <a:solidFill>
            <a:schemeClr val="accent1"/>
          </a:solidFill>
          <a:ln>
            <a:noFill/>
          </a:ln>
          <a:effectLst/>
        </c:spPr>
      </c:pivotFmt>
      <c:pivotFmt>
        <c:idx val="69"/>
        <c:spPr>
          <a:solidFill>
            <a:schemeClr val="accent1"/>
          </a:solidFill>
          <a:ln>
            <a:noFill/>
          </a:ln>
          <a:effectLst/>
        </c:spPr>
      </c:pivotFmt>
      <c:pivotFmt>
        <c:idx val="70"/>
        <c:spPr>
          <a:solidFill>
            <a:schemeClr val="accent1"/>
          </a:solidFill>
          <a:ln>
            <a:noFill/>
          </a:ln>
          <a:effectLst/>
        </c:spPr>
      </c:pivotFmt>
      <c:pivotFmt>
        <c:idx val="71"/>
        <c:spPr>
          <a:solidFill>
            <a:schemeClr val="accent1"/>
          </a:solidFill>
          <a:ln>
            <a:noFill/>
          </a:ln>
          <a:effectLst/>
        </c:spPr>
      </c:pivotFmt>
      <c:pivotFmt>
        <c:idx val="72"/>
        <c:spPr>
          <a:solidFill>
            <a:schemeClr val="accent1"/>
          </a:solidFill>
          <a:ln>
            <a:noFill/>
          </a:ln>
          <a:effectLst/>
        </c:spPr>
      </c:pivotFmt>
      <c:pivotFmt>
        <c:idx val="73"/>
        <c:spPr>
          <a:solidFill>
            <a:schemeClr val="accent1"/>
          </a:solidFill>
          <a:ln>
            <a:noFill/>
          </a:ln>
          <a:effectLst/>
        </c:spPr>
      </c:pivotFmt>
      <c:pivotFmt>
        <c:idx val="74"/>
        <c:spPr>
          <a:solidFill>
            <a:schemeClr val="accent1"/>
          </a:solidFill>
          <a:ln>
            <a:noFill/>
          </a:ln>
          <a:effectLst/>
        </c:spPr>
      </c:pivotFmt>
      <c:pivotFmt>
        <c:idx val="75"/>
        <c:spPr>
          <a:solidFill>
            <a:schemeClr val="accent1"/>
          </a:solidFill>
          <a:ln>
            <a:noFill/>
          </a:ln>
          <a:effectLst/>
        </c:spPr>
      </c:pivotFmt>
      <c:pivotFmt>
        <c:idx val="76"/>
        <c:spPr>
          <a:solidFill>
            <a:schemeClr val="accent1"/>
          </a:solidFill>
          <a:ln>
            <a:noFill/>
          </a:ln>
          <a:effectLst/>
        </c:spPr>
      </c:pivotFmt>
      <c:pivotFmt>
        <c:idx val="77"/>
        <c:spPr>
          <a:solidFill>
            <a:schemeClr val="accent1"/>
          </a:solidFill>
          <a:ln>
            <a:noFill/>
          </a:ln>
          <a:effectLst/>
        </c:spPr>
      </c:pivotFmt>
      <c:pivotFmt>
        <c:idx val="78"/>
        <c:spPr>
          <a:solidFill>
            <a:schemeClr val="accent1"/>
          </a:solidFill>
          <a:ln>
            <a:noFill/>
          </a:ln>
          <a:effectLst/>
        </c:spPr>
      </c:pivotFmt>
      <c:pivotFmt>
        <c:idx val="79"/>
        <c:spPr>
          <a:solidFill>
            <a:schemeClr val="accent1"/>
          </a:solidFill>
          <a:ln>
            <a:noFill/>
          </a:ln>
          <a:effectLst/>
        </c:spPr>
      </c:pivotFmt>
      <c:pivotFmt>
        <c:idx val="80"/>
        <c:spPr>
          <a:solidFill>
            <a:schemeClr val="accent1"/>
          </a:solidFill>
          <a:ln>
            <a:noFill/>
          </a:ln>
          <a:effectLst/>
        </c:spPr>
      </c:pivotFmt>
      <c:pivotFmt>
        <c:idx val="81"/>
        <c:spPr>
          <a:solidFill>
            <a:schemeClr val="accent1"/>
          </a:solidFill>
          <a:ln>
            <a:noFill/>
          </a:ln>
          <a:effectLst/>
        </c:spPr>
      </c:pivotFmt>
      <c:pivotFmt>
        <c:idx val="82"/>
        <c:spPr>
          <a:solidFill>
            <a:schemeClr val="accent1"/>
          </a:solidFill>
          <a:ln>
            <a:noFill/>
          </a:ln>
          <a:effectLst/>
        </c:spPr>
      </c:pivotFmt>
      <c:pivotFmt>
        <c:idx val="83"/>
        <c:spPr>
          <a:solidFill>
            <a:schemeClr val="accent1"/>
          </a:solidFill>
          <a:ln>
            <a:noFill/>
          </a:ln>
          <a:effectLst/>
        </c:spPr>
      </c:pivotFmt>
      <c:pivotFmt>
        <c:idx val="84"/>
        <c:spPr>
          <a:solidFill>
            <a:schemeClr val="accent1"/>
          </a:solidFill>
          <a:ln>
            <a:noFill/>
          </a:ln>
          <a:effectLst/>
        </c:spPr>
      </c:pivotFmt>
      <c:pivotFmt>
        <c:idx val="85"/>
        <c:spPr>
          <a:solidFill>
            <a:schemeClr val="accent1"/>
          </a:solidFill>
          <a:ln>
            <a:noFill/>
          </a:ln>
          <a:effectLst/>
        </c:spPr>
      </c:pivotFmt>
      <c:pivotFmt>
        <c:idx val="86"/>
        <c:spPr>
          <a:solidFill>
            <a:schemeClr val="accent1"/>
          </a:solidFill>
          <a:ln>
            <a:noFill/>
          </a:ln>
          <a:effectLst/>
        </c:spPr>
      </c:pivotFmt>
      <c:pivotFmt>
        <c:idx val="87"/>
        <c:spPr>
          <a:solidFill>
            <a:schemeClr val="accent1"/>
          </a:solidFill>
          <a:ln>
            <a:noFill/>
          </a:ln>
          <a:effectLst/>
        </c:spPr>
      </c:pivotFmt>
      <c:pivotFmt>
        <c:idx val="88"/>
        <c:spPr>
          <a:solidFill>
            <a:schemeClr val="accent1"/>
          </a:solidFill>
          <a:ln>
            <a:noFill/>
          </a:ln>
          <a:effectLst/>
        </c:spPr>
      </c:pivotFmt>
      <c:pivotFmt>
        <c:idx val="89"/>
        <c:spPr>
          <a:solidFill>
            <a:schemeClr val="accent1"/>
          </a:solidFill>
          <a:ln>
            <a:noFill/>
          </a:ln>
          <a:effectLst/>
        </c:spPr>
      </c:pivotFmt>
      <c:pivotFmt>
        <c:idx val="90"/>
        <c:spPr>
          <a:solidFill>
            <a:schemeClr val="accent1"/>
          </a:solidFill>
          <a:ln>
            <a:noFill/>
          </a:ln>
          <a:effectLst/>
        </c:spPr>
      </c:pivotFmt>
      <c:pivotFmt>
        <c:idx val="91"/>
        <c:spPr>
          <a:solidFill>
            <a:schemeClr val="accent1"/>
          </a:solidFill>
          <a:ln>
            <a:noFill/>
          </a:ln>
          <a:effectLst/>
        </c:spPr>
      </c:pivotFmt>
      <c:pivotFmt>
        <c:idx val="92"/>
        <c:spPr>
          <a:solidFill>
            <a:schemeClr val="accent1"/>
          </a:solidFill>
          <a:ln>
            <a:noFill/>
          </a:ln>
          <a:effectLst/>
        </c:spPr>
      </c:pivotFmt>
      <c:pivotFmt>
        <c:idx val="93"/>
        <c:spPr>
          <a:solidFill>
            <a:schemeClr val="accent1"/>
          </a:solidFill>
          <a:ln>
            <a:noFill/>
          </a:ln>
          <a:effectLst/>
        </c:spPr>
      </c:pivotFmt>
      <c:pivotFmt>
        <c:idx val="94"/>
        <c:spPr>
          <a:solidFill>
            <a:schemeClr val="accent1"/>
          </a:solidFill>
          <a:ln>
            <a:noFill/>
          </a:ln>
          <a:effectLst/>
        </c:spPr>
      </c:pivotFmt>
      <c:pivotFmt>
        <c:idx val="95"/>
        <c:spPr>
          <a:solidFill>
            <a:schemeClr val="accent1"/>
          </a:solidFill>
          <a:ln>
            <a:noFill/>
          </a:ln>
          <a:effectLst/>
        </c:spPr>
      </c:pivotFmt>
      <c:pivotFmt>
        <c:idx val="96"/>
        <c:spPr>
          <a:solidFill>
            <a:schemeClr val="accent1"/>
          </a:solidFill>
          <a:ln>
            <a:noFill/>
          </a:ln>
          <a:effectLst/>
        </c:spPr>
      </c:pivotFmt>
      <c:pivotFmt>
        <c:idx val="97"/>
        <c:spPr>
          <a:solidFill>
            <a:schemeClr val="accent1"/>
          </a:solidFill>
          <a:ln>
            <a:noFill/>
          </a:ln>
          <a:effectLst/>
        </c:spPr>
      </c:pivotFmt>
      <c:pivotFmt>
        <c:idx val="98"/>
        <c:spPr>
          <a:solidFill>
            <a:schemeClr val="accent1"/>
          </a:solidFill>
          <a:ln>
            <a:noFill/>
          </a:ln>
          <a:effectLst/>
        </c:spPr>
      </c:pivotFmt>
      <c:pivotFmt>
        <c:idx val="99"/>
        <c:spPr>
          <a:solidFill>
            <a:schemeClr val="accent1"/>
          </a:solidFill>
          <a:ln>
            <a:noFill/>
          </a:ln>
          <a:effectLst/>
        </c:spPr>
      </c:pivotFmt>
      <c:pivotFmt>
        <c:idx val="100"/>
        <c:spPr>
          <a:solidFill>
            <a:schemeClr val="accent1"/>
          </a:solidFill>
          <a:ln>
            <a:noFill/>
          </a:ln>
          <a:effectLst/>
        </c:spPr>
      </c:pivotFmt>
      <c:pivotFmt>
        <c:idx val="101"/>
        <c:spPr>
          <a:solidFill>
            <a:schemeClr val="accent1"/>
          </a:solidFill>
          <a:ln>
            <a:noFill/>
          </a:ln>
          <a:effectLst/>
        </c:spPr>
      </c:pivotFmt>
      <c:pivotFmt>
        <c:idx val="102"/>
        <c:spPr>
          <a:solidFill>
            <a:schemeClr val="accent1"/>
          </a:solidFill>
          <a:ln>
            <a:noFill/>
          </a:ln>
          <a:effectLst/>
        </c:spPr>
      </c:pivotFmt>
      <c:pivotFmt>
        <c:idx val="103"/>
        <c:spPr>
          <a:solidFill>
            <a:schemeClr val="accent1"/>
          </a:solidFill>
          <a:ln>
            <a:noFill/>
          </a:ln>
          <a:effectLst/>
        </c:spPr>
      </c:pivotFmt>
      <c:pivotFmt>
        <c:idx val="104"/>
        <c:spPr>
          <a:solidFill>
            <a:schemeClr val="accent1"/>
          </a:solidFill>
          <a:ln>
            <a:noFill/>
          </a:ln>
          <a:effectLst/>
        </c:spPr>
      </c:pivotFmt>
      <c:pivotFmt>
        <c:idx val="105"/>
        <c:spPr>
          <a:solidFill>
            <a:schemeClr val="accent1"/>
          </a:solidFill>
          <a:ln>
            <a:noFill/>
          </a:ln>
          <a:effectLst/>
        </c:spPr>
      </c:pivotFmt>
      <c:pivotFmt>
        <c:idx val="106"/>
        <c:spPr>
          <a:solidFill>
            <a:schemeClr val="accent1"/>
          </a:solidFill>
          <a:ln>
            <a:noFill/>
          </a:ln>
          <a:effectLst/>
        </c:spPr>
      </c:pivotFmt>
      <c:pivotFmt>
        <c:idx val="107"/>
        <c:spPr>
          <a:solidFill>
            <a:schemeClr val="accent1"/>
          </a:solidFill>
          <a:ln>
            <a:noFill/>
          </a:ln>
          <a:effectLst/>
        </c:spPr>
      </c:pivotFmt>
      <c:pivotFmt>
        <c:idx val="108"/>
        <c:spPr>
          <a:solidFill>
            <a:schemeClr val="accent1"/>
          </a:solidFill>
          <a:ln>
            <a:noFill/>
          </a:ln>
          <a:effectLst/>
        </c:spPr>
      </c:pivotFmt>
      <c:pivotFmt>
        <c:idx val="109"/>
        <c:spPr>
          <a:solidFill>
            <a:schemeClr val="accent1"/>
          </a:solidFill>
          <a:ln>
            <a:noFill/>
          </a:ln>
          <a:effectLst/>
        </c:spPr>
      </c:pivotFmt>
      <c:pivotFmt>
        <c:idx val="110"/>
        <c:spPr>
          <a:solidFill>
            <a:schemeClr val="accent1"/>
          </a:solidFill>
          <a:ln>
            <a:noFill/>
          </a:ln>
          <a:effectLst/>
        </c:spPr>
      </c:pivotFmt>
      <c:pivotFmt>
        <c:idx val="111"/>
        <c:spPr>
          <a:solidFill>
            <a:schemeClr val="accent1"/>
          </a:solidFill>
          <a:ln>
            <a:noFill/>
          </a:ln>
          <a:effectLst/>
        </c:spPr>
      </c:pivotFmt>
      <c:pivotFmt>
        <c:idx val="112"/>
        <c:spPr>
          <a:solidFill>
            <a:schemeClr val="accent1"/>
          </a:solidFill>
          <a:ln>
            <a:noFill/>
          </a:ln>
          <a:effectLst/>
        </c:spPr>
      </c:pivotFmt>
      <c:pivotFmt>
        <c:idx val="113"/>
        <c:spPr>
          <a:solidFill>
            <a:schemeClr val="accent1"/>
          </a:solidFill>
          <a:ln>
            <a:noFill/>
          </a:ln>
          <a:effectLst/>
        </c:spPr>
      </c:pivotFmt>
      <c:pivotFmt>
        <c:idx val="114"/>
        <c:spPr>
          <a:solidFill>
            <a:schemeClr val="accent1"/>
          </a:solidFill>
          <a:ln>
            <a:noFill/>
          </a:ln>
          <a:effectLst/>
        </c:spPr>
      </c:pivotFmt>
      <c:pivotFmt>
        <c:idx val="115"/>
        <c:spPr>
          <a:solidFill>
            <a:schemeClr val="accent1"/>
          </a:solidFill>
          <a:ln>
            <a:noFill/>
          </a:ln>
          <a:effectLst/>
        </c:spPr>
      </c:pivotFmt>
      <c:pivotFmt>
        <c:idx val="116"/>
        <c:spPr>
          <a:solidFill>
            <a:schemeClr val="accent1"/>
          </a:solidFill>
          <a:ln>
            <a:noFill/>
          </a:ln>
          <a:effectLst/>
        </c:spPr>
      </c:pivotFmt>
      <c:pivotFmt>
        <c:idx val="117"/>
        <c:spPr>
          <a:solidFill>
            <a:schemeClr val="accent1"/>
          </a:solidFill>
          <a:ln>
            <a:noFill/>
          </a:ln>
          <a:effectLst/>
        </c:spPr>
      </c:pivotFmt>
      <c:pivotFmt>
        <c:idx val="118"/>
        <c:spPr>
          <a:solidFill>
            <a:schemeClr val="accent1"/>
          </a:solidFill>
          <a:ln>
            <a:noFill/>
          </a:ln>
          <a:effectLst/>
        </c:spPr>
      </c:pivotFmt>
      <c:pivotFmt>
        <c:idx val="119"/>
        <c:spPr>
          <a:solidFill>
            <a:schemeClr val="accent1"/>
          </a:solidFill>
          <a:ln>
            <a:noFill/>
          </a:ln>
          <a:effectLst/>
        </c:spPr>
      </c:pivotFmt>
      <c:pivotFmt>
        <c:idx val="120"/>
        <c:spPr>
          <a:solidFill>
            <a:schemeClr val="accent1"/>
          </a:solidFill>
          <a:ln>
            <a:noFill/>
          </a:ln>
          <a:effectLst/>
        </c:spPr>
      </c:pivotFmt>
      <c:pivotFmt>
        <c:idx val="121"/>
        <c:spPr>
          <a:solidFill>
            <a:schemeClr val="accent1"/>
          </a:solidFill>
          <a:ln>
            <a:noFill/>
          </a:ln>
          <a:effectLst/>
        </c:spPr>
      </c:pivotFmt>
      <c:pivotFmt>
        <c:idx val="122"/>
        <c:spPr>
          <a:solidFill>
            <a:schemeClr val="accent1"/>
          </a:solidFill>
          <a:ln>
            <a:noFill/>
          </a:ln>
          <a:effectLst/>
        </c:spPr>
      </c:pivotFmt>
      <c:pivotFmt>
        <c:idx val="123"/>
        <c:spPr>
          <a:solidFill>
            <a:schemeClr val="accent1"/>
          </a:solidFill>
          <a:ln>
            <a:noFill/>
          </a:ln>
          <a:effectLst/>
        </c:spPr>
      </c:pivotFmt>
      <c:pivotFmt>
        <c:idx val="124"/>
        <c:spPr>
          <a:solidFill>
            <a:schemeClr val="accent1"/>
          </a:solidFill>
          <a:ln>
            <a:noFill/>
          </a:ln>
          <a:effectLst/>
        </c:spPr>
      </c:pivotFmt>
      <c:pivotFmt>
        <c:idx val="125"/>
        <c:spPr>
          <a:solidFill>
            <a:schemeClr val="accent1"/>
          </a:solidFill>
          <a:ln>
            <a:noFill/>
          </a:ln>
          <a:effectLst/>
        </c:spPr>
      </c:pivotFmt>
      <c:pivotFmt>
        <c:idx val="126"/>
        <c:spPr>
          <a:solidFill>
            <a:schemeClr val="accent1"/>
          </a:solidFill>
          <a:ln>
            <a:noFill/>
          </a:ln>
          <a:effectLst/>
        </c:spPr>
      </c:pivotFmt>
      <c:pivotFmt>
        <c:idx val="127"/>
        <c:spPr>
          <a:solidFill>
            <a:schemeClr val="accent1"/>
          </a:solidFill>
          <a:ln>
            <a:noFill/>
          </a:ln>
          <a:effectLst/>
        </c:spPr>
      </c:pivotFmt>
      <c:pivotFmt>
        <c:idx val="128"/>
        <c:spPr>
          <a:solidFill>
            <a:schemeClr val="accent1"/>
          </a:solidFill>
          <a:ln>
            <a:noFill/>
          </a:ln>
          <a:effectLst/>
        </c:spPr>
      </c:pivotFmt>
      <c:pivotFmt>
        <c:idx val="129"/>
        <c:spPr>
          <a:solidFill>
            <a:schemeClr val="accent1"/>
          </a:solidFill>
          <a:ln>
            <a:noFill/>
          </a:ln>
          <a:effectLst/>
        </c:spPr>
      </c:pivotFmt>
      <c:pivotFmt>
        <c:idx val="130"/>
        <c:spPr>
          <a:solidFill>
            <a:schemeClr val="accent1"/>
          </a:solidFill>
          <a:ln>
            <a:noFill/>
          </a:ln>
          <a:effectLst/>
        </c:spPr>
      </c:pivotFmt>
      <c:pivotFmt>
        <c:idx val="131"/>
        <c:spPr>
          <a:solidFill>
            <a:schemeClr val="accent1"/>
          </a:solidFill>
          <a:ln>
            <a:noFill/>
          </a:ln>
          <a:effectLst/>
        </c:spPr>
      </c:pivotFmt>
      <c:pivotFmt>
        <c:idx val="132"/>
        <c:spPr>
          <a:solidFill>
            <a:schemeClr val="accent1"/>
          </a:solidFill>
          <a:ln>
            <a:noFill/>
          </a:ln>
          <a:effectLst/>
        </c:spPr>
      </c:pivotFmt>
      <c:pivotFmt>
        <c:idx val="133"/>
        <c:spPr>
          <a:solidFill>
            <a:schemeClr val="accent1"/>
          </a:solidFill>
          <a:ln>
            <a:noFill/>
          </a:ln>
          <a:effectLst/>
        </c:spPr>
      </c:pivotFmt>
      <c:pivotFmt>
        <c:idx val="134"/>
        <c:spPr>
          <a:solidFill>
            <a:schemeClr val="accent1"/>
          </a:solidFill>
          <a:ln>
            <a:noFill/>
          </a:ln>
          <a:effectLst/>
        </c:spPr>
      </c:pivotFmt>
      <c:pivotFmt>
        <c:idx val="135"/>
        <c:spPr>
          <a:solidFill>
            <a:schemeClr val="accent1"/>
          </a:solidFill>
          <a:ln>
            <a:noFill/>
          </a:ln>
          <a:effectLst/>
        </c:spPr>
      </c:pivotFmt>
      <c:pivotFmt>
        <c:idx val="136"/>
        <c:spPr>
          <a:solidFill>
            <a:schemeClr val="accent1"/>
          </a:solidFill>
          <a:ln>
            <a:noFill/>
          </a:ln>
          <a:effectLst/>
        </c:spPr>
      </c:pivotFmt>
      <c:pivotFmt>
        <c:idx val="137"/>
        <c:spPr>
          <a:solidFill>
            <a:schemeClr val="accent1"/>
          </a:solidFill>
          <a:ln>
            <a:noFill/>
          </a:ln>
          <a:effectLst/>
        </c:spPr>
      </c:pivotFmt>
      <c:pivotFmt>
        <c:idx val="138"/>
        <c:spPr>
          <a:solidFill>
            <a:schemeClr val="accent1"/>
          </a:solidFill>
          <a:ln>
            <a:noFill/>
          </a:ln>
          <a:effectLst/>
        </c:spPr>
      </c:pivotFmt>
      <c:pivotFmt>
        <c:idx val="139"/>
        <c:spPr>
          <a:solidFill>
            <a:schemeClr val="accent1"/>
          </a:solidFill>
          <a:ln>
            <a:noFill/>
          </a:ln>
          <a:effectLst/>
        </c:spPr>
      </c:pivotFmt>
      <c:pivotFmt>
        <c:idx val="140"/>
        <c:spPr>
          <a:solidFill>
            <a:schemeClr val="accent1"/>
          </a:solidFill>
          <a:ln>
            <a:noFill/>
          </a:ln>
          <a:effectLst/>
        </c:spPr>
      </c:pivotFmt>
      <c:pivotFmt>
        <c:idx val="141"/>
        <c:spPr>
          <a:solidFill>
            <a:schemeClr val="accent1"/>
          </a:solidFill>
          <a:ln>
            <a:noFill/>
          </a:ln>
          <a:effectLst/>
        </c:spPr>
      </c:pivotFmt>
      <c:pivotFmt>
        <c:idx val="142"/>
        <c:spPr>
          <a:solidFill>
            <a:schemeClr val="accent1"/>
          </a:solidFill>
          <a:ln>
            <a:noFill/>
          </a:ln>
          <a:effectLst/>
        </c:spPr>
      </c:pivotFmt>
      <c:pivotFmt>
        <c:idx val="143"/>
        <c:spPr>
          <a:solidFill>
            <a:schemeClr val="accent1"/>
          </a:solidFill>
          <a:ln>
            <a:noFill/>
          </a:ln>
          <a:effectLst/>
        </c:spPr>
      </c:pivotFmt>
      <c:pivotFmt>
        <c:idx val="144"/>
        <c:spPr>
          <a:solidFill>
            <a:schemeClr val="accent1"/>
          </a:solidFill>
          <a:ln>
            <a:noFill/>
          </a:ln>
          <a:effectLst/>
        </c:spPr>
      </c:pivotFmt>
      <c:pivotFmt>
        <c:idx val="145"/>
        <c:spPr>
          <a:solidFill>
            <a:schemeClr val="accent1"/>
          </a:solidFill>
          <a:ln>
            <a:noFill/>
          </a:ln>
          <a:effectLst/>
        </c:spPr>
      </c:pivotFmt>
      <c:pivotFmt>
        <c:idx val="146"/>
        <c:spPr>
          <a:solidFill>
            <a:schemeClr val="accent1"/>
          </a:solidFill>
          <a:ln>
            <a:noFill/>
          </a:ln>
          <a:effectLst/>
        </c:spPr>
      </c:pivotFmt>
      <c:pivotFmt>
        <c:idx val="147"/>
        <c:spPr>
          <a:solidFill>
            <a:schemeClr val="accent1"/>
          </a:solidFill>
          <a:ln>
            <a:noFill/>
          </a:ln>
          <a:effectLst/>
        </c:spPr>
      </c:pivotFmt>
      <c:pivotFmt>
        <c:idx val="148"/>
        <c:spPr>
          <a:solidFill>
            <a:schemeClr val="accent1"/>
          </a:solidFill>
          <a:ln>
            <a:noFill/>
          </a:ln>
          <a:effectLst/>
        </c:spPr>
      </c:pivotFmt>
      <c:pivotFmt>
        <c:idx val="149"/>
        <c:spPr>
          <a:solidFill>
            <a:schemeClr val="accent1"/>
          </a:solidFill>
          <a:ln>
            <a:noFill/>
          </a:ln>
          <a:effectLst/>
        </c:spPr>
      </c:pivotFmt>
      <c:pivotFmt>
        <c:idx val="150"/>
        <c:spPr>
          <a:solidFill>
            <a:schemeClr val="accent1"/>
          </a:solidFill>
          <a:ln>
            <a:noFill/>
          </a:ln>
          <a:effectLst/>
        </c:spPr>
      </c:pivotFmt>
      <c:pivotFmt>
        <c:idx val="151"/>
        <c:spPr>
          <a:solidFill>
            <a:schemeClr val="accent1"/>
          </a:solidFill>
          <a:ln>
            <a:noFill/>
          </a:ln>
          <a:effectLst/>
        </c:spPr>
      </c:pivotFmt>
      <c:pivotFmt>
        <c:idx val="152"/>
        <c:spPr>
          <a:solidFill>
            <a:schemeClr val="accent1"/>
          </a:solidFill>
          <a:ln>
            <a:noFill/>
          </a:ln>
          <a:effectLst/>
        </c:spPr>
      </c:pivotFmt>
      <c:pivotFmt>
        <c:idx val="153"/>
        <c:spPr>
          <a:solidFill>
            <a:schemeClr val="accent1"/>
          </a:solidFill>
          <a:ln>
            <a:noFill/>
          </a:ln>
          <a:effectLst/>
        </c:spPr>
      </c:pivotFmt>
      <c:pivotFmt>
        <c:idx val="154"/>
        <c:spPr>
          <a:solidFill>
            <a:schemeClr val="accent1"/>
          </a:solidFill>
          <a:ln>
            <a:noFill/>
          </a:ln>
          <a:effectLst/>
        </c:spPr>
      </c:pivotFmt>
      <c:pivotFmt>
        <c:idx val="155"/>
        <c:spPr>
          <a:solidFill>
            <a:schemeClr val="accent1"/>
          </a:solidFill>
          <a:ln>
            <a:noFill/>
          </a:ln>
          <a:effectLst/>
        </c:spPr>
      </c:pivotFmt>
      <c:pivotFmt>
        <c:idx val="156"/>
        <c:spPr>
          <a:solidFill>
            <a:schemeClr val="accent1"/>
          </a:solidFill>
          <a:ln>
            <a:noFill/>
          </a:ln>
          <a:effectLst/>
        </c:spPr>
      </c:pivotFmt>
      <c:pivotFmt>
        <c:idx val="157"/>
        <c:spPr>
          <a:solidFill>
            <a:schemeClr val="accent1"/>
          </a:solidFill>
          <a:ln>
            <a:noFill/>
          </a:ln>
          <a:effectLst/>
        </c:spPr>
      </c:pivotFmt>
      <c:pivotFmt>
        <c:idx val="158"/>
        <c:spPr>
          <a:solidFill>
            <a:schemeClr val="accent1"/>
          </a:solidFill>
          <a:ln>
            <a:noFill/>
          </a:ln>
          <a:effectLst/>
        </c:spPr>
      </c:pivotFmt>
      <c:pivotFmt>
        <c:idx val="159"/>
        <c:spPr>
          <a:solidFill>
            <a:schemeClr val="accent1"/>
          </a:solidFill>
          <a:ln>
            <a:noFill/>
          </a:ln>
          <a:effectLst/>
        </c:spPr>
      </c:pivotFmt>
      <c:pivotFmt>
        <c:idx val="160"/>
        <c:spPr>
          <a:solidFill>
            <a:schemeClr val="accent1"/>
          </a:solidFill>
          <a:ln>
            <a:noFill/>
          </a:ln>
          <a:effectLst/>
        </c:spPr>
      </c:pivotFmt>
      <c:pivotFmt>
        <c:idx val="161"/>
        <c:spPr>
          <a:solidFill>
            <a:schemeClr val="accent1"/>
          </a:solidFill>
          <a:ln>
            <a:noFill/>
          </a:ln>
          <a:effectLst/>
        </c:spPr>
      </c:pivotFmt>
      <c:pivotFmt>
        <c:idx val="162"/>
        <c:spPr>
          <a:solidFill>
            <a:schemeClr val="accent1"/>
          </a:solidFill>
          <a:ln>
            <a:noFill/>
          </a:ln>
          <a:effectLst/>
        </c:spPr>
      </c:pivotFmt>
      <c:pivotFmt>
        <c:idx val="163"/>
        <c:spPr>
          <a:solidFill>
            <a:schemeClr val="accent1"/>
          </a:solidFill>
          <a:ln>
            <a:noFill/>
          </a:ln>
          <a:effectLst/>
        </c:spPr>
      </c:pivotFmt>
      <c:pivotFmt>
        <c:idx val="164"/>
        <c:spPr>
          <a:solidFill>
            <a:schemeClr val="accent1"/>
          </a:solidFill>
          <a:ln>
            <a:noFill/>
          </a:ln>
          <a:effectLst/>
        </c:spPr>
      </c:pivotFmt>
      <c:pivotFmt>
        <c:idx val="165"/>
        <c:spPr>
          <a:solidFill>
            <a:schemeClr val="accent1"/>
          </a:solidFill>
          <a:ln>
            <a:noFill/>
          </a:ln>
          <a:effectLst/>
        </c:spPr>
      </c:pivotFmt>
      <c:pivotFmt>
        <c:idx val="166"/>
        <c:spPr>
          <a:solidFill>
            <a:schemeClr val="accent1"/>
          </a:solidFill>
          <a:ln>
            <a:noFill/>
          </a:ln>
          <a:effectLst/>
        </c:spPr>
      </c:pivotFmt>
      <c:pivotFmt>
        <c:idx val="167"/>
        <c:spPr>
          <a:solidFill>
            <a:schemeClr val="accent1"/>
          </a:solidFill>
          <a:ln>
            <a:noFill/>
          </a:ln>
          <a:effectLst/>
        </c:spPr>
      </c:pivotFmt>
      <c:pivotFmt>
        <c:idx val="168"/>
        <c:spPr>
          <a:solidFill>
            <a:schemeClr val="accent1"/>
          </a:solidFill>
          <a:ln>
            <a:noFill/>
          </a:ln>
          <a:effectLst/>
        </c:spPr>
      </c:pivotFmt>
      <c:pivotFmt>
        <c:idx val="169"/>
        <c:spPr>
          <a:solidFill>
            <a:schemeClr val="accent1"/>
          </a:solidFill>
          <a:ln>
            <a:noFill/>
          </a:ln>
          <a:effectLst/>
        </c:spPr>
      </c:pivotFmt>
      <c:pivotFmt>
        <c:idx val="170"/>
        <c:spPr>
          <a:solidFill>
            <a:schemeClr val="accent1"/>
          </a:solidFill>
          <a:ln>
            <a:noFill/>
          </a:ln>
          <a:effectLst/>
        </c:spPr>
      </c:pivotFmt>
      <c:pivotFmt>
        <c:idx val="171"/>
        <c:spPr>
          <a:solidFill>
            <a:schemeClr val="accent1"/>
          </a:solidFill>
          <a:ln>
            <a:noFill/>
          </a:ln>
          <a:effectLst/>
        </c:spPr>
      </c:pivotFmt>
      <c:pivotFmt>
        <c:idx val="172"/>
        <c:spPr>
          <a:solidFill>
            <a:schemeClr val="accent1"/>
          </a:solidFill>
          <a:ln>
            <a:noFill/>
          </a:ln>
          <a:effectLst/>
        </c:spPr>
      </c:pivotFmt>
      <c:pivotFmt>
        <c:idx val="173"/>
        <c:spPr>
          <a:solidFill>
            <a:schemeClr val="accent1"/>
          </a:solidFill>
          <a:ln>
            <a:noFill/>
          </a:ln>
          <a:effectLst/>
        </c:spPr>
      </c:pivotFmt>
      <c:pivotFmt>
        <c:idx val="174"/>
        <c:spPr>
          <a:solidFill>
            <a:schemeClr val="accent1"/>
          </a:solidFill>
          <a:ln>
            <a:noFill/>
          </a:ln>
          <a:effectLst/>
        </c:spPr>
      </c:pivotFmt>
    </c:pivotFmts>
    <c:plotArea>
      <c:layout/>
      <c:ofPieChart>
        <c:ofPieType val="pie"/>
        <c:varyColors val="1"/>
        <c:ser>
          <c:idx val="0"/>
          <c:order val="0"/>
          <c:tx>
            <c:strRef>
              <c:f>Sheet2!$F$29</c:f>
              <c:strCache>
                <c:ptCount val="1"/>
                <c:pt idx="0">
                  <c:v>Sum of Age</c:v>
                </c:pt>
              </c:strCache>
            </c:strRef>
          </c:tx>
          <c:dPt>
            <c:idx val="0"/>
            <c:bubble3D val="0"/>
            <c:spPr>
              <a:solidFill>
                <a:schemeClr val="accent1"/>
              </a:solidFill>
              <a:ln>
                <a:noFill/>
              </a:ln>
              <a:effectLst/>
            </c:spPr>
            <c:extLst>
              <c:ext xmlns:c16="http://schemas.microsoft.com/office/drawing/2014/chart" uri="{C3380CC4-5D6E-409C-BE32-E72D297353CC}">
                <c16:uniqueId val="{00000001-78F6-4E80-9C85-952C28D13590}"/>
              </c:ext>
            </c:extLst>
          </c:dPt>
          <c:dPt>
            <c:idx val="1"/>
            <c:bubble3D val="0"/>
            <c:spPr>
              <a:solidFill>
                <a:schemeClr val="accent2"/>
              </a:solidFill>
              <a:ln>
                <a:noFill/>
              </a:ln>
              <a:effectLst/>
            </c:spPr>
            <c:extLst>
              <c:ext xmlns:c16="http://schemas.microsoft.com/office/drawing/2014/chart" uri="{C3380CC4-5D6E-409C-BE32-E72D297353CC}">
                <c16:uniqueId val="{00000003-78F6-4E80-9C85-952C28D13590}"/>
              </c:ext>
            </c:extLst>
          </c:dPt>
          <c:dPt>
            <c:idx val="2"/>
            <c:bubble3D val="0"/>
            <c:spPr>
              <a:solidFill>
                <a:schemeClr val="accent3"/>
              </a:solidFill>
              <a:ln>
                <a:noFill/>
              </a:ln>
              <a:effectLst/>
            </c:spPr>
            <c:extLst>
              <c:ext xmlns:c16="http://schemas.microsoft.com/office/drawing/2014/chart" uri="{C3380CC4-5D6E-409C-BE32-E72D297353CC}">
                <c16:uniqueId val="{00000005-78F6-4E80-9C85-952C28D13590}"/>
              </c:ext>
            </c:extLst>
          </c:dPt>
          <c:dPt>
            <c:idx val="3"/>
            <c:bubble3D val="0"/>
            <c:spPr>
              <a:solidFill>
                <a:schemeClr val="accent4"/>
              </a:solidFill>
              <a:ln>
                <a:noFill/>
              </a:ln>
              <a:effectLst/>
            </c:spPr>
            <c:extLst>
              <c:ext xmlns:c16="http://schemas.microsoft.com/office/drawing/2014/chart" uri="{C3380CC4-5D6E-409C-BE32-E72D297353CC}">
                <c16:uniqueId val="{00000007-78F6-4E80-9C85-952C28D13590}"/>
              </c:ext>
            </c:extLst>
          </c:dPt>
          <c:dPt>
            <c:idx val="4"/>
            <c:bubble3D val="0"/>
            <c:spPr>
              <a:solidFill>
                <a:schemeClr val="accent5"/>
              </a:solidFill>
              <a:ln>
                <a:noFill/>
              </a:ln>
              <a:effectLst/>
            </c:spPr>
            <c:extLst>
              <c:ext xmlns:c16="http://schemas.microsoft.com/office/drawing/2014/chart" uri="{C3380CC4-5D6E-409C-BE32-E72D297353CC}">
                <c16:uniqueId val="{00000009-78F6-4E80-9C85-952C28D13590}"/>
              </c:ext>
            </c:extLst>
          </c:dPt>
          <c:dPt>
            <c:idx val="5"/>
            <c:bubble3D val="0"/>
            <c:spPr>
              <a:solidFill>
                <a:schemeClr val="accent6"/>
              </a:solidFill>
              <a:ln>
                <a:noFill/>
              </a:ln>
              <a:effectLst/>
            </c:spPr>
            <c:extLst>
              <c:ext xmlns:c16="http://schemas.microsoft.com/office/drawing/2014/chart" uri="{C3380CC4-5D6E-409C-BE32-E72D297353CC}">
                <c16:uniqueId val="{0000000B-78F6-4E80-9C85-952C28D13590}"/>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78F6-4E80-9C85-952C28D13590}"/>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78F6-4E80-9C85-952C28D13590}"/>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78F6-4E80-9C85-952C28D13590}"/>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78F6-4E80-9C85-952C28D13590}"/>
              </c:ext>
            </c:extLst>
          </c:dPt>
          <c:dPt>
            <c:idx val="10"/>
            <c:bubble3D val="0"/>
            <c:spPr>
              <a:solidFill>
                <a:schemeClr val="accent5">
                  <a:lumMod val="60000"/>
                </a:schemeClr>
              </a:solidFill>
              <a:ln>
                <a:noFill/>
              </a:ln>
              <a:effectLst/>
            </c:spPr>
            <c:extLst>
              <c:ext xmlns:c16="http://schemas.microsoft.com/office/drawing/2014/chart" uri="{C3380CC4-5D6E-409C-BE32-E72D297353CC}">
                <c16:uniqueId val="{00000015-78F6-4E80-9C85-952C28D13590}"/>
              </c:ext>
            </c:extLst>
          </c:dPt>
          <c:dPt>
            <c:idx val="11"/>
            <c:bubble3D val="0"/>
            <c:spPr>
              <a:solidFill>
                <a:schemeClr val="accent6">
                  <a:lumMod val="60000"/>
                </a:schemeClr>
              </a:solidFill>
              <a:ln>
                <a:noFill/>
              </a:ln>
              <a:effectLst/>
            </c:spPr>
            <c:extLst>
              <c:ext xmlns:c16="http://schemas.microsoft.com/office/drawing/2014/chart" uri="{C3380CC4-5D6E-409C-BE32-E72D297353CC}">
                <c16:uniqueId val="{00000017-78F6-4E80-9C85-952C28D13590}"/>
              </c:ext>
            </c:extLst>
          </c:dPt>
          <c:dPt>
            <c:idx val="12"/>
            <c:bubble3D val="0"/>
            <c:spPr>
              <a:solidFill>
                <a:schemeClr val="accent1">
                  <a:lumMod val="80000"/>
                  <a:lumOff val="20000"/>
                </a:schemeClr>
              </a:solidFill>
              <a:ln>
                <a:noFill/>
              </a:ln>
              <a:effectLst/>
            </c:spPr>
            <c:extLst>
              <c:ext xmlns:c16="http://schemas.microsoft.com/office/drawing/2014/chart" uri="{C3380CC4-5D6E-409C-BE32-E72D297353CC}">
                <c16:uniqueId val="{00000019-78F6-4E80-9C85-952C28D13590}"/>
              </c:ext>
            </c:extLst>
          </c:dPt>
          <c:dPt>
            <c:idx val="13"/>
            <c:bubble3D val="0"/>
            <c:spPr>
              <a:solidFill>
                <a:schemeClr val="accent2">
                  <a:lumMod val="80000"/>
                  <a:lumOff val="20000"/>
                </a:schemeClr>
              </a:solidFill>
              <a:ln>
                <a:noFill/>
              </a:ln>
              <a:effectLst/>
            </c:spPr>
            <c:extLst>
              <c:ext xmlns:c16="http://schemas.microsoft.com/office/drawing/2014/chart" uri="{C3380CC4-5D6E-409C-BE32-E72D297353CC}">
                <c16:uniqueId val="{0000001B-78F6-4E80-9C85-952C28D13590}"/>
              </c:ext>
            </c:extLst>
          </c:dPt>
          <c:dPt>
            <c:idx val="14"/>
            <c:bubble3D val="0"/>
            <c:spPr>
              <a:solidFill>
                <a:schemeClr val="accent3">
                  <a:lumMod val="80000"/>
                  <a:lumOff val="20000"/>
                </a:schemeClr>
              </a:solidFill>
              <a:ln>
                <a:noFill/>
              </a:ln>
              <a:effectLst/>
            </c:spPr>
            <c:extLst>
              <c:ext xmlns:c16="http://schemas.microsoft.com/office/drawing/2014/chart" uri="{C3380CC4-5D6E-409C-BE32-E72D297353CC}">
                <c16:uniqueId val="{0000001D-78F6-4E80-9C85-952C28D13590}"/>
              </c:ext>
            </c:extLst>
          </c:dPt>
          <c:dPt>
            <c:idx val="15"/>
            <c:bubble3D val="0"/>
            <c:spPr>
              <a:solidFill>
                <a:schemeClr val="accent4">
                  <a:lumMod val="80000"/>
                  <a:lumOff val="20000"/>
                </a:schemeClr>
              </a:solidFill>
              <a:ln>
                <a:noFill/>
              </a:ln>
              <a:effectLst/>
            </c:spPr>
            <c:extLst>
              <c:ext xmlns:c16="http://schemas.microsoft.com/office/drawing/2014/chart" uri="{C3380CC4-5D6E-409C-BE32-E72D297353CC}">
                <c16:uniqueId val="{0000001F-78F6-4E80-9C85-952C28D13590}"/>
              </c:ext>
            </c:extLst>
          </c:dPt>
          <c:dPt>
            <c:idx val="16"/>
            <c:bubble3D val="0"/>
            <c:spPr>
              <a:solidFill>
                <a:schemeClr val="accent5">
                  <a:lumMod val="80000"/>
                  <a:lumOff val="20000"/>
                </a:schemeClr>
              </a:solidFill>
              <a:ln>
                <a:noFill/>
              </a:ln>
              <a:effectLst/>
            </c:spPr>
            <c:extLst>
              <c:ext xmlns:c16="http://schemas.microsoft.com/office/drawing/2014/chart" uri="{C3380CC4-5D6E-409C-BE32-E72D297353CC}">
                <c16:uniqueId val="{00000021-78F6-4E80-9C85-952C28D13590}"/>
              </c:ext>
            </c:extLst>
          </c:dPt>
          <c:dPt>
            <c:idx val="17"/>
            <c:bubble3D val="0"/>
            <c:spPr>
              <a:solidFill>
                <a:schemeClr val="accent6">
                  <a:lumMod val="80000"/>
                  <a:lumOff val="20000"/>
                </a:schemeClr>
              </a:solidFill>
              <a:ln>
                <a:noFill/>
              </a:ln>
              <a:effectLst/>
            </c:spPr>
            <c:extLst>
              <c:ext xmlns:c16="http://schemas.microsoft.com/office/drawing/2014/chart" uri="{C3380CC4-5D6E-409C-BE32-E72D297353CC}">
                <c16:uniqueId val="{00000023-78F6-4E80-9C85-952C28D13590}"/>
              </c:ext>
            </c:extLst>
          </c:dPt>
          <c:dPt>
            <c:idx val="18"/>
            <c:bubble3D val="0"/>
            <c:spPr>
              <a:solidFill>
                <a:schemeClr val="accent1">
                  <a:lumMod val="80000"/>
                </a:schemeClr>
              </a:solidFill>
              <a:ln>
                <a:noFill/>
              </a:ln>
              <a:effectLst/>
            </c:spPr>
            <c:extLst>
              <c:ext xmlns:c16="http://schemas.microsoft.com/office/drawing/2014/chart" uri="{C3380CC4-5D6E-409C-BE32-E72D297353CC}">
                <c16:uniqueId val="{00000025-78F6-4E80-9C85-952C28D13590}"/>
              </c:ext>
            </c:extLst>
          </c:dPt>
          <c:dPt>
            <c:idx val="19"/>
            <c:bubble3D val="0"/>
            <c:spPr>
              <a:solidFill>
                <a:schemeClr val="accent2">
                  <a:lumMod val="80000"/>
                </a:schemeClr>
              </a:solidFill>
              <a:ln>
                <a:noFill/>
              </a:ln>
              <a:effectLst/>
            </c:spPr>
            <c:extLst>
              <c:ext xmlns:c16="http://schemas.microsoft.com/office/drawing/2014/chart" uri="{C3380CC4-5D6E-409C-BE32-E72D297353CC}">
                <c16:uniqueId val="{00000027-78F6-4E80-9C85-952C28D13590}"/>
              </c:ext>
            </c:extLst>
          </c:dPt>
          <c:dPt>
            <c:idx val="20"/>
            <c:bubble3D val="0"/>
            <c:spPr>
              <a:solidFill>
                <a:schemeClr val="accent3">
                  <a:lumMod val="80000"/>
                </a:schemeClr>
              </a:solidFill>
              <a:ln>
                <a:noFill/>
              </a:ln>
              <a:effectLst/>
            </c:spPr>
            <c:extLst>
              <c:ext xmlns:c16="http://schemas.microsoft.com/office/drawing/2014/chart" uri="{C3380CC4-5D6E-409C-BE32-E72D297353CC}">
                <c16:uniqueId val="{00000029-78F6-4E80-9C85-952C28D13590}"/>
              </c:ext>
            </c:extLst>
          </c:dPt>
          <c:dPt>
            <c:idx val="21"/>
            <c:bubble3D val="0"/>
            <c:spPr>
              <a:solidFill>
                <a:schemeClr val="accent4">
                  <a:lumMod val="80000"/>
                </a:schemeClr>
              </a:solidFill>
              <a:ln>
                <a:noFill/>
              </a:ln>
              <a:effectLst/>
            </c:spPr>
            <c:extLst>
              <c:ext xmlns:c16="http://schemas.microsoft.com/office/drawing/2014/chart" uri="{C3380CC4-5D6E-409C-BE32-E72D297353CC}">
                <c16:uniqueId val="{0000002B-78F6-4E80-9C85-952C28D13590}"/>
              </c:ext>
            </c:extLst>
          </c:dPt>
          <c:dPt>
            <c:idx val="22"/>
            <c:bubble3D val="0"/>
            <c:spPr>
              <a:solidFill>
                <a:schemeClr val="accent5">
                  <a:lumMod val="80000"/>
                </a:schemeClr>
              </a:solidFill>
              <a:ln>
                <a:noFill/>
              </a:ln>
              <a:effectLst/>
            </c:spPr>
            <c:extLst>
              <c:ext xmlns:c16="http://schemas.microsoft.com/office/drawing/2014/chart" uri="{C3380CC4-5D6E-409C-BE32-E72D297353CC}">
                <c16:uniqueId val="{0000002D-78F6-4E80-9C85-952C28D13590}"/>
              </c:ext>
            </c:extLst>
          </c:dPt>
          <c:dPt>
            <c:idx val="23"/>
            <c:bubble3D val="0"/>
            <c:spPr>
              <a:solidFill>
                <a:schemeClr val="accent6">
                  <a:lumMod val="80000"/>
                </a:schemeClr>
              </a:solidFill>
              <a:ln>
                <a:noFill/>
              </a:ln>
              <a:effectLst/>
            </c:spPr>
            <c:extLst>
              <c:ext xmlns:c16="http://schemas.microsoft.com/office/drawing/2014/chart" uri="{C3380CC4-5D6E-409C-BE32-E72D297353CC}">
                <c16:uniqueId val="{0000002F-78F6-4E80-9C85-952C28D13590}"/>
              </c:ext>
            </c:extLst>
          </c:dPt>
          <c:dPt>
            <c:idx val="24"/>
            <c:bubble3D val="0"/>
            <c:spPr>
              <a:solidFill>
                <a:schemeClr val="accent1">
                  <a:lumMod val="60000"/>
                  <a:lumOff val="40000"/>
                </a:schemeClr>
              </a:solidFill>
              <a:ln>
                <a:noFill/>
              </a:ln>
              <a:effectLst/>
            </c:spPr>
            <c:extLst>
              <c:ext xmlns:c16="http://schemas.microsoft.com/office/drawing/2014/chart" uri="{C3380CC4-5D6E-409C-BE32-E72D297353CC}">
                <c16:uniqueId val="{00000031-78F6-4E80-9C85-952C28D13590}"/>
              </c:ext>
            </c:extLst>
          </c:dPt>
          <c:dPt>
            <c:idx val="25"/>
            <c:bubble3D val="0"/>
            <c:spPr>
              <a:solidFill>
                <a:schemeClr val="accent2">
                  <a:lumMod val="60000"/>
                  <a:lumOff val="40000"/>
                </a:schemeClr>
              </a:solidFill>
              <a:ln>
                <a:noFill/>
              </a:ln>
              <a:effectLst/>
            </c:spPr>
            <c:extLst>
              <c:ext xmlns:c16="http://schemas.microsoft.com/office/drawing/2014/chart" uri="{C3380CC4-5D6E-409C-BE32-E72D297353CC}">
                <c16:uniqueId val="{00000033-78F6-4E80-9C85-952C28D13590}"/>
              </c:ext>
            </c:extLst>
          </c:dPt>
          <c:dPt>
            <c:idx val="26"/>
            <c:bubble3D val="0"/>
            <c:spPr>
              <a:solidFill>
                <a:schemeClr val="accent3">
                  <a:lumMod val="60000"/>
                  <a:lumOff val="40000"/>
                </a:schemeClr>
              </a:solidFill>
              <a:ln>
                <a:noFill/>
              </a:ln>
              <a:effectLst/>
            </c:spPr>
            <c:extLst>
              <c:ext xmlns:c16="http://schemas.microsoft.com/office/drawing/2014/chart" uri="{C3380CC4-5D6E-409C-BE32-E72D297353CC}">
                <c16:uniqueId val="{00000035-78F6-4E80-9C85-952C28D13590}"/>
              </c:ext>
            </c:extLst>
          </c:dPt>
          <c:dPt>
            <c:idx val="27"/>
            <c:bubble3D val="0"/>
            <c:spPr>
              <a:solidFill>
                <a:schemeClr val="accent4">
                  <a:lumMod val="60000"/>
                  <a:lumOff val="40000"/>
                </a:schemeClr>
              </a:solidFill>
              <a:ln>
                <a:noFill/>
              </a:ln>
              <a:effectLst/>
            </c:spPr>
            <c:extLst>
              <c:ext xmlns:c16="http://schemas.microsoft.com/office/drawing/2014/chart" uri="{C3380CC4-5D6E-409C-BE32-E72D297353CC}">
                <c16:uniqueId val="{00000037-78F6-4E80-9C85-952C28D13590}"/>
              </c:ext>
            </c:extLst>
          </c:dPt>
          <c:dPt>
            <c:idx val="28"/>
            <c:bubble3D val="0"/>
            <c:spPr>
              <a:solidFill>
                <a:schemeClr val="accent5">
                  <a:lumMod val="60000"/>
                  <a:lumOff val="40000"/>
                </a:schemeClr>
              </a:solidFill>
              <a:ln>
                <a:noFill/>
              </a:ln>
              <a:effectLst/>
            </c:spPr>
            <c:extLst>
              <c:ext xmlns:c16="http://schemas.microsoft.com/office/drawing/2014/chart" uri="{C3380CC4-5D6E-409C-BE32-E72D297353CC}">
                <c16:uniqueId val="{00000039-78F6-4E80-9C85-952C28D13590}"/>
              </c:ext>
            </c:extLst>
          </c:dPt>
          <c:dPt>
            <c:idx val="29"/>
            <c:bubble3D val="0"/>
            <c:spPr>
              <a:solidFill>
                <a:schemeClr val="accent6">
                  <a:lumMod val="60000"/>
                  <a:lumOff val="40000"/>
                </a:schemeClr>
              </a:solidFill>
              <a:ln>
                <a:noFill/>
              </a:ln>
              <a:effectLst/>
            </c:spPr>
            <c:extLst>
              <c:ext xmlns:c16="http://schemas.microsoft.com/office/drawing/2014/chart" uri="{C3380CC4-5D6E-409C-BE32-E72D297353CC}">
                <c16:uniqueId val="{0000003B-78F6-4E80-9C85-952C28D13590}"/>
              </c:ext>
            </c:extLst>
          </c:dPt>
          <c:dPt>
            <c:idx val="30"/>
            <c:bubble3D val="0"/>
            <c:spPr>
              <a:solidFill>
                <a:schemeClr val="accent1">
                  <a:lumMod val="50000"/>
                </a:schemeClr>
              </a:solidFill>
              <a:ln>
                <a:noFill/>
              </a:ln>
              <a:effectLst/>
            </c:spPr>
            <c:extLst>
              <c:ext xmlns:c16="http://schemas.microsoft.com/office/drawing/2014/chart" uri="{C3380CC4-5D6E-409C-BE32-E72D297353CC}">
                <c16:uniqueId val="{0000003D-78F6-4E80-9C85-952C28D13590}"/>
              </c:ext>
            </c:extLst>
          </c:dPt>
          <c:dPt>
            <c:idx val="31"/>
            <c:bubble3D val="0"/>
            <c:spPr>
              <a:solidFill>
                <a:schemeClr val="accent2">
                  <a:lumMod val="50000"/>
                </a:schemeClr>
              </a:solidFill>
              <a:ln>
                <a:noFill/>
              </a:ln>
              <a:effectLst/>
            </c:spPr>
            <c:extLst>
              <c:ext xmlns:c16="http://schemas.microsoft.com/office/drawing/2014/chart" uri="{C3380CC4-5D6E-409C-BE32-E72D297353CC}">
                <c16:uniqueId val="{0000003F-78F6-4E80-9C85-952C28D13590}"/>
              </c:ext>
            </c:extLst>
          </c:dPt>
          <c:dPt>
            <c:idx val="32"/>
            <c:bubble3D val="0"/>
            <c:spPr>
              <a:solidFill>
                <a:schemeClr val="accent3">
                  <a:lumMod val="50000"/>
                </a:schemeClr>
              </a:solidFill>
              <a:ln>
                <a:noFill/>
              </a:ln>
              <a:effectLst/>
            </c:spPr>
            <c:extLst>
              <c:ext xmlns:c16="http://schemas.microsoft.com/office/drawing/2014/chart" uri="{C3380CC4-5D6E-409C-BE32-E72D297353CC}">
                <c16:uniqueId val="{00000041-78F6-4E80-9C85-952C28D13590}"/>
              </c:ext>
            </c:extLst>
          </c:dPt>
          <c:dPt>
            <c:idx val="33"/>
            <c:bubble3D val="0"/>
            <c:spPr>
              <a:solidFill>
                <a:schemeClr val="accent4">
                  <a:lumMod val="50000"/>
                </a:schemeClr>
              </a:solidFill>
              <a:ln>
                <a:noFill/>
              </a:ln>
              <a:effectLst/>
            </c:spPr>
            <c:extLst>
              <c:ext xmlns:c16="http://schemas.microsoft.com/office/drawing/2014/chart" uri="{C3380CC4-5D6E-409C-BE32-E72D297353CC}">
                <c16:uniqueId val="{00000043-78F6-4E80-9C85-952C28D13590}"/>
              </c:ext>
            </c:extLst>
          </c:dPt>
          <c:dPt>
            <c:idx val="34"/>
            <c:bubble3D val="0"/>
            <c:spPr>
              <a:solidFill>
                <a:schemeClr val="accent5">
                  <a:lumMod val="50000"/>
                </a:schemeClr>
              </a:solidFill>
              <a:ln>
                <a:noFill/>
              </a:ln>
              <a:effectLst/>
            </c:spPr>
            <c:extLst>
              <c:ext xmlns:c16="http://schemas.microsoft.com/office/drawing/2014/chart" uri="{C3380CC4-5D6E-409C-BE32-E72D297353CC}">
                <c16:uniqueId val="{00000045-78F6-4E80-9C85-952C28D13590}"/>
              </c:ext>
            </c:extLst>
          </c:dPt>
          <c:dPt>
            <c:idx val="35"/>
            <c:bubble3D val="0"/>
            <c:spPr>
              <a:solidFill>
                <a:schemeClr val="accent6">
                  <a:lumMod val="50000"/>
                </a:schemeClr>
              </a:solidFill>
              <a:ln>
                <a:noFill/>
              </a:ln>
              <a:effectLst/>
            </c:spPr>
            <c:extLst>
              <c:ext xmlns:c16="http://schemas.microsoft.com/office/drawing/2014/chart" uri="{C3380CC4-5D6E-409C-BE32-E72D297353CC}">
                <c16:uniqueId val="{00000047-78F6-4E80-9C85-952C28D13590}"/>
              </c:ext>
            </c:extLst>
          </c:dPt>
          <c:dPt>
            <c:idx val="36"/>
            <c:bubble3D val="0"/>
            <c:spPr>
              <a:solidFill>
                <a:schemeClr val="accent1">
                  <a:lumMod val="70000"/>
                  <a:lumOff val="30000"/>
                </a:schemeClr>
              </a:solidFill>
              <a:ln>
                <a:noFill/>
              </a:ln>
              <a:effectLst/>
            </c:spPr>
            <c:extLst>
              <c:ext xmlns:c16="http://schemas.microsoft.com/office/drawing/2014/chart" uri="{C3380CC4-5D6E-409C-BE32-E72D297353CC}">
                <c16:uniqueId val="{00000049-78F6-4E80-9C85-952C28D13590}"/>
              </c:ext>
            </c:extLst>
          </c:dPt>
          <c:dPt>
            <c:idx val="37"/>
            <c:bubble3D val="0"/>
            <c:spPr>
              <a:solidFill>
                <a:schemeClr val="accent2">
                  <a:lumMod val="70000"/>
                  <a:lumOff val="30000"/>
                </a:schemeClr>
              </a:solidFill>
              <a:ln>
                <a:noFill/>
              </a:ln>
              <a:effectLst/>
            </c:spPr>
            <c:extLst>
              <c:ext xmlns:c16="http://schemas.microsoft.com/office/drawing/2014/chart" uri="{C3380CC4-5D6E-409C-BE32-E72D297353CC}">
                <c16:uniqueId val="{0000004B-78F6-4E80-9C85-952C28D13590}"/>
              </c:ext>
            </c:extLst>
          </c:dPt>
          <c:dPt>
            <c:idx val="38"/>
            <c:bubble3D val="0"/>
            <c:spPr>
              <a:solidFill>
                <a:schemeClr val="accent3">
                  <a:lumMod val="70000"/>
                  <a:lumOff val="30000"/>
                </a:schemeClr>
              </a:solidFill>
              <a:ln>
                <a:noFill/>
              </a:ln>
              <a:effectLst/>
            </c:spPr>
            <c:extLst>
              <c:ext xmlns:c16="http://schemas.microsoft.com/office/drawing/2014/chart" uri="{C3380CC4-5D6E-409C-BE32-E72D297353CC}">
                <c16:uniqueId val="{0000004D-78F6-4E80-9C85-952C28D13590}"/>
              </c:ext>
            </c:extLst>
          </c:dPt>
          <c:dPt>
            <c:idx val="39"/>
            <c:bubble3D val="0"/>
            <c:spPr>
              <a:solidFill>
                <a:schemeClr val="accent4">
                  <a:lumMod val="70000"/>
                  <a:lumOff val="30000"/>
                </a:schemeClr>
              </a:solidFill>
              <a:ln>
                <a:noFill/>
              </a:ln>
              <a:effectLst/>
            </c:spPr>
            <c:extLst>
              <c:ext xmlns:c16="http://schemas.microsoft.com/office/drawing/2014/chart" uri="{C3380CC4-5D6E-409C-BE32-E72D297353CC}">
                <c16:uniqueId val="{0000004F-78F6-4E80-9C85-952C28D13590}"/>
              </c:ext>
            </c:extLst>
          </c:dPt>
          <c:dPt>
            <c:idx val="40"/>
            <c:bubble3D val="0"/>
            <c:spPr>
              <a:solidFill>
                <a:schemeClr val="accent5">
                  <a:lumMod val="70000"/>
                  <a:lumOff val="30000"/>
                </a:schemeClr>
              </a:solidFill>
              <a:ln>
                <a:noFill/>
              </a:ln>
              <a:effectLst/>
            </c:spPr>
            <c:extLst>
              <c:ext xmlns:c16="http://schemas.microsoft.com/office/drawing/2014/chart" uri="{C3380CC4-5D6E-409C-BE32-E72D297353CC}">
                <c16:uniqueId val="{00000051-78F6-4E80-9C85-952C28D13590}"/>
              </c:ext>
            </c:extLst>
          </c:dPt>
          <c:dPt>
            <c:idx val="41"/>
            <c:bubble3D val="0"/>
            <c:spPr>
              <a:solidFill>
                <a:schemeClr val="accent6">
                  <a:lumMod val="70000"/>
                  <a:lumOff val="30000"/>
                </a:schemeClr>
              </a:solidFill>
              <a:ln>
                <a:noFill/>
              </a:ln>
              <a:effectLst/>
            </c:spPr>
            <c:extLst>
              <c:ext xmlns:c16="http://schemas.microsoft.com/office/drawing/2014/chart" uri="{C3380CC4-5D6E-409C-BE32-E72D297353CC}">
                <c16:uniqueId val="{00000053-78F6-4E80-9C85-952C28D13590}"/>
              </c:ext>
            </c:extLst>
          </c:dPt>
          <c:dPt>
            <c:idx val="42"/>
            <c:bubble3D val="0"/>
            <c:spPr>
              <a:solidFill>
                <a:schemeClr val="accent1">
                  <a:lumMod val="70000"/>
                </a:schemeClr>
              </a:solidFill>
              <a:ln>
                <a:noFill/>
              </a:ln>
              <a:effectLst/>
            </c:spPr>
            <c:extLst>
              <c:ext xmlns:c16="http://schemas.microsoft.com/office/drawing/2014/chart" uri="{C3380CC4-5D6E-409C-BE32-E72D297353CC}">
                <c16:uniqueId val="{00000055-78F6-4E80-9C85-952C28D13590}"/>
              </c:ext>
            </c:extLst>
          </c:dPt>
          <c:dPt>
            <c:idx val="43"/>
            <c:bubble3D val="0"/>
            <c:spPr>
              <a:solidFill>
                <a:schemeClr val="accent2">
                  <a:lumMod val="70000"/>
                </a:schemeClr>
              </a:solidFill>
              <a:ln>
                <a:noFill/>
              </a:ln>
              <a:effectLst/>
            </c:spPr>
            <c:extLst>
              <c:ext xmlns:c16="http://schemas.microsoft.com/office/drawing/2014/chart" uri="{C3380CC4-5D6E-409C-BE32-E72D297353CC}">
                <c16:uniqueId val="{00000057-78F6-4E80-9C85-952C28D13590}"/>
              </c:ext>
            </c:extLst>
          </c:dPt>
          <c:dPt>
            <c:idx val="44"/>
            <c:bubble3D val="0"/>
            <c:spPr>
              <a:solidFill>
                <a:schemeClr val="accent3">
                  <a:lumMod val="70000"/>
                </a:schemeClr>
              </a:solidFill>
              <a:ln>
                <a:noFill/>
              </a:ln>
              <a:effectLst/>
            </c:spPr>
            <c:extLst>
              <c:ext xmlns:c16="http://schemas.microsoft.com/office/drawing/2014/chart" uri="{C3380CC4-5D6E-409C-BE32-E72D297353CC}">
                <c16:uniqueId val="{00000059-78F6-4E80-9C85-952C28D13590}"/>
              </c:ext>
            </c:extLst>
          </c:dPt>
          <c:dPt>
            <c:idx val="45"/>
            <c:bubble3D val="0"/>
            <c:spPr>
              <a:solidFill>
                <a:schemeClr val="accent4">
                  <a:lumMod val="70000"/>
                </a:schemeClr>
              </a:solidFill>
              <a:ln>
                <a:noFill/>
              </a:ln>
              <a:effectLst/>
            </c:spPr>
            <c:extLst>
              <c:ext xmlns:c16="http://schemas.microsoft.com/office/drawing/2014/chart" uri="{C3380CC4-5D6E-409C-BE32-E72D297353CC}">
                <c16:uniqueId val="{0000005B-78F6-4E80-9C85-952C28D13590}"/>
              </c:ext>
            </c:extLst>
          </c:dPt>
          <c:dPt>
            <c:idx val="46"/>
            <c:bubble3D val="0"/>
            <c:spPr>
              <a:solidFill>
                <a:schemeClr val="accent5">
                  <a:lumMod val="70000"/>
                </a:schemeClr>
              </a:solidFill>
              <a:ln>
                <a:noFill/>
              </a:ln>
              <a:effectLst/>
            </c:spPr>
            <c:extLst>
              <c:ext xmlns:c16="http://schemas.microsoft.com/office/drawing/2014/chart" uri="{C3380CC4-5D6E-409C-BE32-E72D297353CC}">
                <c16:uniqueId val="{0000005D-78F6-4E80-9C85-952C28D13590}"/>
              </c:ext>
            </c:extLst>
          </c:dPt>
          <c:dPt>
            <c:idx val="47"/>
            <c:bubble3D val="0"/>
            <c:spPr>
              <a:solidFill>
                <a:schemeClr val="accent6">
                  <a:lumMod val="70000"/>
                </a:schemeClr>
              </a:solidFill>
              <a:ln>
                <a:noFill/>
              </a:ln>
              <a:effectLst/>
            </c:spPr>
            <c:extLst>
              <c:ext xmlns:c16="http://schemas.microsoft.com/office/drawing/2014/chart" uri="{C3380CC4-5D6E-409C-BE32-E72D297353CC}">
                <c16:uniqueId val="{0000005F-78F6-4E80-9C85-952C28D13590}"/>
              </c:ext>
            </c:extLst>
          </c:dPt>
          <c:dPt>
            <c:idx val="48"/>
            <c:bubble3D val="0"/>
            <c:spPr>
              <a:solidFill>
                <a:schemeClr val="accent1">
                  <a:lumMod val="50000"/>
                  <a:lumOff val="50000"/>
                </a:schemeClr>
              </a:solidFill>
              <a:ln>
                <a:noFill/>
              </a:ln>
              <a:effectLst/>
            </c:spPr>
            <c:extLst>
              <c:ext xmlns:c16="http://schemas.microsoft.com/office/drawing/2014/chart" uri="{C3380CC4-5D6E-409C-BE32-E72D297353CC}">
                <c16:uniqueId val="{00000061-78F6-4E80-9C85-952C28D13590}"/>
              </c:ext>
            </c:extLst>
          </c:dPt>
          <c:dPt>
            <c:idx val="49"/>
            <c:bubble3D val="0"/>
            <c:spPr>
              <a:solidFill>
                <a:schemeClr val="accent2">
                  <a:lumMod val="50000"/>
                  <a:lumOff val="50000"/>
                </a:schemeClr>
              </a:solidFill>
              <a:ln>
                <a:noFill/>
              </a:ln>
              <a:effectLst/>
            </c:spPr>
            <c:extLst>
              <c:ext xmlns:c16="http://schemas.microsoft.com/office/drawing/2014/chart" uri="{C3380CC4-5D6E-409C-BE32-E72D297353CC}">
                <c16:uniqueId val="{00000063-78F6-4E80-9C85-952C28D13590}"/>
              </c:ext>
            </c:extLst>
          </c:dPt>
          <c:dPt>
            <c:idx val="50"/>
            <c:bubble3D val="0"/>
            <c:spPr>
              <a:solidFill>
                <a:schemeClr val="accent3">
                  <a:lumMod val="50000"/>
                  <a:lumOff val="50000"/>
                </a:schemeClr>
              </a:solidFill>
              <a:ln>
                <a:noFill/>
              </a:ln>
              <a:effectLst/>
            </c:spPr>
            <c:extLst>
              <c:ext xmlns:c16="http://schemas.microsoft.com/office/drawing/2014/chart" uri="{C3380CC4-5D6E-409C-BE32-E72D297353CC}">
                <c16:uniqueId val="{00000065-78F6-4E80-9C85-952C28D13590}"/>
              </c:ext>
            </c:extLst>
          </c:dPt>
          <c:dPt>
            <c:idx val="51"/>
            <c:bubble3D val="0"/>
            <c:spPr>
              <a:solidFill>
                <a:schemeClr val="accent4">
                  <a:lumMod val="50000"/>
                  <a:lumOff val="50000"/>
                </a:schemeClr>
              </a:solidFill>
              <a:ln>
                <a:noFill/>
              </a:ln>
              <a:effectLst/>
            </c:spPr>
            <c:extLst>
              <c:ext xmlns:c16="http://schemas.microsoft.com/office/drawing/2014/chart" uri="{C3380CC4-5D6E-409C-BE32-E72D297353CC}">
                <c16:uniqueId val="{00000067-78F6-4E80-9C85-952C28D13590}"/>
              </c:ext>
            </c:extLst>
          </c:dPt>
          <c:dPt>
            <c:idx val="52"/>
            <c:bubble3D val="0"/>
            <c:spPr>
              <a:solidFill>
                <a:schemeClr val="accent5">
                  <a:lumMod val="50000"/>
                  <a:lumOff val="50000"/>
                </a:schemeClr>
              </a:solidFill>
              <a:ln>
                <a:noFill/>
              </a:ln>
              <a:effectLst/>
            </c:spPr>
            <c:extLst>
              <c:ext xmlns:c16="http://schemas.microsoft.com/office/drawing/2014/chart" uri="{C3380CC4-5D6E-409C-BE32-E72D297353CC}">
                <c16:uniqueId val="{00000069-78F6-4E80-9C85-952C28D13590}"/>
              </c:ext>
            </c:extLst>
          </c:dPt>
          <c:dPt>
            <c:idx val="53"/>
            <c:bubble3D val="0"/>
            <c:spPr>
              <a:solidFill>
                <a:schemeClr val="accent6">
                  <a:lumMod val="50000"/>
                  <a:lumOff val="50000"/>
                </a:schemeClr>
              </a:solidFill>
              <a:ln>
                <a:noFill/>
              </a:ln>
              <a:effectLst/>
            </c:spPr>
            <c:extLst>
              <c:ext xmlns:c16="http://schemas.microsoft.com/office/drawing/2014/chart" uri="{C3380CC4-5D6E-409C-BE32-E72D297353CC}">
                <c16:uniqueId val="{0000006B-78F6-4E80-9C85-952C28D13590}"/>
              </c:ext>
            </c:extLst>
          </c:dPt>
          <c:dPt>
            <c:idx val="54"/>
            <c:bubble3D val="0"/>
            <c:spPr>
              <a:solidFill>
                <a:schemeClr val="accent1"/>
              </a:solidFill>
              <a:ln>
                <a:noFill/>
              </a:ln>
              <a:effectLst/>
            </c:spPr>
            <c:extLst>
              <c:ext xmlns:c16="http://schemas.microsoft.com/office/drawing/2014/chart" uri="{C3380CC4-5D6E-409C-BE32-E72D297353CC}">
                <c16:uniqueId val="{0000006D-78F6-4E80-9C85-952C28D13590}"/>
              </c:ext>
            </c:extLst>
          </c:dPt>
          <c:dPt>
            <c:idx val="55"/>
            <c:bubble3D val="0"/>
            <c:spPr>
              <a:solidFill>
                <a:schemeClr val="accent2"/>
              </a:solidFill>
              <a:ln>
                <a:noFill/>
              </a:ln>
              <a:effectLst/>
            </c:spPr>
            <c:extLst>
              <c:ext xmlns:c16="http://schemas.microsoft.com/office/drawing/2014/chart" uri="{C3380CC4-5D6E-409C-BE32-E72D297353CC}">
                <c16:uniqueId val="{0000006F-78F6-4E80-9C85-952C28D13590}"/>
              </c:ext>
            </c:extLst>
          </c:dPt>
          <c:dPt>
            <c:idx val="56"/>
            <c:bubble3D val="0"/>
            <c:spPr>
              <a:solidFill>
                <a:schemeClr val="accent3"/>
              </a:solidFill>
              <a:ln>
                <a:noFill/>
              </a:ln>
              <a:effectLst/>
            </c:spPr>
            <c:extLst>
              <c:ext xmlns:c16="http://schemas.microsoft.com/office/drawing/2014/chart" uri="{C3380CC4-5D6E-409C-BE32-E72D297353CC}">
                <c16:uniqueId val="{00000071-78F6-4E80-9C85-952C28D13590}"/>
              </c:ext>
            </c:extLst>
          </c:dPt>
          <c:dPt>
            <c:idx val="57"/>
            <c:bubble3D val="0"/>
            <c:spPr>
              <a:solidFill>
                <a:schemeClr val="accent4"/>
              </a:solidFill>
              <a:ln>
                <a:noFill/>
              </a:ln>
              <a:effectLst/>
            </c:spPr>
            <c:extLst>
              <c:ext xmlns:c16="http://schemas.microsoft.com/office/drawing/2014/chart" uri="{C3380CC4-5D6E-409C-BE32-E72D297353CC}">
                <c16:uniqueId val="{00000073-78F6-4E80-9C85-952C28D13590}"/>
              </c:ext>
            </c:extLst>
          </c:dPt>
          <c:dPt>
            <c:idx val="58"/>
            <c:bubble3D val="0"/>
            <c:spPr>
              <a:solidFill>
                <a:schemeClr val="accent5"/>
              </a:solidFill>
              <a:ln>
                <a:noFill/>
              </a:ln>
              <a:effectLst/>
            </c:spPr>
            <c:extLst>
              <c:ext xmlns:c16="http://schemas.microsoft.com/office/drawing/2014/chart" uri="{C3380CC4-5D6E-409C-BE32-E72D297353CC}">
                <c16:uniqueId val="{00000075-78F6-4E80-9C85-952C28D13590}"/>
              </c:ext>
            </c:extLst>
          </c:dPt>
          <c:dPt>
            <c:idx val="59"/>
            <c:bubble3D val="0"/>
            <c:spPr>
              <a:solidFill>
                <a:schemeClr val="accent6"/>
              </a:solidFill>
              <a:ln>
                <a:noFill/>
              </a:ln>
              <a:effectLst/>
            </c:spPr>
            <c:extLst>
              <c:ext xmlns:c16="http://schemas.microsoft.com/office/drawing/2014/chart" uri="{C3380CC4-5D6E-409C-BE32-E72D297353CC}">
                <c16:uniqueId val="{00000077-78F6-4E80-9C85-952C28D13590}"/>
              </c:ext>
            </c:extLst>
          </c:dPt>
          <c:dPt>
            <c:idx val="60"/>
            <c:bubble3D val="0"/>
            <c:spPr>
              <a:solidFill>
                <a:schemeClr val="accent1">
                  <a:lumMod val="60000"/>
                </a:schemeClr>
              </a:solidFill>
              <a:ln>
                <a:noFill/>
              </a:ln>
              <a:effectLst/>
            </c:spPr>
            <c:extLst>
              <c:ext xmlns:c16="http://schemas.microsoft.com/office/drawing/2014/chart" uri="{C3380CC4-5D6E-409C-BE32-E72D297353CC}">
                <c16:uniqueId val="{00000079-78F6-4E80-9C85-952C28D13590}"/>
              </c:ext>
            </c:extLst>
          </c:dPt>
          <c:dPt>
            <c:idx val="61"/>
            <c:bubble3D val="0"/>
            <c:spPr>
              <a:solidFill>
                <a:schemeClr val="accent2">
                  <a:lumMod val="60000"/>
                </a:schemeClr>
              </a:solidFill>
              <a:ln>
                <a:noFill/>
              </a:ln>
              <a:effectLst/>
            </c:spPr>
            <c:extLst>
              <c:ext xmlns:c16="http://schemas.microsoft.com/office/drawing/2014/chart" uri="{C3380CC4-5D6E-409C-BE32-E72D297353CC}">
                <c16:uniqueId val="{0000007B-78F6-4E80-9C85-952C28D13590}"/>
              </c:ext>
            </c:extLst>
          </c:dPt>
          <c:dPt>
            <c:idx val="62"/>
            <c:bubble3D val="0"/>
            <c:spPr>
              <a:solidFill>
                <a:schemeClr val="accent3">
                  <a:lumMod val="60000"/>
                </a:schemeClr>
              </a:solidFill>
              <a:ln>
                <a:noFill/>
              </a:ln>
              <a:effectLst/>
            </c:spPr>
            <c:extLst>
              <c:ext xmlns:c16="http://schemas.microsoft.com/office/drawing/2014/chart" uri="{C3380CC4-5D6E-409C-BE32-E72D297353CC}">
                <c16:uniqueId val="{0000007D-78F6-4E80-9C85-952C28D13590}"/>
              </c:ext>
            </c:extLst>
          </c:dPt>
          <c:dPt>
            <c:idx val="63"/>
            <c:bubble3D val="0"/>
            <c:spPr>
              <a:solidFill>
                <a:schemeClr val="accent4">
                  <a:lumMod val="60000"/>
                </a:schemeClr>
              </a:solidFill>
              <a:ln>
                <a:noFill/>
              </a:ln>
              <a:effectLst/>
            </c:spPr>
            <c:extLst>
              <c:ext xmlns:c16="http://schemas.microsoft.com/office/drawing/2014/chart" uri="{C3380CC4-5D6E-409C-BE32-E72D297353CC}">
                <c16:uniqueId val="{0000007F-78F6-4E80-9C85-952C28D13590}"/>
              </c:ext>
            </c:extLst>
          </c:dPt>
          <c:dPt>
            <c:idx val="64"/>
            <c:bubble3D val="0"/>
            <c:spPr>
              <a:solidFill>
                <a:schemeClr val="accent5">
                  <a:lumMod val="60000"/>
                </a:schemeClr>
              </a:solidFill>
              <a:ln>
                <a:noFill/>
              </a:ln>
              <a:effectLst/>
            </c:spPr>
            <c:extLst>
              <c:ext xmlns:c16="http://schemas.microsoft.com/office/drawing/2014/chart" uri="{C3380CC4-5D6E-409C-BE32-E72D297353CC}">
                <c16:uniqueId val="{00000081-78F6-4E80-9C85-952C28D13590}"/>
              </c:ext>
            </c:extLst>
          </c:dPt>
          <c:dPt>
            <c:idx val="65"/>
            <c:bubble3D val="0"/>
            <c:spPr>
              <a:solidFill>
                <a:schemeClr val="accent6">
                  <a:lumMod val="60000"/>
                </a:schemeClr>
              </a:solidFill>
              <a:ln>
                <a:noFill/>
              </a:ln>
              <a:effectLst/>
            </c:spPr>
            <c:extLst>
              <c:ext xmlns:c16="http://schemas.microsoft.com/office/drawing/2014/chart" uri="{C3380CC4-5D6E-409C-BE32-E72D297353CC}">
                <c16:uniqueId val="{00000083-78F6-4E80-9C85-952C28D13590}"/>
              </c:ext>
            </c:extLst>
          </c:dPt>
          <c:dPt>
            <c:idx val="66"/>
            <c:bubble3D val="0"/>
            <c:spPr>
              <a:solidFill>
                <a:schemeClr val="accent1">
                  <a:lumMod val="80000"/>
                  <a:lumOff val="20000"/>
                </a:schemeClr>
              </a:solidFill>
              <a:ln>
                <a:noFill/>
              </a:ln>
              <a:effectLst/>
            </c:spPr>
            <c:extLst>
              <c:ext xmlns:c16="http://schemas.microsoft.com/office/drawing/2014/chart" uri="{C3380CC4-5D6E-409C-BE32-E72D297353CC}">
                <c16:uniqueId val="{00000085-78F6-4E80-9C85-952C28D13590}"/>
              </c:ext>
            </c:extLst>
          </c:dPt>
          <c:dPt>
            <c:idx val="67"/>
            <c:bubble3D val="0"/>
            <c:spPr>
              <a:solidFill>
                <a:schemeClr val="accent2">
                  <a:lumMod val="80000"/>
                  <a:lumOff val="20000"/>
                </a:schemeClr>
              </a:solidFill>
              <a:ln>
                <a:noFill/>
              </a:ln>
              <a:effectLst/>
            </c:spPr>
            <c:extLst>
              <c:ext xmlns:c16="http://schemas.microsoft.com/office/drawing/2014/chart" uri="{C3380CC4-5D6E-409C-BE32-E72D297353CC}">
                <c16:uniqueId val="{00000087-78F6-4E80-9C85-952C28D13590}"/>
              </c:ext>
            </c:extLst>
          </c:dPt>
          <c:dPt>
            <c:idx val="68"/>
            <c:bubble3D val="0"/>
            <c:spPr>
              <a:solidFill>
                <a:schemeClr val="accent3">
                  <a:lumMod val="80000"/>
                  <a:lumOff val="20000"/>
                </a:schemeClr>
              </a:solidFill>
              <a:ln>
                <a:noFill/>
              </a:ln>
              <a:effectLst/>
            </c:spPr>
            <c:extLst>
              <c:ext xmlns:c16="http://schemas.microsoft.com/office/drawing/2014/chart" uri="{C3380CC4-5D6E-409C-BE32-E72D297353CC}">
                <c16:uniqueId val="{00000089-78F6-4E80-9C85-952C28D13590}"/>
              </c:ext>
            </c:extLst>
          </c:dPt>
          <c:dPt>
            <c:idx val="69"/>
            <c:bubble3D val="0"/>
            <c:spPr>
              <a:solidFill>
                <a:schemeClr val="accent4">
                  <a:lumMod val="80000"/>
                  <a:lumOff val="20000"/>
                </a:schemeClr>
              </a:solidFill>
              <a:ln>
                <a:noFill/>
              </a:ln>
              <a:effectLst/>
            </c:spPr>
            <c:extLst>
              <c:ext xmlns:c16="http://schemas.microsoft.com/office/drawing/2014/chart" uri="{C3380CC4-5D6E-409C-BE32-E72D297353CC}">
                <c16:uniqueId val="{0000008B-78F6-4E80-9C85-952C28D13590}"/>
              </c:ext>
            </c:extLst>
          </c:dPt>
          <c:dPt>
            <c:idx val="70"/>
            <c:bubble3D val="0"/>
            <c:spPr>
              <a:solidFill>
                <a:schemeClr val="accent5">
                  <a:lumMod val="80000"/>
                  <a:lumOff val="20000"/>
                </a:schemeClr>
              </a:solidFill>
              <a:ln>
                <a:noFill/>
              </a:ln>
              <a:effectLst/>
            </c:spPr>
            <c:extLst>
              <c:ext xmlns:c16="http://schemas.microsoft.com/office/drawing/2014/chart" uri="{C3380CC4-5D6E-409C-BE32-E72D297353CC}">
                <c16:uniqueId val="{0000008D-78F6-4E80-9C85-952C28D13590}"/>
              </c:ext>
            </c:extLst>
          </c:dPt>
          <c:dPt>
            <c:idx val="71"/>
            <c:bubble3D val="0"/>
            <c:spPr>
              <a:solidFill>
                <a:schemeClr val="accent6">
                  <a:lumMod val="80000"/>
                  <a:lumOff val="20000"/>
                </a:schemeClr>
              </a:solidFill>
              <a:ln>
                <a:noFill/>
              </a:ln>
              <a:effectLst/>
            </c:spPr>
            <c:extLst>
              <c:ext xmlns:c16="http://schemas.microsoft.com/office/drawing/2014/chart" uri="{C3380CC4-5D6E-409C-BE32-E72D297353CC}">
                <c16:uniqueId val="{0000008F-78F6-4E80-9C85-952C28D13590}"/>
              </c:ext>
            </c:extLst>
          </c:dPt>
          <c:dPt>
            <c:idx val="72"/>
            <c:bubble3D val="0"/>
            <c:spPr>
              <a:solidFill>
                <a:schemeClr val="accent1">
                  <a:lumMod val="80000"/>
                </a:schemeClr>
              </a:solidFill>
              <a:ln>
                <a:noFill/>
              </a:ln>
              <a:effectLst/>
            </c:spPr>
            <c:extLst>
              <c:ext xmlns:c16="http://schemas.microsoft.com/office/drawing/2014/chart" uri="{C3380CC4-5D6E-409C-BE32-E72D297353CC}">
                <c16:uniqueId val="{00000091-78F6-4E80-9C85-952C28D13590}"/>
              </c:ext>
            </c:extLst>
          </c:dPt>
          <c:dPt>
            <c:idx val="73"/>
            <c:bubble3D val="0"/>
            <c:spPr>
              <a:solidFill>
                <a:schemeClr val="accent2">
                  <a:lumMod val="80000"/>
                </a:schemeClr>
              </a:solidFill>
              <a:ln>
                <a:noFill/>
              </a:ln>
              <a:effectLst/>
            </c:spPr>
            <c:extLst>
              <c:ext xmlns:c16="http://schemas.microsoft.com/office/drawing/2014/chart" uri="{C3380CC4-5D6E-409C-BE32-E72D297353CC}">
                <c16:uniqueId val="{00000093-78F6-4E80-9C85-952C28D13590}"/>
              </c:ext>
            </c:extLst>
          </c:dPt>
          <c:dPt>
            <c:idx val="74"/>
            <c:bubble3D val="0"/>
            <c:spPr>
              <a:solidFill>
                <a:schemeClr val="accent3">
                  <a:lumMod val="80000"/>
                </a:schemeClr>
              </a:solidFill>
              <a:ln>
                <a:noFill/>
              </a:ln>
              <a:effectLst/>
            </c:spPr>
            <c:extLst>
              <c:ext xmlns:c16="http://schemas.microsoft.com/office/drawing/2014/chart" uri="{C3380CC4-5D6E-409C-BE32-E72D297353CC}">
                <c16:uniqueId val="{00000095-78F6-4E80-9C85-952C28D13590}"/>
              </c:ext>
            </c:extLst>
          </c:dPt>
          <c:dPt>
            <c:idx val="75"/>
            <c:bubble3D val="0"/>
            <c:spPr>
              <a:solidFill>
                <a:schemeClr val="accent4">
                  <a:lumMod val="80000"/>
                </a:schemeClr>
              </a:solidFill>
              <a:ln>
                <a:noFill/>
              </a:ln>
              <a:effectLst/>
            </c:spPr>
            <c:extLst>
              <c:ext xmlns:c16="http://schemas.microsoft.com/office/drawing/2014/chart" uri="{C3380CC4-5D6E-409C-BE32-E72D297353CC}">
                <c16:uniqueId val="{00000097-78F6-4E80-9C85-952C28D13590}"/>
              </c:ext>
            </c:extLst>
          </c:dPt>
          <c:dPt>
            <c:idx val="76"/>
            <c:bubble3D val="0"/>
            <c:spPr>
              <a:solidFill>
                <a:schemeClr val="accent5">
                  <a:lumMod val="80000"/>
                </a:schemeClr>
              </a:solidFill>
              <a:ln>
                <a:noFill/>
              </a:ln>
              <a:effectLst/>
            </c:spPr>
            <c:extLst>
              <c:ext xmlns:c16="http://schemas.microsoft.com/office/drawing/2014/chart" uri="{C3380CC4-5D6E-409C-BE32-E72D297353CC}">
                <c16:uniqueId val="{00000099-78F6-4E80-9C85-952C28D13590}"/>
              </c:ext>
            </c:extLst>
          </c:dPt>
          <c:dPt>
            <c:idx val="77"/>
            <c:bubble3D val="0"/>
            <c:spPr>
              <a:solidFill>
                <a:schemeClr val="accent6">
                  <a:lumMod val="80000"/>
                </a:schemeClr>
              </a:solidFill>
              <a:ln>
                <a:noFill/>
              </a:ln>
              <a:effectLst/>
            </c:spPr>
            <c:extLst>
              <c:ext xmlns:c16="http://schemas.microsoft.com/office/drawing/2014/chart" uri="{C3380CC4-5D6E-409C-BE32-E72D297353CC}">
                <c16:uniqueId val="{0000009B-78F6-4E80-9C85-952C28D13590}"/>
              </c:ext>
            </c:extLst>
          </c:dPt>
          <c:dPt>
            <c:idx val="78"/>
            <c:bubble3D val="0"/>
            <c:spPr>
              <a:solidFill>
                <a:schemeClr val="accent1">
                  <a:lumMod val="60000"/>
                  <a:lumOff val="40000"/>
                </a:schemeClr>
              </a:solidFill>
              <a:ln>
                <a:noFill/>
              </a:ln>
              <a:effectLst/>
            </c:spPr>
            <c:extLst>
              <c:ext xmlns:c16="http://schemas.microsoft.com/office/drawing/2014/chart" uri="{C3380CC4-5D6E-409C-BE32-E72D297353CC}">
                <c16:uniqueId val="{0000009D-78F6-4E80-9C85-952C28D13590}"/>
              </c:ext>
            </c:extLst>
          </c:dPt>
          <c:dPt>
            <c:idx val="79"/>
            <c:bubble3D val="0"/>
            <c:spPr>
              <a:solidFill>
                <a:schemeClr val="accent2">
                  <a:lumMod val="60000"/>
                  <a:lumOff val="40000"/>
                </a:schemeClr>
              </a:solidFill>
              <a:ln>
                <a:noFill/>
              </a:ln>
              <a:effectLst/>
            </c:spPr>
            <c:extLst>
              <c:ext xmlns:c16="http://schemas.microsoft.com/office/drawing/2014/chart" uri="{C3380CC4-5D6E-409C-BE32-E72D297353CC}">
                <c16:uniqueId val="{0000009F-78F6-4E80-9C85-952C28D13590}"/>
              </c:ext>
            </c:extLst>
          </c:dPt>
          <c:dPt>
            <c:idx val="80"/>
            <c:bubble3D val="0"/>
            <c:spPr>
              <a:solidFill>
                <a:schemeClr val="accent3">
                  <a:lumMod val="60000"/>
                  <a:lumOff val="40000"/>
                </a:schemeClr>
              </a:solidFill>
              <a:ln>
                <a:noFill/>
              </a:ln>
              <a:effectLst/>
            </c:spPr>
            <c:extLst>
              <c:ext xmlns:c16="http://schemas.microsoft.com/office/drawing/2014/chart" uri="{C3380CC4-5D6E-409C-BE32-E72D297353CC}">
                <c16:uniqueId val="{000000A1-78F6-4E80-9C85-952C28D13590}"/>
              </c:ext>
            </c:extLst>
          </c:dPt>
          <c:dPt>
            <c:idx val="81"/>
            <c:bubble3D val="0"/>
            <c:spPr>
              <a:solidFill>
                <a:schemeClr val="accent4">
                  <a:lumMod val="60000"/>
                  <a:lumOff val="40000"/>
                </a:schemeClr>
              </a:solidFill>
              <a:ln>
                <a:noFill/>
              </a:ln>
              <a:effectLst/>
            </c:spPr>
            <c:extLst>
              <c:ext xmlns:c16="http://schemas.microsoft.com/office/drawing/2014/chart" uri="{C3380CC4-5D6E-409C-BE32-E72D297353CC}">
                <c16:uniqueId val="{000000A3-78F6-4E80-9C85-952C28D13590}"/>
              </c:ext>
            </c:extLst>
          </c:dPt>
          <c:dPt>
            <c:idx val="82"/>
            <c:bubble3D val="0"/>
            <c:spPr>
              <a:solidFill>
                <a:schemeClr val="accent5">
                  <a:lumMod val="60000"/>
                  <a:lumOff val="40000"/>
                </a:schemeClr>
              </a:solidFill>
              <a:ln>
                <a:noFill/>
              </a:ln>
              <a:effectLst/>
            </c:spPr>
            <c:extLst>
              <c:ext xmlns:c16="http://schemas.microsoft.com/office/drawing/2014/chart" uri="{C3380CC4-5D6E-409C-BE32-E72D297353CC}">
                <c16:uniqueId val="{000000A5-78F6-4E80-9C85-952C28D13590}"/>
              </c:ext>
            </c:extLst>
          </c:dPt>
          <c:dPt>
            <c:idx val="83"/>
            <c:bubble3D val="0"/>
            <c:spPr>
              <a:solidFill>
                <a:schemeClr val="accent6">
                  <a:lumMod val="60000"/>
                  <a:lumOff val="40000"/>
                </a:schemeClr>
              </a:solidFill>
              <a:ln>
                <a:noFill/>
              </a:ln>
              <a:effectLst/>
            </c:spPr>
            <c:extLst>
              <c:ext xmlns:c16="http://schemas.microsoft.com/office/drawing/2014/chart" uri="{C3380CC4-5D6E-409C-BE32-E72D297353CC}">
                <c16:uniqueId val="{000000A7-78F6-4E80-9C85-952C28D13590}"/>
              </c:ext>
            </c:extLst>
          </c:dPt>
          <c:dPt>
            <c:idx val="84"/>
            <c:bubble3D val="0"/>
            <c:spPr>
              <a:solidFill>
                <a:schemeClr val="accent1">
                  <a:lumMod val="50000"/>
                </a:schemeClr>
              </a:solidFill>
              <a:ln>
                <a:noFill/>
              </a:ln>
              <a:effectLst/>
            </c:spPr>
            <c:extLst>
              <c:ext xmlns:c16="http://schemas.microsoft.com/office/drawing/2014/chart" uri="{C3380CC4-5D6E-409C-BE32-E72D297353CC}">
                <c16:uniqueId val="{000000A9-78F6-4E80-9C85-952C28D13590}"/>
              </c:ext>
            </c:extLst>
          </c:dPt>
          <c:cat>
            <c:multiLvlStrRef>
              <c:f>Sheet2!$E$30:$E$157</c:f>
              <c:multiLvlStrCache>
                <c:ptCount val="84"/>
                <c:lvl>
                  <c:pt idx="0">
                    <c:v>1986</c:v>
                  </c:pt>
                  <c:pt idx="1">
                    <c:v>1987</c:v>
                  </c:pt>
                  <c:pt idx="2">
                    <c:v>1990</c:v>
                  </c:pt>
                  <c:pt idx="3">
                    <c:v>1983</c:v>
                  </c:pt>
                  <c:pt idx="4">
                    <c:v>1986</c:v>
                  </c:pt>
                  <c:pt idx="5">
                    <c:v>1992</c:v>
                  </c:pt>
                  <c:pt idx="6">
                    <c:v>1980</c:v>
                  </c:pt>
                  <c:pt idx="7">
                    <c:v>1985</c:v>
                  </c:pt>
                  <c:pt idx="8">
                    <c:v>1987</c:v>
                  </c:pt>
                  <c:pt idx="9">
                    <c:v>1991</c:v>
                  </c:pt>
                  <c:pt idx="10">
                    <c:v>1985</c:v>
                  </c:pt>
                  <c:pt idx="11">
                    <c:v>1986</c:v>
                  </c:pt>
                  <c:pt idx="12">
                    <c:v>1989</c:v>
                  </c:pt>
                  <c:pt idx="13">
                    <c:v>1990</c:v>
                  </c:pt>
                  <c:pt idx="14">
                    <c:v>1991</c:v>
                  </c:pt>
                  <c:pt idx="15">
                    <c:v>1981</c:v>
                  </c:pt>
                  <c:pt idx="16">
                    <c:v>1986</c:v>
                  </c:pt>
                  <c:pt idx="17">
                    <c:v>1990</c:v>
                  </c:pt>
                  <c:pt idx="18">
                    <c:v>1992</c:v>
                  </c:pt>
                  <c:pt idx="19">
                    <c:v>1986</c:v>
                  </c:pt>
                  <c:pt idx="20">
                    <c:v>1987</c:v>
                  </c:pt>
                  <c:pt idx="21">
                    <c:v>1989</c:v>
                  </c:pt>
                  <c:pt idx="22">
                    <c:v>1990</c:v>
                  </c:pt>
                  <c:pt idx="23">
                    <c:v>1994</c:v>
                  </c:pt>
                  <c:pt idx="24">
                    <c:v>1991</c:v>
                  </c:pt>
                  <c:pt idx="25">
                    <c:v>1992</c:v>
                  </c:pt>
                  <c:pt idx="26">
                    <c:v>1988</c:v>
                  </c:pt>
                  <c:pt idx="27">
                    <c:v>1992</c:v>
                  </c:pt>
                  <c:pt idx="28">
                    <c:v>1994</c:v>
                  </c:pt>
                  <c:pt idx="29">
                    <c:v>1987</c:v>
                  </c:pt>
                  <c:pt idx="30">
                    <c:v>1988</c:v>
                  </c:pt>
                  <c:pt idx="31">
                    <c:v>1991</c:v>
                  </c:pt>
                  <c:pt idx="32">
                    <c:v>1993</c:v>
                  </c:pt>
                  <c:pt idx="33">
                    <c:v>1995</c:v>
                  </c:pt>
                  <c:pt idx="34">
                    <c:v>1986</c:v>
                  </c:pt>
                  <c:pt idx="35">
                    <c:v>1989</c:v>
                  </c:pt>
                  <c:pt idx="36">
                    <c:v>1990</c:v>
                  </c:pt>
                  <c:pt idx="37">
                    <c:v>1995</c:v>
                  </c:pt>
                  <c:pt idx="38">
                    <c:v>1985</c:v>
                  </c:pt>
                  <c:pt idx="39">
                    <c:v>1989</c:v>
                  </c:pt>
                  <c:pt idx="40">
                    <c:v>1991</c:v>
                  </c:pt>
                  <c:pt idx="41">
                    <c:v>1994</c:v>
                  </c:pt>
                  <c:pt idx="42">
                    <c:v>1989</c:v>
                  </c:pt>
                  <c:pt idx="43">
                    <c:v>1986</c:v>
                  </c:pt>
                  <c:pt idx="44">
                    <c:v>1979</c:v>
                  </c:pt>
                  <c:pt idx="45">
                    <c:v>1986</c:v>
                  </c:pt>
                  <c:pt idx="46">
                    <c:v>1988</c:v>
                  </c:pt>
                  <c:pt idx="47">
                    <c:v>1985</c:v>
                  </c:pt>
                  <c:pt idx="48">
                    <c:v>1988</c:v>
                  </c:pt>
                  <c:pt idx="49">
                    <c:v>1982</c:v>
                  </c:pt>
                  <c:pt idx="50">
                    <c:v>1984</c:v>
                  </c:pt>
                  <c:pt idx="51">
                    <c:v>1986</c:v>
                  </c:pt>
                  <c:pt idx="52">
                    <c:v>1987</c:v>
                  </c:pt>
                  <c:pt idx="53">
                    <c:v>1997</c:v>
                  </c:pt>
                  <c:pt idx="54">
                    <c:v>1984</c:v>
                  </c:pt>
                  <c:pt idx="55">
                    <c:v>1986</c:v>
                  </c:pt>
                  <c:pt idx="56">
                    <c:v>1989</c:v>
                  </c:pt>
                  <c:pt idx="57">
                    <c:v>1991</c:v>
                  </c:pt>
                  <c:pt idx="58">
                    <c:v>1996</c:v>
                  </c:pt>
                  <c:pt idx="59">
                    <c:v>1988</c:v>
                  </c:pt>
                  <c:pt idx="60">
                    <c:v>1996</c:v>
                  </c:pt>
                  <c:pt idx="61">
                    <c:v>1987</c:v>
                  </c:pt>
                  <c:pt idx="62">
                    <c:v>1982</c:v>
                  </c:pt>
                  <c:pt idx="63">
                    <c:v>1997</c:v>
                  </c:pt>
                  <c:pt idx="64">
                    <c:v>1999</c:v>
                  </c:pt>
                  <c:pt idx="65">
                    <c:v>1987</c:v>
                  </c:pt>
                  <c:pt idx="66">
                    <c:v>1989</c:v>
                  </c:pt>
                  <c:pt idx="67">
                    <c:v>1996</c:v>
                  </c:pt>
                  <c:pt idx="68">
                    <c:v>1992</c:v>
                  </c:pt>
                  <c:pt idx="69">
                    <c:v>1993</c:v>
                  </c:pt>
                  <c:pt idx="70">
                    <c:v>1991</c:v>
                  </c:pt>
                  <c:pt idx="71">
                    <c:v>1995</c:v>
                  </c:pt>
                  <c:pt idx="72">
                    <c:v>1991</c:v>
                  </c:pt>
                  <c:pt idx="73">
                    <c:v>1995</c:v>
                  </c:pt>
                  <c:pt idx="74">
                    <c:v>1997</c:v>
                  </c:pt>
                  <c:pt idx="75">
                    <c:v>1989</c:v>
                  </c:pt>
                  <c:pt idx="76">
                    <c:v>1993</c:v>
                  </c:pt>
                  <c:pt idx="77">
                    <c:v>1994</c:v>
                  </c:pt>
                  <c:pt idx="78">
                    <c:v>1987</c:v>
                  </c:pt>
                  <c:pt idx="79">
                    <c:v>1992</c:v>
                  </c:pt>
                  <c:pt idx="80">
                    <c:v>1994</c:v>
                  </c:pt>
                  <c:pt idx="81">
                    <c:v>1987</c:v>
                  </c:pt>
                  <c:pt idx="82">
                    <c:v>1995</c:v>
                  </c:pt>
                  <c:pt idx="83">
                    <c:v>1994</c:v>
                  </c:pt>
                </c:lvl>
                <c:lvl>
                  <c:pt idx="0">
                    <c:v>5'10</c:v>
                  </c:pt>
                  <c:pt idx="1">
                    <c:v>5'11</c:v>
                  </c:pt>
                  <c:pt idx="2">
                    <c:v>5'8</c:v>
                  </c:pt>
                  <c:pt idx="3">
                    <c:v>5'9</c:v>
                  </c:pt>
                  <c:pt idx="6">
                    <c:v>6'0</c:v>
                  </c:pt>
                  <c:pt idx="10">
                    <c:v>6'1</c:v>
                  </c:pt>
                  <c:pt idx="15">
                    <c:v>6'2</c:v>
                  </c:pt>
                  <c:pt idx="19">
                    <c:v>6'3</c:v>
                  </c:pt>
                  <c:pt idx="21">
                    <c:v>5'10</c:v>
                  </c:pt>
                  <c:pt idx="24">
                    <c:v>5'4</c:v>
                  </c:pt>
                  <c:pt idx="25">
                    <c:v>5'5</c:v>
                  </c:pt>
                  <c:pt idx="26">
                    <c:v>5'6</c:v>
                  </c:pt>
                  <c:pt idx="29">
                    <c:v>5'7</c:v>
                  </c:pt>
                  <c:pt idx="34">
                    <c:v>5'8</c:v>
                  </c:pt>
                  <c:pt idx="38">
                    <c:v>5'9</c:v>
                  </c:pt>
                  <c:pt idx="42">
                    <c:v>5'10</c:v>
                  </c:pt>
                  <c:pt idx="43">
                    <c:v>5'11</c:v>
                  </c:pt>
                  <c:pt idx="44">
                    <c:v>5'7</c:v>
                  </c:pt>
                  <c:pt idx="45">
                    <c:v>5'8</c:v>
                  </c:pt>
                  <c:pt idx="47">
                    <c:v>5'9</c:v>
                  </c:pt>
                  <c:pt idx="49">
                    <c:v>6'0</c:v>
                  </c:pt>
                  <c:pt idx="54">
                    <c:v>6'1</c:v>
                  </c:pt>
                  <c:pt idx="59">
                    <c:v>6'2</c:v>
                  </c:pt>
                  <c:pt idx="61">
                    <c:v>6'3</c:v>
                  </c:pt>
                  <c:pt idx="62">
                    <c:v>6'4</c:v>
                  </c:pt>
                  <c:pt idx="63">
                    <c:v>6'5</c:v>
                  </c:pt>
                  <c:pt idx="64">
                    <c:v>5'1</c:v>
                  </c:pt>
                  <c:pt idx="65">
                    <c:v>5'10</c:v>
                  </c:pt>
                  <c:pt idx="66">
                    <c:v>5'11</c:v>
                  </c:pt>
                  <c:pt idx="68">
                    <c:v>5'2</c:v>
                  </c:pt>
                  <c:pt idx="69">
                    <c:v>5'3</c:v>
                  </c:pt>
                  <c:pt idx="70">
                    <c:v>5'4</c:v>
                  </c:pt>
                  <c:pt idx="72">
                    <c:v>5'5</c:v>
                  </c:pt>
                  <c:pt idx="75">
                    <c:v>5'6</c:v>
                  </c:pt>
                  <c:pt idx="78">
                    <c:v>5'7</c:v>
                  </c:pt>
                  <c:pt idx="81">
                    <c:v>5'8</c:v>
                  </c:pt>
                  <c:pt idx="83">
                    <c:v>6'0</c:v>
                  </c:pt>
                </c:lvl>
                <c:lvl>
                  <c:pt idx="0">
                    <c:v>Men</c:v>
                  </c:pt>
                  <c:pt idx="21">
                    <c:v>Women</c:v>
                  </c:pt>
                  <c:pt idx="42">
                    <c:v>Men</c:v>
                  </c:pt>
                  <c:pt idx="64">
                    <c:v>Women</c:v>
                  </c:pt>
                </c:lvl>
                <c:lvl>
                  <c:pt idx="0">
                    <c:v>Canada</c:v>
                  </c:pt>
                  <c:pt idx="42">
                    <c:v>USA</c:v>
                  </c:pt>
                </c:lvl>
              </c:multiLvlStrCache>
            </c:multiLvlStrRef>
          </c:cat>
          <c:val>
            <c:numRef>
              <c:f>Sheet2!$F$30:$F$157</c:f>
              <c:numCache>
                <c:formatCode>General</c:formatCode>
                <c:ptCount val="84"/>
                <c:pt idx="0">
                  <c:v>31</c:v>
                </c:pt>
                <c:pt idx="1">
                  <c:v>61</c:v>
                </c:pt>
                <c:pt idx="2">
                  <c:v>27</c:v>
                </c:pt>
                <c:pt idx="3">
                  <c:v>69</c:v>
                </c:pt>
                <c:pt idx="4">
                  <c:v>31</c:v>
                </c:pt>
                <c:pt idx="5">
                  <c:v>25</c:v>
                </c:pt>
                <c:pt idx="6">
                  <c:v>74</c:v>
                </c:pt>
                <c:pt idx="7">
                  <c:v>32</c:v>
                </c:pt>
                <c:pt idx="8">
                  <c:v>30</c:v>
                </c:pt>
                <c:pt idx="9">
                  <c:v>26</c:v>
                </c:pt>
                <c:pt idx="10">
                  <c:v>32</c:v>
                </c:pt>
                <c:pt idx="11">
                  <c:v>31</c:v>
                </c:pt>
                <c:pt idx="12">
                  <c:v>28</c:v>
                </c:pt>
                <c:pt idx="13">
                  <c:v>27</c:v>
                </c:pt>
                <c:pt idx="14">
                  <c:v>27</c:v>
                </c:pt>
                <c:pt idx="15">
                  <c:v>36</c:v>
                </c:pt>
                <c:pt idx="16">
                  <c:v>31</c:v>
                </c:pt>
                <c:pt idx="17">
                  <c:v>27</c:v>
                </c:pt>
                <c:pt idx="18">
                  <c:v>26</c:v>
                </c:pt>
                <c:pt idx="19">
                  <c:v>63</c:v>
                </c:pt>
                <c:pt idx="20">
                  <c:v>30</c:v>
                </c:pt>
                <c:pt idx="21">
                  <c:v>28</c:v>
                </c:pt>
                <c:pt idx="22">
                  <c:v>27</c:v>
                </c:pt>
                <c:pt idx="23">
                  <c:v>23</c:v>
                </c:pt>
                <c:pt idx="24">
                  <c:v>27</c:v>
                </c:pt>
                <c:pt idx="25">
                  <c:v>25</c:v>
                </c:pt>
                <c:pt idx="26">
                  <c:v>29</c:v>
                </c:pt>
                <c:pt idx="27">
                  <c:v>51</c:v>
                </c:pt>
                <c:pt idx="28">
                  <c:v>23</c:v>
                </c:pt>
                <c:pt idx="29">
                  <c:v>31</c:v>
                </c:pt>
                <c:pt idx="30">
                  <c:v>29</c:v>
                </c:pt>
                <c:pt idx="31">
                  <c:v>26</c:v>
                </c:pt>
                <c:pt idx="32">
                  <c:v>24</c:v>
                </c:pt>
                <c:pt idx="33">
                  <c:v>22</c:v>
                </c:pt>
                <c:pt idx="34">
                  <c:v>31</c:v>
                </c:pt>
                <c:pt idx="35">
                  <c:v>28</c:v>
                </c:pt>
                <c:pt idx="36">
                  <c:v>54</c:v>
                </c:pt>
                <c:pt idx="37">
                  <c:v>23</c:v>
                </c:pt>
                <c:pt idx="38">
                  <c:v>33</c:v>
                </c:pt>
                <c:pt idx="39">
                  <c:v>28</c:v>
                </c:pt>
                <c:pt idx="40">
                  <c:v>26</c:v>
                </c:pt>
                <c:pt idx="41">
                  <c:v>23</c:v>
                </c:pt>
                <c:pt idx="42">
                  <c:v>28</c:v>
                </c:pt>
                <c:pt idx="43">
                  <c:v>32</c:v>
                </c:pt>
                <c:pt idx="44">
                  <c:v>39</c:v>
                </c:pt>
                <c:pt idx="45">
                  <c:v>32</c:v>
                </c:pt>
                <c:pt idx="46">
                  <c:v>29</c:v>
                </c:pt>
                <c:pt idx="47">
                  <c:v>32</c:v>
                </c:pt>
                <c:pt idx="48">
                  <c:v>88</c:v>
                </c:pt>
                <c:pt idx="49">
                  <c:v>35</c:v>
                </c:pt>
                <c:pt idx="50">
                  <c:v>67</c:v>
                </c:pt>
                <c:pt idx="51">
                  <c:v>31</c:v>
                </c:pt>
                <c:pt idx="52">
                  <c:v>30</c:v>
                </c:pt>
                <c:pt idx="53">
                  <c:v>20</c:v>
                </c:pt>
                <c:pt idx="54">
                  <c:v>33</c:v>
                </c:pt>
                <c:pt idx="55">
                  <c:v>31</c:v>
                </c:pt>
                <c:pt idx="56">
                  <c:v>29</c:v>
                </c:pt>
                <c:pt idx="57">
                  <c:v>26</c:v>
                </c:pt>
                <c:pt idx="58">
                  <c:v>21</c:v>
                </c:pt>
                <c:pt idx="59">
                  <c:v>29</c:v>
                </c:pt>
                <c:pt idx="60">
                  <c:v>21</c:v>
                </c:pt>
                <c:pt idx="61">
                  <c:v>30</c:v>
                </c:pt>
                <c:pt idx="62">
                  <c:v>35</c:v>
                </c:pt>
                <c:pt idx="63">
                  <c:v>21</c:v>
                </c:pt>
                <c:pt idx="64">
                  <c:v>19</c:v>
                </c:pt>
                <c:pt idx="65">
                  <c:v>30</c:v>
                </c:pt>
                <c:pt idx="66">
                  <c:v>28</c:v>
                </c:pt>
                <c:pt idx="67">
                  <c:v>21</c:v>
                </c:pt>
                <c:pt idx="68">
                  <c:v>25</c:v>
                </c:pt>
                <c:pt idx="69">
                  <c:v>48</c:v>
                </c:pt>
                <c:pt idx="70">
                  <c:v>26</c:v>
                </c:pt>
                <c:pt idx="71">
                  <c:v>22</c:v>
                </c:pt>
                <c:pt idx="72">
                  <c:v>26</c:v>
                </c:pt>
                <c:pt idx="73">
                  <c:v>44</c:v>
                </c:pt>
                <c:pt idx="74">
                  <c:v>20</c:v>
                </c:pt>
                <c:pt idx="75">
                  <c:v>56</c:v>
                </c:pt>
                <c:pt idx="76">
                  <c:v>24</c:v>
                </c:pt>
                <c:pt idx="77">
                  <c:v>24</c:v>
                </c:pt>
                <c:pt idx="78">
                  <c:v>30</c:v>
                </c:pt>
                <c:pt idx="79">
                  <c:v>26</c:v>
                </c:pt>
                <c:pt idx="80">
                  <c:v>23</c:v>
                </c:pt>
                <c:pt idx="81">
                  <c:v>30</c:v>
                </c:pt>
                <c:pt idx="82">
                  <c:v>22</c:v>
                </c:pt>
                <c:pt idx="83">
                  <c:v>23</c:v>
                </c:pt>
              </c:numCache>
            </c:numRef>
          </c:val>
          <c:extLst>
            <c:ext xmlns:c16="http://schemas.microsoft.com/office/drawing/2014/chart" uri="{C3380CC4-5D6E-409C-BE32-E72D297353CC}">
              <c16:uniqueId val="{00000001-6989-4A21-8498-D01307C48C5E}"/>
            </c:ext>
          </c:extLst>
        </c:ser>
        <c:ser>
          <c:idx val="1"/>
          <c:order val="1"/>
          <c:tx>
            <c:strRef>
              <c:f>Sheet2!$G$29</c:f>
              <c:strCache>
                <c:ptCount val="1"/>
                <c:pt idx="0">
                  <c:v>Sum of HeightFt</c:v>
                </c:pt>
              </c:strCache>
            </c:strRef>
          </c:tx>
          <c:dPt>
            <c:idx val="0"/>
            <c:bubble3D val="0"/>
            <c:spPr>
              <a:solidFill>
                <a:schemeClr val="accent1"/>
              </a:solidFill>
              <a:ln>
                <a:noFill/>
              </a:ln>
              <a:effectLst/>
            </c:spPr>
            <c:extLst>
              <c:ext xmlns:c16="http://schemas.microsoft.com/office/drawing/2014/chart" uri="{C3380CC4-5D6E-409C-BE32-E72D297353CC}">
                <c16:uniqueId val="{000000AB-78F6-4E80-9C85-952C28D13590}"/>
              </c:ext>
            </c:extLst>
          </c:dPt>
          <c:dPt>
            <c:idx val="1"/>
            <c:bubble3D val="0"/>
            <c:spPr>
              <a:solidFill>
                <a:schemeClr val="accent2"/>
              </a:solidFill>
              <a:ln>
                <a:noFill/>
              </a:ln>
              <a:effectLst/>
            </c:spPr>
            <c:extLst>
              <c:ext xmlns:c16="http://schemas.microsoft.com/office/drawing/2014/chart" uri="{C3380CC4-5D6E-409C-BE32-E72D297353CC}">
                <c16:uniqueId val="{000000AD-78F6-4E80-9C85-952C28D13590}"/>
              </c:ext>
            </c:extLst>
          </c:dPt>
          <c:dPt>
            <c:idx val="2"/>
            <c:bubble3D val="0"/>
            <c:spPr>
              <a:solidFill>
                <a:schemeClr val="accent3"/>
              </a:solidFill>
              <a:ln>
                <a:noFill/>
              </a:ln>
              <a:effectLst/>
            </c:spPr>
            <c:extLst>
              <c:ext xmlns:c16="http://schemas.microsoft.com/office/drawing/2014/chart" uri="{C3380CC4-5D6E-409C-BE32-E72D297353CC}">
                <c16:uniqueId val="{000000AF-78F6-4E80-9C85-952C28D13590}"/>
              </c:ext>
            </c:extLst>
          </c:dPt>
          <c:dPt>
            <c:idx val="3"/>
            <c:bubble3D val="0"/>
            <c:spPr>
              <a:solidFill>
                <a:schemeClr val="accent4"/>
              </a:solidFill>
              <a:ln>
                <a:noFill/>
              </a:ln>
              <a:effectLst/>
            </c:spPr>
            <c:extLst>
              <c:ext xmlns:c16="http://schemas.microsoft.com/office/drawing/2014/chart" uri="{C3380CC4-5D6E-409C-BE32-E72D297353CC}">
                <c16:uniqueId val="{000000B1-78F6-4E80-9C85-952C28D13590}"/>
              </c:ext>
            </c:extLst>
          </c:dPt>
          <c:dPt>
            <c:idx val="4"/>
            <c:bubble3D val="0"/>
            <c:spPr>
              <a:solidFill>
                <a:schemeClr val="accent5"/>
              </a:solidFill>
              <a:ln>
                <a:noFill/>
              </a:ln>
              <a:effectLst/>
            </c:spPr>
            <c:extLst>
              <c:ext xmlns:c16="http://schemas.microsoft.com/office/drawing/2014/chart" uri="{C3380CC4-5D6E-409C-BE32-E72D297353CC}">
                <c16:uniqueId val="{000000B3-78F6-4E80-9C85-952C28D13590}"/>
              </c:ext>
            </c:extLst>
          </c:dPt>
          <c:dPt>
            <c:idx val="5"/>
            <c:bubble3D val="0"/>
            <c:spPr>
              <a:solidFill>
                <a:schemeClr val="accent6"/>
              </a:solidFill>
              <a:ln>
                <a:noFill/>
              </a:ln>
              <a:effectLst/>
            </c:spPr>
            <c:extLst>
              <c:ext xmlns:c16="http://schemas.microsoft.com/office/drawing/2014/chart" uri="{C3380CC4-5D6E-409C-BE32-E72D297353CC}">
                <c16:uniqueId val="{000000B5-78F6-4E80-9C85-952C28D13590}"/>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B7-78F6-4E80-9C85-952C28D13590}"/>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B9-78F6-4E80-9C85-952C28D13590}"/>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BB-78F6-4E80-9C85-952C28D13590}"/>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BD-78F6-4E80-9C85-952C28D13590}"/>
              </c:ext>
            </c:extLst>
          </c:dPt>
          <c:dPt>
            <c:idx val="10"/>
            <c:bubble3D val="0"/>
            <c:spPr>
              <a:solidFill>
                <a:schemeClr val="accent5">
                  <a:lumMod val="60000"/>
                </a:schemeClr>
              </a:solidFill>
              <a:ln>
                <a:noFill/>
              </a:ln>
              <a:effectLst/>
            </c:spPr>
            <c:extLst>
              <c:ext xmlns:c16="http://schemas.microsoft.com/office/drawing/2014/chart" uri="{C3380CC4-5D6E-409C-BE32-E72D297353CC}">
                <c16:uniqueId val="{000000BF-78F6-4E80-9C85-952C28D13590}"/>
              </c:ext>
            </c:extLst>
          </c:dPt>
          <c:dPt>
            <c:idx val="11"/>
            <c:bubble3D val="0"/>
            <c:spPr>
              <a:solidFill>
                <a:schemeClr val="accent6">
                  <a:lumMod val="60000"/>
                </a:schemeClr>
              </a:solidFill>
              <a:ln>
                <a:noFill/>
              </a:ln>
              <a:effectLst/>
            </c:spPr>
            <c:extLst>
              <c:ext xmlns:c16="http://schemas.microsoft.com/office/drawing/2014/chart" uri="{C3380CC4-5D6E-409C-BE32-E72D297353CC}">
                <c16:uniqueId val="{000000C1-78F6-4E80-9C85-952C28D13590}"/>
              </c:ext>
            </c:extLst>
          </c:dPt>
          <c:dPt>
            <c:idx val="12"/>
            <c:bubble3D val="0"/>
            <c:spPr>
              <a:solidFill>
                <a:schemeClr val="accent1">
                  <a:lumMod val="80000"/>
                  <a:lumOff val="20000"/>
                </a:schemeClr>
              </a:solidFill>
              <a:ln>
                <a:noFill/>
              </a:ln>
              <a:effectLst/>
            </c:spPr>
            <c:extLst>
              <c:ext xmlns:c16="http://schemas.microsoft.com/office/drawing/2014/chart" uri="{C3380CC4-5D6E-409C-BE32-E72D297353CC}">
                <c16:uniqueId val="{000000C3-78F6-4E80-9C85-952C28D13590}"/>
              </c:ext>
            </c:extLst>
          </c:dPt>
          <c:dPt>
            <c:idx val="13"/>
            <c:bubble3D val="0"/>
            <c:spPr>
              <a:solidFill>
                <a:schemeClr val="accent2">
                  <a:lumMod val="80000"/>
                  <a:lumOff val="20000"/>
                </a:schemeClr>
              </a:solidFill>
              <a:ln>
                <a:noFill/>
              </a:ln>
              <a:effectLst/>
            </c:spPr>
            <c:extLst>
              <c:ext xmlns:c16="http://schemas.microsoft.com/office/drawing/2014/chart" uri="{C3380CC4-5D6E-409C-BE32-E72D297353CC}">
                <c16:uniqueId val="{000000C5-78F6-4E80-9C85-952C28D13590}"/>
              </c:ext>
            </c:extLst>
          </c:dPt>
          <c:dPt>
            <c:idx val="14"/>
            <c:bubble3D val="0"/>
            <c:spPr>
              <a:solidFill>
                <a:schemeClr val="accent3">
                  <a:lumMod val="80000"/>
                  <a:lumOff val="20000"/>
                </a:schemeClr>
              </a:solidFill>
              <a:ln>
                <a:noFill/>
              </a:ln>
              <a:effectLst/>
            </c:spPr>
            <c:extLst>
              <c:ext xmlns:c16="http://schemas.microsoft.com/office/drawing/2014/chart" uri="{C3380CC4-5D6E-409C-BE32-E72D297353CC}">
                <c16:uniqueId val="{000000C7-78F6-4E80-9C85-952C28D13590}"/>
              </c:ext>
            </c:extLst>
          </c:dPt>
          <c:dPt>
            <c:idx val="15"/>
            <c:bubble3D val="0"/>
            <c:spPr>
              <a:solidFill>
                <a:schemeClr val="accent4">
                  <a:lumMod val="80000"/>
                  <a:lumOff val="20000"/>
                </a:schemeClr>
              </a:solidFill>
              <a:ln>
                <a:noFill/>
              </a:ln>
              <a:effectLst/>
            </c:spPr>
            <c:extLst>
              <c:ext xmlns:c16="http://schemas.microsoft.com/office/drawing/2014/chart" uri="{C3380CC4-5D6E-409C-BE32-E72D297353CC}">
                <c16:uniqueId val="{000000C9-78F6-4E80-9C85-952C28D13590}"/>
              </c:ext>
            </c:extLst>
          </c:dPt>
          <c:dPt>
            <c:idx val="16"/>
            <c:bubble3D val="0"/>
            <c:spPr>
              <a:solidFill>
                <a:schemeClr val="accent5">
                  <a:lumMod val="80000"/>
                  <a:lumOff val="20000"/>
                </a:schemeClr>
              </a:solidFill>
              <a:ln>
                <a:noFill/>
              </a:ln>
              <a:effectLst/>
            </c:spPr>
            <c:extLst>
              <c:ext xmlns:c16="http://schemas.microsoft.com/office/drawing/2014/chart" uri="{C3380CC4-5D6E-409C-BE32-E72D297353CC}">
                <c16:uniqueId val="{000000CB-78F6-4E80-9C85-952C28D13590}"/>
              </c:ext>
            </c:extLst>
          </c:dPt>
          <c:dPt>
            <c:idx val="17"/>
            <c:bubble3D val="0"/>
            <c:spPr>
              <a:solidFill>
                <a:schemeClr val="accent6">
                  <a:lumMod val="80000"/>
                  <a:lumOff val="20000"/>
                </a:schemeClr>
              </a:solidFill>
              <a:ln>
                <a:noFill/>
              </a:ln>
              <a:effectLst/>
            </c:spPr>
            <c:extLst>
              <c:ext xmlns:c16="http://schemas.microsoft.com/office/drawing/2014/chart" uri="{C3380CC4-5D6E-409C-BE32-E72D297353CC}">
                <c16:uniqueId val="{000000CD-78F6-4E80-9C85-952C28D13590}"/>
              </c:ext>
            </c:extLst>
          </c:dPt>
          <c:dPt>
            <c:idx val="18"/>
            <c:bubble3D val="0"/>
            <c:spPr>
              <a:solidFill>
                <a:schemeClr val="accent1">
                  <a:lumMod val="80000"/>
                </a:schemeClr>
              </a:solidFill>
              <a:ln>
                <a:noFill/>
              </a:ln>
              <a:effectLst/>
            </c:spPr>
            <c:extLst>
              <c:ext xmlns:c16="http://schemas.microsoft.com/office/drawing/2014/chart" uri="{C3380CC4-5D6E-409C-BE32-E72D297353CC}">
                <c16:uniqueId val="{000000CF-78F6-4E80-9C85-952C28D13590}"/>
              </c:ext>
            </c:extLst>
          </c:dPt>
          <c:dPt>
            <c:idx val="19"/>
            <c:bubble3D val="0"/>
            <c:spPr>
              <a:solidFill>
                <a:schemeClr val="accent2">
                  <a:lumMod val="80000"/>
                </a:schemeClr>
              </a:solidFill>
              <a:ln>
                <a:noFill/>
              </a:ln>
              <a:effectLst/>
            </c:spPr>
            <c:extLst>
              <c:ext xmlns:c16="http://schemas.microsoft.com/office/drawing/2014/chart" uri="{C3380CC4-5D6E-409C-BE32-E72D297353CC}">
                <c16:uniqueId val="{000000D1-78F6-4E80-9C85-952C28D13590}"/>
              </c:ext>
            </c:extLst>
          </c:dPt>
          <c:dPt>
            <c:idx val="20"/>
            <c:bubble3D val="0"/>
            <c:spPr>
              <a:solidFill>
                <a:schemeClr val="accent3">
                  <a:lumMod val="80000"/>
                </a:schemeClr>
              </a:solidFill>
              <a:ln>
                <a:noFill/>
              </a:ln>
              <a:effectLst/>
            </c:spPr>
            <c:extLst>
              <c:ext xmlns:c16="http://schemas.microsoft.com/office/drawing/2014/chart" uri="{C3380CC4-5D6E-409C-BE32-E72D297353CC}">
                <c16:uniqueId val="{000000D3-78F6-4E80-9C85-952C28D13590}"/>
              </c:ext>
            </c:extLst>
          </c:dPt>
          <c:dPt>
            <c:idx val="21"/>
            <c:bubble3D val="0"/>
            <c:spPr>
              <a:solidFill>
                <a:schemeClr val="accent4">
                  <a:lumMod val="80000"/>
                </a:schemeClr>
              </a:solidFill>
              <a:ln>
                <a:noFill/>
              </a:ln>
              <a:effectLst/>
            </c:spPr>
            <c:extLst>
              <c:ext xmlns:c16="http://schemas.microsoft.com/office/drawing/2014/chart" uri="{C3380CC4-5D6E-409C-BE32-E72D297353CC}">
                <c16:uniqueId val="{000000D5-78F6-4E80-9C85-952C28D13590}"/>
              </c:ext>
            </c:extLst>
          </c:dPt>
          <c:dPt>
            <c:idx val="22"/>
            <c:bubble3D val="0"/>
            <c:spPr>
              <a:solidFill>
                <a:schemeClr val="accent5">
                  <a:lumMod val="80000"/>
                </a:schemeClr>
              </a:solidFill>
              <a:ln>
                <a:noFill/>
              </a:ln>
              <a:effectLst/>
            </c:spPr>
            <c:extLst>
              <c:ext xmlns:c16="http://schemas.microsoft.com/office/drawing/2014/chart" uri="{C3380CC4-5D6E-409C-BE32-E72D297353CC}">
                <c16:uniqueId val="{000000D7-78F6-4E80-9C85-952C28D13590}"/>
              </c:ext>
            </c:extLst>
          </c:dPt>
          <c:dPt>
            <c:idx val="23"/>
            <c:bubble3D val="0"/>
            <c:spPr>
              <a:solidFill>
                <a:schemeClr val="accent6">
                  <a:lumMod val="80000"/>
                </a:schemeClr>
              </a:solidFill>
              <a:ln>
                <a:noFill/>
              </a:ln>
              <a:effectLst/>
            </c:spPr>
            <c:extLst>
              <c:ext xmlns:c16="http://schemas.microsoft.com/office/drawing/2014/chart" uri="{C3380CC4-5D6E-409C-BE32-E72D297353CC}">
                <c16:uniqueId val="{000000D9-78F6-4E80-9C85-952C28D13590}"/>
              </c:ext>
            </c:extLst>
          </c:dPt>
          <c:dPt>
            <c:idx val="24"/>
            <c:bubble3D val="0"/>
            <c:spPr>
              <a:solidFill>
                <a:schemeClr val="accent1">
                  <a:lumMod val="60000"/>
                  <a:lumOff val="40000"/>
                </a:schemeClr>
              </a:solidFill>
              <a:ln>
                <a:noFill/>
              </a:ln>
              <a:effectLst/>
            </c:spPr>
            <c:extLst>
              <c:ext xmlns:c16="http://schemas.microsoft.com/office/drawing/2014/chart" uri="{C3380CC4-5D6E-409C-BE32-E72D297353CC}">
                <c16:uniqueId val="{000000DB-78F6-4E80-9C85-952C28D13590}"/>
              </c:ext>
            </c:extLst>
          </c:dPt>
          <c:dPt>
            <c:idx val="25"/>
            <c:bubble3D val="0"/>
            <c:spPr>
              <a:solidFill>
                <a:schemeClr val="accent2">
                  <a:lumMod val="60000"/>
                  <a:lumOff val="40000"/>
                </a:schemeClr>
              </a:solidFill>
              <a:ln>
                <a:noFill/>
              </a:ln>
              <a:effectLst/>
            </c:spPr>
            <c:extLst>
              <c:ext xmlns:c16="http://schemas.microsoft.com/office/drawing/2014/chart" uri="{C3380CC4-5D6E-409C-BE32-E72D297353CC}">
                <c16:uniqueId val="{000000DD-78F6-4E80-9C85-952C28D13590}"/>
              </c:ext>
            </c:extLst>
          </c:dPt>
          <c:dPt>
            <c:idx val="26"/>
            <c:bubble3D val="0"/>
            <c:spPr>
              <a:solidFill>
                <a:schemeClr val="accent3">
                  <a:lumMod val="60000"/>
                  <a:lumOff val="40000"/>
                </a:schemeClr>
              </a:solidFill>
              <a:ln>
                <a:noFill/>
              </a:ln>
              <a:effectLst/>
            </c:spPr>
            <c:extLst>
              <c:ext xmlns:c16="http://schemas.microsoft.com/office/drawing/2014/chart" uri="{C3380CC4-5D6E-409C-BE32-E72D297353CC}">
                <c16:uniqueId val="{000000DF-78F6-4E80-9C85-952C28D13590}"/>
              </c:ext>
            </c:extLst>
          </c:dPt>
          <c:dPt>
            <c:idx val="27"/>
            <c:bubble3D val="0"/>
            <c:spPr>
              <a:solidFill>
                <a:schemeClr val="accent4">
                  <a:lumMod val="60000"/>
                  <a:lumOff val="40000"/>
                </a:schemeClr>
              </a:solidFill>
              <a:ln>
                <a:noFill/>
              </a:ln>
              <a:effectLst/>
            </c:spPr>
            <c:extLst>
              <c:ext xmlns:c16="http://schemas.microsoft.com/office/drawing/2014/chart" uri="{C3380CC4-5D6E-409C-BE32-E72D297353CC}">
                <c16:uniqueId val="{000000E1-78F6-4E80-9C85-952C28D13590}"/>
              </c:ext>
            </c:extLst>
          </c:dPt>
          <c:dPt>
            <c:idx val="28"/>
            <c:bubble3D val="0"/>
            <c:spPr>
              <a:solidFill>
                <a:schemeClr val="accent5">
                  <a:lumMod val="60000"/>
                  <a:lumOff val="40000"/>
                </a:schemeClr>
              </a:solidFill>
              <a:ln>
                <a:noFill/>
              </a:ln>
              <a:effectLst/>
            </c:spPr>
            <c:extLst>
              <c:ext xmlns:c16="http://schemas.microsoft.com/office/drawing/2014/chart" uri="{C3380CC4-5D6E-409C-BE32-E72D297353CC}">
                <c16:uniqueId val="{000000E3-78F6-4E80-9C85-952C28D13590}"/>
              </c:ext>
            </c:extLst>
          </c:dPt>
          <c:dPt>
            <c:idx val="29"/>
            <c:bubble3D val="0"/>
            <c:spPr>
              <a:solidFill>
                <a:schemeClr val="accent6">
                  <a:lumMod val="60000"/>
                  <a:lumOff val="40000"/>
                </a:schemeClr>
              </a:solidFill>
              <a:ln>
                <a:noFill/>
              </a:ln>
              <a:effectLst/>
            </c:spPr>
            <c:extLst>
              <c:ext xmlns:c16="http://schemas.microsoft.com/office/drawing/2014/chart" uri="{C3380CC4-5D6E-409C-BE32-E72D297353CC}">
                <c16:uniqueId val="{000000E5-78F6-4E80-9C85-952C28D13590}"/>
              </c:ext>
            </c:extLst>
          </c:dPt>
          <c:dPt>
            <c:idx val="30"/>
            <c:bubble3D val="0"/>
            <c:spPr>
              <a:solidFill>
                <a:schemeClr val="accent1">
                  <a:lumMod val="50000"/>
                </a:schemeClr>
              </a:solidFill>
              <a:ln>
                <a:noFill/>
              </a:ln>
              <a:effectLst/>
            </c:spPr>
            <c:extLst>
              <c:ext xmlns:c16="http://schemas.microsoft.com/office/drawing/2014/chart" uri="{C3380CC4-5D6E-409C-BE32-E72D297353CC}">
                <c16:uniqueId val="{000000E7-78F6-4E80-9C85-952C28D13590}"/>
              </c:ext>
            </c:extLst>
          </c:dPt>
          <c:dPt>
            <c:idx val="31"/>
            <c:bubble3D val="0"/>
            <c:spPr>
              <a:solidFill>
                <a:schemeClr val="accent2">
                  <a:lumMod val="50000"/>
                </a:schemeClr>
              </a:solidFill>
              <a:ln>
                <a:noFill/>
              </a:ln>
              <a:effectLst/>
            </c:spPr>
            <c:extLst>
              <c:ext xmlns:c16="http://schemas.microsoft.com/office/drawing/2014/chart" uri="{C3380CC4-5D6E-409C-BE32-E72D297353CC}">
                <c16:uniqueId val="{000000E9-78F6-4E80-9C85-952C28D13590}"/>
              </c:ext>
            </c:extLst>
          </c:dPt>
          <c:dPt>
            <c:idx val="32"/>
            <c:bubble3D val="0"/>
            <c:spPr>
              <a:solidFill>
                <a:schemeClr val="accent3">
                  <a:lumMod val="50000"/>
                </a:schemeClr>
              </a:solidFill>
              <a:ln>
                <a:noFill/>
              </a:ln>
              <a:effectLst/>
            </c:spPr>
            <c:extLst>
              <c:ext xmlns:c16="http://schemas.microsoft.com/office/drawing/2014/chart" uri="{C3380CC4-5D6E-409C-BE32-E72D297353CC}">
                <c16:uniqueId val="{000000EB-78F6-4E80-9C85-952C28D13590}"/>
              </c:ext>
            </c:extLst>
          </c:dPt>
          <c:dPt>
            <c:idx val="33"/>
            <c:bubble3D val="0"/>
            <c:spPr>
              <a:solidFill>
                <a:schemeClr val="accent4">
                  <a:lumMod val="50000"/>
                </a:schemeClr>
              </a:solidFill>
              <a:ln>
                <a:noFill/>
              </a:ln>
              <a:effectLst/>
            </c:spPr>
            <c:extLst>
              <c:ext xmlns:c16="http://schemas.microsoft.com/office/drawing/2014/chart" uri="{C3380CC4-5D6E-409C-BE32-E72D297353CC}">
                <c16:uniqueId val="{000000ED-78F6-4E80-9C85-952C28D13590}"/>
              </c:ext>
            </c:extLst>
          </c:dPt>
          <c:dPt>
            <c:idx val="34"/>
            <c:bubble3D val="0"/>
            <c:spPr>
              <a:solidFill>
                <a:schemeClr val="accent5">
                  <a:lumMod val="50000"/>
                </a:schemeClr>
              </a:solidFill>
              <a:ln>
                <a:noFill/>
              </a:ln>
              <a:effectLst/>
            </c:spPr>
            <c:extLst>
              <c:ext xmlns:c16="http://schemas.microsoft.com/office/drawing/2014/chart" uri="{C3380CC4-5D6E-409C-BE32-E72D297353CC}">
                <c16:uniqueId val="{000000EF-78F6-4E80-9C85-952C28D13590}"/>
              </c:ext>
            </c:extLst>
          </c:dPt>
          <c:dPt>
            <c:idx val="35"/>
            <c:bubble3D val="0"/>
            <c:spPr>
              <a:solidFill>
                <a:schemeClr val="accent6">
                  <a:lumMod val="50000"/>
                </a:schemeClr>
              </a:solidFill>
              <a:ln>
                <a:noFill/>
              </a:ln>
              <a:effectLst/>
            </c:spPr>
            <c:extLst>
              <c:ext xmlns:c16="http://schemas.microsoft.com/office/drawing/2014/chart" uri="{C3380CC4-5D6E-409C-BE32-E72D297353CC}">
                <c16:uniqueId val="{000000F1-78F6-4E80-9C85-952C28D13590}"/>
              </c:ext>
            </c:extLst>
          </c:dPt>
          <c:dPt>
            <c:idx val="36"/>
            <c:bubble3D val="0"/>
            <c:spPr>
              <a:solidFill>
                <a:schemeClr val="accent1">
                  <a:lumMod val="70000"/>
                  <a:lumOff val="30000"/>
                </a:schemeClr>
              </a:solidFill>
              <a:ln>
                <a:noFill/>
              </a:ln>
              <a:effectLst/>
            </c:spPr>
            <c:extLst>
              <c:ext xmlns:c16="http://schemas.microsoft.com/office/drawing/2014/chart" uri="{C3380CC4-5D6E-409C-BE32-E72D297353CC}">
                <c16:uniqueId val="{000000F3-78F6-4E80-9C85-952C28D13590}"/>
              </c:ext>
            </c:extLst>
          </c:dPt>
          <c:dPt>
            <c:idx val="37"/>
            <c:bubble3D val="0"/>
            <c:spPr>
              <a:solidFill>
                <a:schemeClr val="accent2">
                  <a:lumMod val="70000"/>
                  <a:lumOff val="30000"/>
                </a:schemeClr>
              </a:solidFill>
              <a:ln>
                <a:noFill/>
              </a:ln>
              <a:effectLst/>
            </c:spPr>
            <c:extLst>
              <c:ext xmlns:c16="http://schemas.microsoft.com/office/drawing/2014/chart" uri="{C3380CC4-5D6E-409C-BE32-E72D297353CC}">
                <c16:uniqueId val="{000000F5-78F6-4E80-9C85-952C28D13590}"/>
              </c:ext>
            </c:extLst>
          </c:dPt>
          <c:dPt>
            <c:idx val="38"/>
            <c:bubble3D val="0"/>
            <c:spPr>
              <a:solidFill>
                <a:schemeClr val="accent3">
                  <a:lumMod val="70000"/>
                  <a:lumOff val="30000"/>
                </a:schemeClr>
              </a:solidFill>
              <a:ln>
                <a:noFill/>
              </a:ln>
              <a:effectLst/>
            </c:spPr>
            <c:extLst>
              <c:ext xmlns:c16="http://schemas.microsoft.com/office/drawing/2014/chart" uri="{C3380CC4-5D6E-409C-BE32-E72D297353CC}">
                <c16:uniqueId val="{000000F7-78F6-4E80-9C85-952C28D13590}"/>
              </c:ext>
            </c:extLst>
          </c:dPt>
          <c:dPt>
            <c:idx val="39"/>
            <c:bubble3D val="0"/>
            <c:spPr>
              <a:solidFill>
                <a:schemeClr val="accent4">
                  <a:lumMod val="70000"/>
                  <a:lumOff val="30000"/>
                </a:schemeClr>
              </a:solidFill>
              <a:ln>
                <a:noFill/>
              </a:ln>
              <a:effectLst/>
            </c:spPr>
            <c:extLst>
              <c:ext xmlns:c16="http://schemas.microsoft.com/office/drawing/2014/chart" uri="{C3380CC4-5D6E-409C-BE32-E72D297353CC}">
                <c16:uniqueId val="{000000F9-78F6-4E80-9C85-952C28D13590}"/>
              </c:ext>
            </c:extLst>
          </c:dPt>
          <c:dPt>
            <c:idx val="40"/>
            <c:bubble3D val="0"/>
            <c:spPr>
              <a:solidFill>
                <a:schemeClr val="accent5">
                  <a:lumMod val="70000"/>
                  <a:lumOff val="30000"/>
                </a:schemeClr>
              </a:solidFill>
              <a:ln>
                <a:noFill/>
              </a:ln>
              <a:effectLst/>
            </c:spPr>
            <c:extLst>
              <c:ext xmlns:c16="http://schemas.microsoft.com/office/drawing/2014/chart" uri="{C3380CC4-5D6E-409C-BE32-E72D297353CC}">
                <c16:uniqueId val="{000000FB-78F6-4E80-9C85-952C28D13590}"/>
              </c:ext>
            </c:extLst>
          </c:dPt>
          <c:dPt>
            <c:idx val="41"/>
            <c:bubble3D val="0"/>
            <c:spPr>
              <a:solidFill>
                <a:schemeClr val="accent6">
                  <a:lumMod val="70000"/>
                  <a:lumOff val="30000"/>
                </a:schemeClr>
              </a:solidFill>
              <a:ln>
                <a:noFill/>
              </a:ln>
              <a:effectLst/>
            </c:spPr>
            <c:extLst>
              <c:ext xmlns:c16="http://schemas.microsoft.com/office/drawing/2014/chart" uri="{C3380CC4-5D6E-409C-BE32-E72D297353CC}">
                <c16:uniqueId val="{000000FD-78F6-4E80-9C85-952C28D13590}"/>
              </c:ext>
            </c:extLst>
          </c:dPt>
          <c:dPt>
            <c:idx val="42"/>
            <c:bubble3D val="0"/>
            <c:spPr>
              <a:solidFill>
                <a:schemeClr val="accent1">
                  <a:lumMod val="70000"/>
                </a:schemeClr>
              </a:solidFill>
              <a:ln>
                <a:noFill/>
              </a:ln>
              <a:effectLst/>
            </c:spPr>
            <c:extLst>
              <c:ext xmlns:c16="http://schemas.microsoft.com/office/drawing/2014/chart" uri="{C3380CC4-5D6E-409C-BE32-E72D297353CC}">
                <c16:uniqueId val="{000000FF-78F6-4E80-9C85-952C28D13590}"/>
              </c:ext>
            </c:extLst>
          </c:dPt>
          <c:dPt>
            <c:idx val="43"/>
            <c:bubble3D val="0"/>
            <c:spPr>
              <a:solidFill>
                <a:schemeClr val="accent2">
                  <a:lumMod val="70000"/>
                </a:schemeClr>
              </a:solidFill>
              <a:ln>
                <a:noFill/>
              </a:ln>
              <a:effectLst/>
            </c:spPr>
            <c:extLst>
              <c:ext xmlns:c16="http://schemas.microsoft.com/office/drawing/2014/chart" uri="{C3380CC4-5D6E-409C-BE32-E72D297353CC}">
                <c16:uniqueId val="{00000101-78F6-4E80-9C85-952C28D13590}"/>
              </c:ext>
            </c:extLst>
          </c:dPt>
          <c:dPt>
            <c:idx val="44"/>
            <c:bubble3D val="0"/>
            <c:spPr>
              <a:solidFill>
                <a:schemeClr val="accent3">
                  <a:lumMod val="70000"/>
                </a:schemeClr>
              </a:solidFill>
              <a:ln>
                <a:noFill/>
              </a:ln>
              <a:effectLst/>
            </c:spPr>
            <c:extLst>
              <c:ext xmlns:c16="http://schemas.microsoft.com/office/drawing/2014/chart" uri="{C3380CC4-5D6E-409C-BE32-E72D297353CC}">
                <c16:uniqueId val="{00000103-78F6-4E80-9C85-952C28D13590}"/>
              </c:ext>
            </c:extLst>
          </c:dPt>
          <c:dPt>
            <c:idx val="45"/>
            <c:bubble3D val="0"/>
            <c:spPr>
              <a:solidFill>
                <a:schemeClr val="accent4">
                  <a:lumMod val="70000"/>
                </a:schemeClr>
              </a:solidFill>
              <a:ln>
                <a:noFill/>
              </a:ln>
              <a:effectLst/>
            </c:spPr>
            <c:extLst>
              <c:ext xmlns:c16="http://schemas.microsoft.com/office/drawing/2014/chart" uri="{C3380CC4-5D6E-409C-BE32-E72D297353CC}">
                <c16:uniqueId val="{00000105-78F6-4E80-9C85-952C28D13590}"/>
              </c:ext>
            </c:extLst>
          </c:dPt>
          <c:dPt>
            <c:idx val="46"/>
            <c:bubble3D val="0"/>
            <c:spPr>
              <a:solidFill>
                <a:schemeClr val="accent5">
                  <a:lumMod val="70000"/>
                </a:schemeClr>
              </a:solidFill>
              <a:ln>
                <a:noFill/>
              </a:ln>
              <a:effectLst/>
            </c:spPr>
            <c:extLst>
              <c:ext xmlns:c16="http://schemas.microsoft.com/office/drawing/2014/chart" uri="{C3380CC4-5D6E-409C-BE32-E72D297353CC}">
                <c16:uniqueId val="{00000107-78F6-4E80-9C85-952C28D13590}"/>
              </c:ext>
            </c:extLst>
          </c:dPt>
          <c:dPt>
            <c:idx val="47"/>
            <c:bubble3D val="0"/>
            <c:spPr>
              <a:solidFill>
                <a:schemeClr val="accent6">
                  <a:lumMod val="70000"/>
                </a:schemeClr>
              </a:solidFill>
              <a:ln>
                <a:noFill/>
              </a:ln>
              <a:effectLst/>
            </c:spPr>
            <c:extLst>
              <c:ext xmlns:c16="http://schemas.microsoft.com/office/drawing/2014/chart" uri="{C3380CC4-5D6E-409C-BE32-E72D297353CC}">
                <c16:uniqueId val="{00000109-78F6-4E80-9C85-952C28D13590}"/>
              </c:ext>
            </c:extLst>
          </c:dPt>
          <c:dPt>
            <c:idx val="48"/>
            <c:bubble3D val="0"/>
            <c:spPr>
              <a:solidFill>
                <a:schemeClr val="accent1">
                  <a:lumMod val="50000"/>
                  <a:lumOff val="50000"/>
                </a:schemeClr>
              </a:solidFill>
              <a:ln>
                <a:noFill/>
              </a:ln>
              <a:effectLst/>
            </c:spPr>
            <c:extLst>
              <c:ext xmlns:c16="http://schemas.microsoft.com/office/drawing/2014/chart" uri="{C3380CC4-5D6E-409C-BE32-E72D297353CC}">
                <c16:uniqueId val="{0000010B-78F6-4E80-9C85-952C28D13590}"/>
              </c:ext>
            </c:extLst>
          </c:dPt>
          <c:dPt>
            <c:idx val="49"/>
            <c:bubble3D val="0"/>
            <c:spPr>
              <a:solidFill>
                <a:schemeClr val="accent2">
                  <a:lumMod val="50000"/>
                  <a:lumOff val="50000"/>
                </a:schemeClr>
              </a:solidFill>
              <a:ln>
                <a:noFill/>
              </a:ln>
              <a:effectLst/>
            </c:spPr>
            <c:extLst>
              <c:ext xmlns:c16="http://schemas.microsoft.com/office/drawing/2014/chart" uri="{C3380CC4-5D6E-409C-BE32-E72D297353CC}">
                <c16:uniqueId val="{0000010D-78F6-4E80-9C85-952C28D13590}"/>
              </c:ext>
            </c:extLst>
          </c:dPt>
          <c:dPt>
            <c:idx val="50"/>
            <c:bubble3D val="0"/>
            <c:spPr>
              <a:solidFill>
                <a:schemeClr val="accent3">
                  <a:lumMod val="50000"/>
                  <a:lumOff val="50000"/>
                </a:schemeClr>
              </a:solidFill>
              <a:ln>
                <a:noFill/>
              </a:ln>
              <a:effectLst/>
            </c:spPr>
            <c:extLst>
              <c:ext xmlns:c16="http://schemas.microsoft.com/office/drawing/2014/chart" uri="{C3380CC4-5D6E-409C-BE32-E72D297353CC}">
                <c16:uniqueId val="{0000010F-78F6-4E80-9C85-952C28D13590}"/>
              </c:ext>
            </c:extLst>
          </c:dPt>
          <c:dPt>
            <c:idx val="51"/>
            <c:bubble3D val="0"/>
            <c:spPr>
              <a:solidFill>
                <a:schemeClr val="accent4">
                  <a:lumMod val="50000"/>
                  <a:lumOff val="50000"/>
                </a:schemeClr>
              </a:solidFill>
              <a:ln>
                <a:noFill/>
              </a:ln>
              <a:effectLst/>
            </c:spPr>
            <c:extLst>
              <c:ext xmlns:c16="http://schemas.microsoft.com/office/drawing/2014/chart" uri="{C3380CC4-5D6E-409C-BE32-E72D297353CC}">
                <c16:uniqueId val="{00000111-78F6-4E80-9C85-952C28D13590}"/>
              </c:ext>
            </c:extLst>
          </c:dPt>
          <c:dPt>
            <c:idx val="52"/>
            <c:bubble3D val="0"/>
            <c:spPr>
              <a:solidFill>
                <a:schemeClr val="accent5">
                  <a:lumMod val="50000"/>
                  <a:lumOff val="50000"/>
                </a:schemeClr>
              </a:solidFill>
              <a:ln>
                <a:noFill/>
              </a:ln>
              <a:effectLst/>
            </c:spPr>
            <c:extLst>
              <c:ext xmlns:c16="http://schemas.microsoft.com/office/drawing/2014/chart" uri="{C3380CC4-5D6E-409C-BE32-E72D297353CC}">
                <c16:uniqueId val="{00000113-78F6-4E80-9C85-952C28D13590}"/>
              </c:ext>
            </c:extLst>
          </c:dPt>
          <c:dPt>
            <c:idx val="53"/>
            <c:bubble3D val="0"/>
            <c:spPr>
              <a:solidFill>
                <a:schemeClr val="accent6">
                  <a:lumMod val="50000"/>
                  <a:lumOff val="50000"/>
                </a:schemeClr>
              </a:solidFill>
              <a:ln>
                <a:noFill/>
              </a:ln>
              <a:effectLst/>
            </c:spPr>
            <c:extLst>
              <c:ext xmlns:c16="http://schemas.microsoft.com/office/drawing/2014/chart" uri="{C3380CC4-5D6E-409C-BE32-E72D297353CC}">
                <c16:uniqueId val="{00000115-78F6-4E80-9C85-952C28D13590}"/>
              </c:ext>
            </c:extLst>
          </c:dPt>
          <c:dPt>
            <c:idx val="54"/>
            <c:bubble3D val="0"/>
            <c:spPr>
              <a:solidFill>
                <a:schemeClr val="accent1"/>
              </a:solidFill>
              <a:ln>
                <a:noFill/>
              </a:ln>
              <a:effectLst/>
            </c:spPr>
            <c:extLst>
              <c:ext xmlns:c16="http://schemas.microsoft.com/office/drawing/2014/chart" uri="{C3380CC4-5D6E-409C-BE32-E72D297353CC}">
                <c16:uniqueId val="{00000117-78F6-4E80-9C85-952C28D13590}"/>
              </c:ext>
            </c:extLst>
          </c:dPt>
          <c:dPt>
            <c:idx val="55"/>
            <c:bubble3D val="0"/>
            <c:spPr>
              <a:solidFill>
                <a:schemeClr val="accent2"/>
              </a:solidFill>
              <a:ln>
                <a:noFill/>
              </a:ln>
              <a:effectLst/>
            </c:spPr>
            <c:extLst>
              <c:ext xmlns:c16="http://schemas.microsoft.com/office/drawing/2014/chart" uri="{C3380CC4-5D6E-409C-BE32-E72D297353CC}">
                <c16:uniqueId val="{00000119-78F6-4E80-9C85-952C28D13590}"/>
              </c:ext>
            </c:extLst>
          </c:dPt>
          <c:dPt>
            <c:idx val="56"/>
            <c:bubble3D val="0"/>
            <c:spPr>
              <a:solidFill>
                <a:schemeClr val="accent3"/>
              </a:solidFill>
              <a:ln>
                <a:noFill/>
              </a:ln>
              <a:effectLst/>
            </c:spPr>
            <c:extLst>
              <c:ext xmlns:c16="http://schemas.microsoft.com/office/drawing/2014/chart" uri="{C3380CC4-5D6E-409C-BE32-E72D297353CC}">
                <c16:uniqueId val="{0000011B-78F6-4E80-9C85-952C28D13590}"/>
              </c:ext>
            </c:extLst>
          </c:dPt>
          <c:dPt>
            <c:idx val="57"/>
            <c:bubble3D val="0"/>
            <c:spPr>
              <a:solidFill>
                <a:schemeClr val="accent4"/>
              </a:solidFill>
              <a:ln>
                <a:noFill/>
              </a:ln>
              <a:effectLst/>
            </c:spPr>
            <c:extLst>
              <c:ext xmlns:c16="http://schemas.microsoft.com/office/drawing/2014/chart" uri="{C3380CC4-5D6E-409C-BE32-E72D297353CC}">
                <c16:uniqueId val="{0000011D-78F6-4E80-9C85-952C28D13590}"/>
              </c:ext>
            </c:extLst>
          </c:dPt>
          <c:dPt>
            <c:idx val="58"/>
            <c:bubble3D val="0"/>
            <c:spPr>
              <a:solidFill>
                <a:schemeClr val="accent5"/>
              </a:solidFill>
              <a:ln>
                <a:noFill/>
              </a:ln>
              <a:effectLst/>
            </c:spPr>
            <c:extLst>
              <c:ext xmlns:c16="http://schemas.microsoft.com/office/drawing/2014/chart" uri="{C3380CC4-5D6E-409C-BE32-E72D297353CC}">
                <c16:uniqueId val="{0000011F-78F6-4E80-9C85-952C28D13590}"/>
              </c:ext>
            </c:extLst>
          </c:dPt>
          <c:dPt>
            <c:idx val="59"/>
            <c:bubble3D val="0"/>
            <c:spPr>
              <a:solidFill>
                <a:schemeClr val="accent6"/>
              </a:solidFill>
              <a:ln>
                <a:noFill/>
              </a:ln>
              <a:effectLst/>
            </c:spPr>
            <c:extLst>
              <c:ext xmlns:c16="http://schemas.microsoft.com/office/drawing/2014/chart" uri="{C3380CC4-5D6E-409C-BE32-E72D297353CC}">
                <c16:uniqueId val="{00000121-78F6-4E80-9C85-952C28D13590}"/>
              </c:ext>
            </c:extLst>
          </c:dPt>
          <c:dPt>
            <c:idx val="60"/>
            <c:bubble3D val="0"/>
            <c:spPr>
              <a:solidFill>
                <a:schemeClr val="accent1">
                  <a:lumMod val="60000"/>
                </a:schemeClr>
              </a:solidFill>
              <a:ln>
                <a:noFill/>
              </a:ln>
              <a:effectLst/>
            </c:spPr>
            <c:extLst>
              <c:ext xmlns:c16="http://schemas.microsoft.com/office/drawing/2014/chart" uri="{C3380CC4-5D6E-409C-BE32-E72D297353CC}">
                <c16:uniqueId val="{00000123-78F6-4E80-9C85-952C28D13590}"/>
              </c:ext>
            </c:extLst>
          </c:dPt>
          <c:dPt>
            <c:idx val="61"/>
            <c:bubble3D val="0"/>
            <c:spPr>
              <a:solidFill>
                <a:schemeClr val="accent2">
                  <a:lumMod val="60000"/>
                </a:schemeClr>
              </a:solidFill>
              <a:ln>
                <a:noFill/>
              </a:ln>
              <a:effectLst/>
            </c:spPr>
            <c:extLst>
              <c:ext xmlns:c16="http://schemas.microsoft.com/office/drawing/2014/chart" uri="{C3380CC4-5D6E-409C-BE32-E72D297353CC}">
                <c16:uniqueId val="{00000125-78F6-4E80-9C85-952C28D13590}"/>
              </c:ext>
            </c:extLst>
          </c:dPt>
          <c:dPt>
            <c:idx val="62"/>
            <c:bubble3D val="0"/>
            <c:spPr>
              <a:solidFill>
                <a:schemeClr val="accent3">
                  <a:lumMod val="60000"/>
                </a:schemeClr>
              </a:solidFill>
              <a:ln>
                <a:noFill/>
              </a:ln>
              <a:effectLst/>
            </c:spPr>
            <c:extLst>
              <c:ext xmlns:c16="http://schemas.microsoft.com/office/drawing/2014/chart" uri="{C3380CC4-5D6E-409C-BE32-E72D297353CC}">
                <c16:uniqueId val="{00000127-78F6-4E80-9C85-952C28D13590}"/>
              </c:ext>
            </c:extLst>
          </c:dPt>
          <c:dPt>
            <c:idx val="63"/>
            <c:bubble3D val="0"/>
            <c:spPr>
              <a:solidFill>
                <a:schemeClr val="accent4">
                  <a:lumMod val="60000"/>
                </a:schemeClr>
              </a:solidFill>
              <a:ln>
                <a:noFill/>
              </a:ln>
              <a:effectLst/>
            </c:spPr>
            <c:extLst>
              <c:ext xmlns:c16="http://schemas.microsoft.com/office/drawing/2014/chart" uri="{C3380CC4-5D6E-409C-BE32-E72D297353CC}">
                <c16:uniqueId val="{00000129-78F6-4E80-9C85-952C28D13590}"/>
              </c:ext>
            </c:extLst>
          </c:dPt>
          <c:dPt>
            <c:idx val="64"/>
            <c:bubble3D val="0"/>
            <c:spPr>
              <a:solidFill>
                <a:schemeClr val="accent5">
                  <a:lumMod val="60000"/>
                </a:schemeClr>
              </a:solidFill>
              <a:ln>
                <a:noFill/>
              </a:ln>
              <a:effectLst/>
            </c:spPr>
            <c:extLst>
              <c:ext xmlns:c16="http://schemas.microsoft.com/office/drawing/2014/chart" uri="{C3380CC4-5D6E-409C-BE32-E72D297353CC}">
                <c16:uniqueId val="{0000012B-78F6-4E80-9C85-952C28D13590}"/>
              </c:ext>
            </c:extLst>
          </c:dPt>
          <c:dPt>
            <c:idx val="65"/>
            <c:bubble3D val="0"/>
            <c:spPr>
              <a:solidFill>
                <a:schemeClr val="accent6">
                  <a:lumMod val="60000"/>
                </a:schemeClr>
              </a:solidFill>
              <a:ln>
                <a:noFill/>
              </a:ln>
              <a:effectLst/>
            </c:spPr>
            <c:extLst>
              <c:ext xmlns:c16="http://schemas.microsoft.com/office/drawing/2014/chart" uri="{C3380CC4-5D6E-409C-BE32-E72D297353CC}">
                <c16:uniqueId val="{0000012D-78F6-4E80-9C85-952C28D13590}"/>
              </c:ext>
            </c:extLst>
          </c:dPt>
          <c:dPt>
            <c:idx val="66"/>
            <c:bubble3D val="0"/>
            <c:spPr>
              <a:solidFill>
                <a:schemeClr val="accent1">
                  <a:lumMod val="80000"/>
                  <a:lumOff val="20000"/>
                </a:schemeClr>
              </a:solidFill>
              <a:ln>
                <a:noFill/>
              </a:ln>
              <a:effectLst/>
            </c:spPr>
            <c:extLst>
              <c:ext xmlns:c16="http://schemas.microsoft.com/office/drawing/2014/chart" uri="{C3380CC4-5D6E-409C-BE32-E72D297353CC}">
                <c16:uniqueId val="{0000012F-78F6-4E80-9C85-952C28D13590}"/>
              </c:ext>
            </c:extLst>
          </c:dPt>
          <c:dPt>
            <c:idx val="67"/>
            <c:bubble3D val="0"/>
            <c:spPr>
              <a:solidFill>
                <a:schemeClr val="accent2">
                  <a:lumMod val="80000"/>
                  <a:lumOff val="20000"/>
                </a:schemeClr>
              </a:solidFill>
              <a:ln>
                <a:noFill/>
              </a:ln>
              <a:effectLst/>
            </c:spPr>
            <c:extLst>
              <c:ext xmlns:c16="http://schemas.microsoft.com/office/drawing/2014/chart" uri="{C3380CC4-5D6E-409C-BE32-E72D297353CC}">
                <c16:uniqueId val="{00000131-78F6-4E80-9C85-952C28D13590}"/>
              </c:ext>
            </c:extLst>
          </c:dPt>
          <c:dPt>
            <c:idx val="68"/>
            <c:bubble3D val="0"/>
            <c:spPr>
              <a:solidFill>
                <a:schemeClr val="accent3">
                  <a:lumMod val="80000"/>
                  <a:lumOff val="20000"/>
                </a:schemeClr>
              </a:solidFill>
              <a:ln>
                <a:noFill/>
              </a:ln>
              <a:effectLst/>
            </c:spPr>
            <c:extLst>
              <c:ext xmlns:c16="http://schemas.microsoft.com/office/drawing/2014/chart" uri="{C3380CC4-5D6E-409C-BE32-E72D297353CC}">
                <c16:uniqueId val="{00000133-78F6-4E80-9C85-952C28D13590}"/>
              </c:ext>
            </c:extLst>
          </c:dPt>
          <c:dPt>
            <c:idx val="69"/>
            <c:bubble3D val="0"/>
            <c:spPr>
              <a:solidFill>
                <a:schemeClr val="accent4">
                  <a:lumMod val="80000"/>
                  <a:lumOff val="20000"/>
                </a:schemeClr>
              </a:solidFill>
              <a:ln>
                <a:noFill/>
              </a:ln>
              <a:effectLst/>
            </c:spPr>
            <c:extLst>
              <c:ext xmlns:c16="http://schemas.microsoft.com/office/drawing/2014/chart" uri="{C3380CC4-5D6E-409C-BE32-E72D297353CC}">
                <c16:uniqueId val="{00000135-78F6-4E80-9C85-952C28D13590}"/>
              </c:ext>
            </c:extLst>
          </c:dPt>
          <c:dPt>
            <c:idx val="70"/>
            <c:bubble3D val="0"/>
            <c:spPr>
              <a:solidFill>
                <a:schemeClr val="accent5">
                  <a:lumMod val="80000"/>
                  <a:lumOff val="20000"/>
                </a:schemeClr>
              </a:solidFill>
              <a:ln>
                <a:noFill/>
              </a:ln>
              <a:effectLst/>
            </c:spPr>
            <c:extLst>
              <c:ext xmlns:c16="http://schemas.microsoft.com/office/drawing/2014/chart" uri="{C3380CC4-5D6E-409C-BE32-E72D297353CC}">
                <c16:uniqueId val="{00000137-78F6-4E80-9C85-952C28D13590}"/>
              </c:ext>
            </c:extLst>
          </c:dPt>
          <c:dPt>
            <c:idx val="71"/>
            <c:bubble3D val="0"/>
            <c:spPr>
              <a:solidFill>
                <a:schemeClr val="accent6">
                  <a:lumMod val="80000"/>
                  <a:lumOff val="20000"/>
                </a:schemeClr>
              </a:solidFill>
              <a:ln>
                <a:noFill/>
              </a:ln>
              <a:effectLst/>
            </c:spPr>
            <c:extLst>
              <c:ext xmlns:c16="http://schemas.microsoft.com/office/drawing/2014/chart" uri="{C3380CC4-5D6E-409C-BE32-E72D297353CC}">
                <c16:uniqueId val="{00000139-78F6-4E80-9C85-952C28D13590}"/>
              </c:ext>
            </c:extLst>
          </c:dPt>
          <c:dPt>
            <c:idx val="72"/>
            <c:bubble3D val="0"/>
            <c:spPr>
              <a:solidFill>
                <a:schemeClr val="accent1">
                  <a:lumMod val="80000"/>
                </a:schemeClr>
              </a:solidFill>
              <a:ln>
                <a:noFill/>
              </a:ln>
              <a:effectLst/>
            </c:spPr>
            <c:extLst>
              <c:ext xmlns:c16="http://schemas.microsoft.com/office/drawing/2014/chart" uri="{C3380CC4-5D6E-409C-BE32-E72D297353CC}">
                <c16:uniqueId val="{0000013B-78F6-4E80-9C85-952C28D13590}"/>
              </c:ext>
            </c:extLst>
          </c:dPt>
          <c:dPt>
            <c:idx val="73"/>
            <c:bubble3D val="0"/>
            <c:spPr>
              <a:solidFill>
                <a:schemeClr val="accent2">
                  <a:lumMod val="80000"/>
                </a:schemeClr>
              </a:solidFill>
              <a:ln>
                <a:noFill/>
              </a:ln>
              <a:effectLst/>
            </c:spPr>
            <c:extLst>
              <c:ext xmlns:c16="http://schemas.microsoft.com/office/drawing/2014/chart" uri="{C3380CC4-5D6E-409C-BE32-E72D297353CC}">
                <c16:uniqueId val="{0000013D-78F6-4E80-9C85-952C28D13590}"/>
              </c:ext>
            </c:extLst>
          </c:dPt>
          <c:dPt>
            <c:idx val="74"/>
            <c:bubble3D val="0"/>
            <c:spPr>
              <a:solidFill>
                <a:schemeClr val="accent3">
                  <a:lumMod val="80000"/>
                </a:schemeClr>
              </a:solidFill>
              <a:ln>
                <a:noFill/>
              </a:ln>
              <a:effectLst/>
            </c:spPr>
            <c:extLst>
              <c:ext xmlns:c16="http://schemas.microsoft.com/office/drawing/2014/chart" uri="{C3380CC4-5D6E-409C-BE32-E72D297353CC}">
                <c16:uniqueId val="{0000013F-78F6-4E80-9C85-952C28D13590}"/>
              </c:ext>
            </c:extLst>
          </c:dPt>
          <c:dPt>
            <c:idx val="75"/>
            <c:bubble3D val="0"/>
            <c:spPr>
              <a:solidFill>
                <a:schemeClr val="accent4">
                  <a:lumMod val="80000"/>
                </a:schemeClr>
              </a:solidFill>
              <a:ln>
                <a:noFill/>
              </a:ln>
              <a:effectLst/>
            </c:spPr>
            <c:extLst>
              <c:ext xmlns:c16="http://schemas.microsoft.com/office/drawing/2014/chart" uri="{C3380CC4-5D6E-409C-BE32-E72D297353CC}">
                <c16:uniqueId val="{00000141-78F6-4E80-9C85-952C28D13590}"/>
              </c:ext>
            </c:extLst>
          </c:dPt>
          <c:dPt>
            <c:idx val="76"/>
            <c:bubble3D val="0"/>
            <c:spPr>
              <a:solidFill>
                <a:schemeClr val="accent5">
                  <a:lumMod val="80000"/>
                </a:schemeClr>
              </a:solidFill>
              <a:ln>
                <a:noFill/>
              </a:ln>
              <a:effectLst/>
            </c:spPr>
            <c:extLst>
              <c:ext xmlns:c16="http://schemas.microsoft.com/office/drawing/2014/chart" uri="{C3380CC4-5D6E-409C-BE32-E72D297353CC}">
                <c16:uniqueId val="{00000143-78F6-4E80-9C85-952C28D13590}"/>
              </c:ext>
            </c:extLst>
          </c:dPt>
          <c:dPt>
            <c:idx val="77"/>
            <c:bubble3D val="0"/>
            <c:spPr>
              <a:solidFill>
                <a:schemeClr val="accent6">
                  <a:lumMod val="80000"/>
                </a:schemeClr>
              </a:solidFill>
              <a:ln>
                <a:noFill/>
              </a:ln>
              <a:effectLst/>
            </c:spPr>
            <c:extLst>
              <c:ext xmlns:c16="http://schemas.microsoft.com/office/drawing/2014/chart" uri="{C3380CC4-5D6E-409C-BE32-E72D297353CC}">
                <c16:uniqueId val="{00000145-78F6-4E80-9C85-952C28D13590}"/>
              </c:ext>
            </c:extLst>
          </c:dPt>
          <c:dPt>
            <c:idx val="78"/>
            <c:bubble3D val="0"/>
            <c:spPr>
              <a:solidFill>
                <a:schemeClr val="accent1">
                  <a:lumMod val="60000"/>
                  <a:lumOff val="40000"/>
                </a:schemeClr>
              </a:solidFill>
              <a:ln>
                <a:noFill/>
              </a:ln>
              <a:effectLst/>
            </c:spPr>
            <c:extLst>
              <c:ext xmlns:c16="http://schemas.microsoft.com/office/drawing/2014/chart" uri="{C3380CC4-5D6E-409C-BE32-E72D297353CC}">
                <c16:uniqueId val="{00000147-78F6-4E80-9C85-952C28D13590}"/>
              </c:ext>
            </c:extLst>
          </c:dPt>
          <c:dPt>
            <c:idx val="79"/>
            <c:bubble3D val="0"/>
            <c:spPr>
              <a:solidFill>
                <a:schemeClr val="accent2">
                  <a:lumMod val="60000"/>
                  <a:lumOff val="40000"/>
                </a:schemeClr>
              </a:solidFill>
              <a:ln>
                <a:noFill/>
              </a:ln>
              <a:effectLst/>
            </c:spPr>
            <c:extLst>
              <c:ext xmlns:c16="http://schemas.microsoft.com/office/drawing/2014/chart" uri="{C3380CC4-5D6E-409C-BE32-E72D297353CC}">
                <c16:uniqueId val="{00000149-78F6-4E80-9C85-952C28D13590}"/>
              </c:ext>
            </c:extLst>
          </c:dPt>
          <c:dPt>
            <c:idx val="80"/>
            <c:bubble3D val="0"/>
            <c:spPr>
              <a:solidFill>
                <a:schemeClr val="accent3">
                  <a:lumMod val="60000"/>
                  <a:lumOff val="40000"/>
                </a:schemeClr>
              </a:solidFill>
              <a:ln>
                <a:noFill/>
              </a:ln>
              <a:effectLst/>
            </c:spPr>
            <c:extLst>
              <c:ext xmlns:c16="http://schemas.microsoft.com/office/drawing/2014/chart" uri="{C3380CC4-5D6E-409C-BE32-E72D297353CC}">
                <c16:uniqueId val="{0000014B-78F6-4E80-9C85-952C28D13590}"/>
              </c:ext>
            </c:extLst>
          </c:dPt>
          <c:dPt>
            <c:idx val="81"/>
            <c:bubble3D val="0"/>
            <c:spPr>
              <a:solidFill>
                <a:schemeClr val="accent4">
                  <a:lumMod val="60000"/>
                  <a:lumOff val="40000"/>
                </a:schemeClr>
              </a:solidFill>
              <a:ln>
                <a:noFill/>
              </a:ln>
              <a:effectLst/>
            </c:spPr>
            <c:extLst>
              <c:ext xmlns:c16="http://schemas.microsoft.com/office/drawing/2014/chart" uri="{C3380CC4-5D6E-409C-BE32-E72D297353CC}">
                <c16:uniqueId val="{0000014D-78F6-4E80-9C85-952C28D13590}"/>
              </c:ext>
            </c:extLst>
          </c:dPt>
          <c:dPt>
            <c:idx val="82"/>
            <c:bubble3D val="0"/>
            <c:spPr>
              <a:solidFill>
                <a:schemeClr val="accent5">
                  <a:lumMod val="60000"/>
                  <a:lumOff val="40000"/>
                </a:schemeClr>
              </a:solidFill>
              <a:ln>
                <a:noFill/>
              </a:ln>
              <a:effectLst/>
            </c:spPr>
            <c:extLst>
              <c:ext xmlns:c16="http://schemas.microsoft.com/office/drawing/2014/chart" uri="{C3380CC4-5D6E-409C-BE32-E72D297353CC}">
                <c16:uniqueId val="{0000014F-78F6-4E80-9C85-952C28D13590}"/>
              </c:ext>
            </c:extLst>
          </c:dPt>
          <c:dPt>
            <c:idx val="83"/>
            <c:bubble3D val="0"/>
            <c:spPr>
              <a:solidFill>
                <a:schemeClr val="accent6">
                  <a:lumMod val="60000"/>
                  <a:lumOff val="40000"/>
                </a:schemeClr>
              </a:solidFill>
              <a:ln>
                <a:noFill/>
              </a:ln>
              <a:effectLst/>
            </c:spPr>
            <c:extLst>
              <c:ext xmlns:c16="http://schemas.microsoft.com/office/drawing/2014/chart" uri="{C3380CC4-5D6E-409C-BE32-E72D297353CC}">
                <c16:uniqueId val="{00000151-78F6-4E80-9C85-952C28D13590}"/>
              </c:ext>
            </c:extLst>
          </c:dPt>
          <c:dPt>
            <c:idx val="84"/>
            <c:bubble3D val="0"/>
            <c:spPr>
              <a:solidFill>
                <a:schemeClr val="accent1">
                  <a:lumMod val="50000"/>
                </a:schemeClr>
              </a:solidFill>
              <a:ln>
                <a:noFill/>
              </a:ln>
              <a:effectLst/>
            </c:spPr>
            <c:extLst>
              <c:ext xmlns:c16="http://schemas.microsoft.com/office/drawing/2014/chart" uri="{C3380CC4-5D6E-409C-BE32-E72D297353CC}">
                <c16:uniqueId val="{00000153-78F6-4E80-9C85-952C28D13590}"/>
              </c:ext>
            </c:extLst>
          </c:dPt>
          <c:cat>
            <c:multiLvlStrRef>
              <c:f>Sheet2!$E$30:$E$157</c:f>
              <c:multiLvlStrCache>
                <c:ptCount val="84"/>
                <c:lvl>
                  <c:pt idx="0">
                    <c:v>1986</c:v>
                  </c:pt>
                  <c:pt idx="1">
                    <c:v>1987</c:v>
                  </c:pt>
                  <c:pt idx="2">
                    <c:v>1990</c:v>
                  </c:pt>
                  <c:pt idx="3">
                    <c:v>1983</c:v>
                  </c:pt>
                  <c:pt idx="4">
                    <c:v>1986</c:v>
                  </c:pt>
                  <c:pt idx="5">
                    <c:v>1992</c:v>
                  </c:pt>
                  <c:pt idx="6">
                    <c:v>1980</c:v>
                  </c:pt>
                  <c:pt idx="7">
                    <c:v>1985</c:v>
                  </c:pt>
                  <c:pt idx="8">
                    <c:v>1987</c:v>
                  </c:pt>
                  <c:pt idx="9">
                    <c:v>1991</c:v>
                  </c:pt>
                  <c:pt idx="10">
                    <c:v>1985</c:v>
                  </c:pt>
                  <c:pt idx="11">
                    <c:v>1986</c:v>
                  </c:pt>
                  <c:pt idx="12">
                    <c:v>1989</c:v>
                  </c:pt>
                  <c:pt idx="13">
                    <c:v>1990</c:v>
                  </c:pt>
                  <c:pt idx="14">
                    <c:v>1991</c:v>
                  </c:pt>
                  <c:pt idx="15">
                    <c:v>1981</c:v>
                  </c:pt>
                  <c:pt idx="16">
                    <c:v>1986</c:v>
                  </c:pt>
                  <c:pt idx="17">
                    <c:v>1990</c:v>
                  </c:pt>
                  <c:pt idx="18">
                    <c:v>1992</c:v>
                  </c:pt>
                  <c:pt idx="19">
                    <c:v>1986</c:v>
                  </c:pt>
                  <c:pt idx="20">
                    <c:v>1987</c:v>
                  </c:pt>
                  <c:pt idx="21">
                    <c:v>1989</c:v>
                  </c:pt>
                  <c:pt idx="22">
                    <c:v>1990</c:v>
                  </c:pt>
                  <c:pt idx="23">
                    <c:v>1994</c:v>
                  </c:pt>
                  <c:pt idx="24">
                    <c:v>1991</c:v>
                  </c:pt>
                  <c:pt idx="25">
                    <c:v>1992</c:v>
                  </c:pt>
                  <c:pt idx="26">
                    <c:v>1988</c:v>
                  </c:pt>
                  <c:pt idx="27">
                    <c:v>1992</c:v>
                  </c:pt>
                  <c:pt idx="28">
                    <c:v>1994</c:v>
                  </c:pt>
                  <c:pt idx="29">
                    <c:v>1987</c:v>
                  </c:pt>
                  <c:pt idx="30">
                    <c:v>1988</c:v>
                  </c:pt>
                  <c:pt idx="31">
                    <c:v>1991</c:v>
                  </c:pt>
                  <c:pt idx="32">
                    <c:v>1993</c:v>
                  </c:pt>
                  <c:pt idx="33">
                    <c:v>1995</c:v>
                  </c:pt>
                  <c:pt idx="34">
                    <c:v>1986</c:v>
                  </c:pt>
                  <c:pt idx="35">
                    <c:v>1989</c:v>
                  </c:pt>
                  <c:pt idx="36">
                    <c:v>1990</c:v>
                  </c:pt>
                  <c:pt idx="37">
                    <c:v>1995</c:v>
                  </c:pt>
                  <c:pt idx="38">
                    <c:v>1985</c:v>
                  </c:pt>
                  <c:pt idx="39">
                    <c:v>1989</c:v>
                  </c:pt>
                  <c:pt idx="40">
                    <c:v>1991</c:v>
                  </c:pt>
                  <c:pt idx="41">
                    <c:v>1994</c:v>
                  </c:pt>
                  <c:pt idx="42">
                    <c:v>1989</c:v>
                  </c:pt>
                  <c:pt idx="43">
                    <c:v>1986</c:v>
                  </c:pt>
                  <c:pt idx="44">
                    <c:v>1979</c:v>
                  </c:pt>
                  <c:pt idx="45">
                    <c:v>1986</c:v>
                  </c:pt>
                  <c:pt idx="46">
                    <c:v>1988</c:v>
                  </c:pt>
                  <c:pt idx="47">
                    <c:v>1985</c:v>
                  </c:pt>
                  <c:pt idx="48">
                    <c:v>1988</c:v>
                  </c:pt>
                  <c:pt idx="49">
                    <c:v>1982</c:v>
                  </c:pt>
                  <c:pt idx="50">
                    <c:v>1984</c:v>
                  </c:pt>
                  <c:pt idx="51">
                    <c:v>1986</c:v>
                  </c:pt>
                  <c:pt idx="52">
                    <c:v>1987</c:v>
                  </c:pt>
                  <c:pt idx="53">
                    <c:v>1997</c:v>
                  </c:pt>
                  <c:pt idx="54">
                    <c:v>1984</c:v>
                  </c:pt>
                  <c:pt idx="55">
                    <c:v>1986</c:v>
                  </c:pt>
                  <c:pt idx="56">
                    <c:v>1989</c:v>
                  </c:pt>
                  <c:pt idx="57">
                    <c:v>1991</c:v>
                  </c:pt>
                  <c:pt idx="58">
                    <c:v>1996</c:v>
                  </c:pt>
                  <c:pt idx="59">
                    <c:v>1988</c:v>
                  </c:pt>
                  <c:pt idx="60">
                    <c:v>1996</c:v>
                  </c:pt>
                  <c:pt idx="61">
                    <c:v>1987</c:v>
                  </c:pt>
                  <c:pt idx="62">
                    <c:v>1982</c:v>
                  </c:pt>
                  <c:pt idx="63">
                    <c:v>1997</c:v>
                  </c:pt>
                  <c:pt idx="64">
                    <c:v>1999</c:v>
                  </c:pt>
                  <c:pt idx="65">
                    <c:v>1987</c:v>
                  </c:pt>
                  <c:pt idx="66">
                    <c:v>1989</c:v>
                  </c:pt>
                  <c:pt idx="67">
                    <c:v>1996</c:v>
                  </c:pt>
                  <c:pt idx="68">
                    <c:v>1992</c:v>
                  </c:pt>
                  <c:pt idx="69">
                    <c:v>1993</c:v>
                  </c:pt>
                  <c:pt idx="70">
                    <c:v>1991</c:v>
                  </c:pt>
                  <c:pt idx="71">
                    <c:v>1995</c:v>
                  </c:pt>
                  <c:pt idx="72">
                    <c:v>1991</c:v>
                  </c:pt>
                  <c:pt idx="73">
                    <c:v>1995</c:v>
                  </c:pt>
                  <c:pt idx="74">
                    <c:v>1997</c:v>
                  </c:pt>
                  <c:pt idx="75">
                    <c:v>1989</c:v>
                  </c:pt>
                  <c:pt idx="76">
                    <c:v>1993</c:v>
                  </c:pt>
                  <c:pt idx="77">
                    <c:v>1994</c:v>
                  </c:pt>
                  <c:pt idx="78">
                    <c:v>1987</c:v>
                  </c:pt>
                  <c:pt idx="79">
                    <c:v>1992</c:v>
                  </c:pt>
                  <c:pt idx="80">
                    <c:v>1994</c:v>
                  </c:pt>
                  <c:pt idx="81">
                    <c:v>1987</c:v>
                  </c:pt>
                  <c:pt idx="82">
                    <c:v>1995</c:v>
                  </c:pt>
                  <c:pt idx="83">
                    <c:v>1994</c:v>
                  </c:pt>
                </c:lvl>
                <c:lvl>
                  <c:pt idx="0">
                    <c:v>5'10</c:v>
                  </c:pt>
                  <c:pt idx="1">
                    <c:v>5'11</c:v>
                  </c:pt>
                  <c:pt idx="2">
                    <c:v>5'8</c:v>
                  </c:pt>
                  <c:pt idx="3">
                    <c:v>5'9</c:v>
                  </c:pt>
                  <c:pt idx="6">
                    <c:v>6'0</c:v>
                  </c:pt>
                  <c:pt idx="10">
                    <c:v>6'1</c:v>
                  </c:pt>
                  <c:pt idx="15">
                    <c:v>6'2</c:v>
                  </c:pt>
                  <c:pt idx="19">
                    <c:v>6'3</c:v>
                  </c:pt>
                  <c:pt idx="21">
                    <c:v>5'10</c:v>
                  </c:pt>
                  <c:pt idx="24">
                    <c:v>5'4</c:v>
                  </c:pt>
                  <c:pt idx="25">
                    <c:v>5'5</c:v>
                  </c:pt>
                  <c:pt idx="26">
                    <c:v>5'6</c:v>
                  </c:pt>
                  <c:pt idx="29">
                    <c:v>5'7</c:v>
                  </c:pt>
                  <c:pt idx="34">
                    <c:v>5'8</c:v>
                  </c:pt>
                  <c:pt idx="38">
                    <c:v>5'9</c:v>
                  </c:pt>
                  <c:pt idx="42">
                    <c:v>5'10</c:v>
                  </c:pt>
                  <c:pt idx="43">
                    <c:v>5'11</c:v>
                  </c:pt>
                  <c:pt idx="44">
                    <c:v>5'7</c:v>
                  </c:pt>
                  <c:pt idx="45">
                    <c:v>5'8</c:v>
                  </c:pt>
                  <c:pt idx="47">
                    <c:v>5'9</c:v>
                  </c:pt>
                  <c:pt idx="49">
                    <c:v>6'0</c:v>
                  </c:pt>
                  <c:pt idx="54">
                    <c:v>6'1</c:v>
                  </c:pt>
                  <c:pt idx="59">
                    <c:v>6'2</c:v>
                  </c:pt>
                  <c:pt idx="61">
                    <c:v>6'3</c:v>
                  </c:pt>
                  <c:pt idx="62">
                    <c:v>6'4</c:v>
                  </c:pt>
                  <c:pt idx="63">
                    <c:v>6'5</c:v>
                  </c:pt>
                  <c:pt idx="64">
                    <c:v>5'1</c:v>
                  </c:pt>
                  <c:pt idx="65">
                    <c:v>5'10</c:v>
                  </c:pt>
                  <c:pt idx="66">
                    <c:v>5'11</c:v>
                  </c:pt>
                  <c:pt idx="68">
                    <c:v>5'2</c:v>
                  </c:pt>
                  <c:pt idx="69">
                    <c:v>5'3</c:v>
                  </c:pt>
                  <c:pt idx="70">
                    <c:v>5'4</c:v>
                  </c:pt>
                  <c:pt idx="72">
                    <c:v>5'5</c:v>
                  </c:pt>
                  <c:pt idx="75">
                    <c:v>5'6</c:v>
                  </c:pt>
                  <c:pt idx="78">
                    <c:v>5'7</c:v>
                  </c:pt>
                  <c:pt idx="81">
                    <c:v>5'8</c:v>
                  </c:pt>
                  <c:pt idx="83">
                    <c:v>6'0</c:v>
                  </c:pt>
                </c:lvl>
                <c:lvl>
                  <c:pt idx="0">
                    <c:v>Men</c:v>
                  </c:pt>
                  <c:pt idx="21">
                    <c:v>Women</c:v>
                  </c:pt>
                  <c:pt idx="42">
                    <c:v>Men</c:v>
                  </c:pt>
                  <c:pt idx="64">
                    <c:v>Women</c:v>
                  </c:pt>
                </c:lvl>
                <c:lvl>
                  <c:pt idx="0">
                    <c:v>Canada</c:v>
                  </c:pt>
                  <c:pt idx="42">
                    <c:v>USA</c:v>
                  </c:pt>
                </c:lvl>
              </c:multiLvlStrCache>
            </c:multiLvlStrRef>
          </c:cat>
          <c:val>
            <c:numRef>
              <c:f>Sheet2!$G$30:$G$157</c:f>
              <c:numCache>
                <c:formatCode>General</c:formatCode>
                <c:ptCount val="84"/>
                <c:pt idx="0">
                  <c:v>5.833333333333333</c:v>
                </c:pt>
                <c:pt idx="1">
                  <c:v>11.833333333333334</c:v>
                </c:pt>
                <c:pt idx="2">
                  <c:v>5.666666666666667</c:v>
                </c:pt>
                <c:pt idx="3">
                  <c:v>11.5</c:v>
                </c:pt>
                <c:pt idx="4">
                  <c:v>5.75</c:v>
                </c:pt>
                <c:pt idx="5">
                  <c:v>5.75</c:v>
                </c:pt>
                <c:pt idx="6">
                  <c:v>12</c:v>
                </c:pt>
                <c:pt idx="7">
                  <c:v>6</c:v>
                </c:pt>
                <c:pt idx="8">
                  <c:v>6</c:v>
                </c:pt>
                <c:pt idx="9">
                  <c:v>6</c:v>
                </c:pt>
                <c:pt idx="10">
                  <c:v>6.083333333333333</c:v>
                </c:pt>
                <c:pt idx="11">
                  <c:v>6.083333333333333</c:v>
                </c:pt>
                <c:pt idx="12">
                  <c:v>6.083333333333333</c:v>
                </c:pt>
                <c:pt idx="13">
                  <c:v>6.083333333333333</c:v>
                </c:pt>
                <c:pt idx="14">
                  <c:v>6.083333333333333</c:v>
                </c:pt>
                <c:pt idx="15">
                  <c:v>6.166666666666667</c:v>
                </c:pt>
                <c:pt idx="16">
                  <c:v>6.166666666666667</c:v>
                </c:pt>
                <c:pt idx="17">
                  <c:v>6.166666666666667</c:v>
                </c:pt>
                <c:pt idx="18">
                  <c:v>6.166666666666667</c:v>
                </c:pt>
                <c:pt idx="19">
                  <c:v>12.5</c:v>
                </c:pt>
                <c:pt idx="20">
                  <c:v>6.25</c:v>
                </c:pt>
                <c:pt idx="21">
                  <c:v>5.833333333333333</c:v>
                </c:pt>
                <c:pt idx="22">
                  <c:v>5.833333333333333</c:v>
                </c:pt>
                <c:pt idx="23">
                  <c:v>5.833333333333333</c:v>
                </c:pt>
                <c:pt idx="24">
                  <c:v>5.333333333333333</c:v>
                </c:pt>
                <c:pt idx="25">
                  <c:v>5.416666666666667</c:v>
                </c:pt>
                <c:pt idx="26">
                  <c:v>5.5</c:v>
                </c:pt>
                <c:pt idx="27">
                  <c:v>11</c:v>
                </c:pt>
                <c:pt idx="28">
                  <c:v>5.5</c:v>
                </c:pt>
                <c:pt idx="29">
                  <c:v>5.583333333333333</c:v>
                </c:pt>
                <c:pt idx="30">
                  <c:v>5.583333333333333</c:v>
                </c:pt>
                <c:pt idx="31">
                  <c:v>5.583333333333333</c:v>
                </c:pt>
                <c:pt idx="32">
                  <c:v>5.583333333333333</c:v>
                </c:pt>
                <c:pt idx="33">
                  <c:v>5.583333333333333</c:v>
                </c:pt>
                <c:pt idx="34">
                  <c:v>5.666666666666667</c:v>
                </c:pt>
                <c:pt idx="35">
                  <c:v>5.666666666666667</c:v>
                </c:pt>
                <c:pt idx="36">
                  <c:v>11.333333333333334</c:v>
                </c:pt>
                <c:pt idx="37">
                  <c:v>5.666666666666667</c:v>
                </c:pt>
                <c:pt idx="38">
                  <c:v>5.75</c:v>
                </c:pt>
                <c:pt idx="39">
                  <c:v>5.75</c:v>
                </c:pt>
                <c:pt idx="40">
                  <c:v>5.75</c:v>
                </c:pt>
                <c:pt idx="41">
                  <c:v>5.75</c:v>
                </c:pt>
                <c:pt idx="42">
                  <c:v>5.833333333333333</c:v>
                </c:pt>
                <c:pt idx="43">
                  <c:v>5.916666666666667</c:v>
                </c:pt>
                <c:pt idx="44">
                  <c:v>5.583333333333333</c:v>
                </c:pt>
                <c:pt idx="45">
                  <c:v>5.666666666666667</c:v>
                </c:pt>
                <c:pt idx="46">
                  <c:v>5.666666666666667</c:v>
                </c:pt>
                <c:pt idx="47">
                  <c:v>5.75</c:v>
                </c:pt>
                <c:pt idx="48">
                  <c:v>17.25</c:v>
                </c:pt>
                <c:pt idx="49">
                  <c:v>6</c:v>
                </c:pt>
                <c:pt idx="50">
                  <c:v>12</c:v>
                </c:pt>
                <c:pt idx="51">
                  <c:v>6</c:v>
                </c:pt>
                <c:pt idx="52">
                  <c:v>6</c:v>
                </c:pt>
                <c:pt idx="53">
                  <c:v>6</c:v>
                </c:pt>
                <c:pt idx="54">
                  <c:v>6.083333333333333</c:v>
                </c:pt>
                <c:pt idx="55">
                  <c:v>6.083333333333333</c:v>
                </c:pt>
                <c:pt idx="56">
                  <c:v>6.083333333333333</c:v>
                </c:pt>
                <c:pt idx="57">
                  <c:v>6.083333333333333</c:v>
                </c:pt>
                <c:pt idx="58">
                  <c:v>6.083333333333333</c:v>
                </c:pt>
                <c:pt idx="59">
                  <c:v>6.166666666666667</c:v>
                </c:pt>
                <c:pt idx="60">
                  <c:v>6.166666666666667</c:v>
                </c:pt>
                <c:pt idx="61">
                  <c:v>6.25</c:v>
                </c:pt>
                <c:pt idx="62">
                  <c:v>6.333333333333333</c:v>
                </c:pt>
                <c:pt idx="63">
                  <c:v>6.416666666666667</c:v>
                </c:pt>
                <c:pt idx="64">
                  <c:v>5.083333333333333</c:v>
                </c:pt>
                <c:pt idx="65">
                  <c:v>5.833333333333333</c:v>
                </c:pt>
                <c:pt idx="66">
                  <c:v>5.916666666666667</c:v>
                </c:pt>
                <c:pt idx="67">
                  <c:v>5.916666666666667</c:v>
                </c:pt>
                <c:pt idx="68">
                  <c:v>5.166666666666667</c:v>
                </c:pt>
                <c:pt idx="69">
                  <c:v>10.5</c:v>
                </c:pt>
                <c:pt idx="70">
                  <c:v>5.333333333333333</c:v>
                </c:pt>
                <c:pt idx="71">
                  <c:v>5.333333333333333</c:v>
                </c:pt>
                <c:pt idx="72">
                  <c:v>5.416666666666667</c:v>
                </c:pt>
                <c:pt idx="73">
                  <c:v>10.833333333333334</c:v>
                </c:pt>
                <c:pt idx="74">
                  <c:v>5.416666666666667</c:v>
                </c:pt>
                <c:pt idx="75">
                  <c:v>11</c:v>
                </c:pt>
                <c:pt idx="76">
                  <c:v>5.5</c:v>
                </c:pt>
                <c:pt idx="77">
                  <c:v>5.5</c:v>
                </c:pt>
                <c:pt idx="78">
                  <c:v>5.583333333333333</c:v>
                </c:pt>
                <c:pt idx="79">
                  <c:v>5.583333333333333</c:v>
                </c:pt>
                <c:pt idx="80">
                  <c:v>5.583333333333333</c:v>
                </c:pt>
                <c:pt idx="81">
                  <c:v>5.666666666666667</c:v>
                </c:pt>
                <c:pt idx="82">
                  <c:v>5.666666666666667</c:v>
                </c:pt>
                <c:pt idx="83">
                  <c:v>6</c:v>
                </c:pt>
              </c:numCache>
            </c:numRef>
          </c:val>
          <c:extLst>
            <c:ext xmlns:c16="http://schemas.microsoft.com/office/drawing/2014/chart" uri="{C3380CC4-5D6E-409C-BE32-E72D297353CC}">
              <c16:uniqueId val="{00000002-6989-4A21-8498-D01307C48C5E}"/>
            </c:ext>
          </c:extLst>
        </c:ser>
        <c:dLbls>
          <c:showLegendKey val="0"/>
          <c:showVal val="0"/>
          <c:showCatName val="0"/>
          <c:showSerName val="0"/>
          <c:showPercent val="0"/>
          <c:showBubbleSize val="0"/>
          <c:showLeaderLines val="1"/>
        </c:dLbls>
        <c:gapWidth val="219"/>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layout>
        <c:manualLayout>
          <c:xMode val="edge"/>
          <c:yMode val="edge"/>
          <c:x val="0.70881522874156855"/>
          <c:y val="0.50774715660542435"/>
          <c:w val="0.2911847712584314"/>
          <c:h val="0.3367742053076698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[hockeyplayerdata2018.xlsx]Sheet2!PivotTable6</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Sheet2!$R$5</c:f>
              <c:strCache>
                <c:ptCount val="1"/>
                <c:pt idx="0">
                  <c:v>Total</c:v>
                </c:pt>
              </c:strCache>
            </c:strRef>
          </c:tx>
          <c:spPr>
            <a:solidFill>
              <a:schemeClr val="accent1"/>
            </a:solidFill>
            <a:ln>
              <a:noFill/>
            </a:ln>
            <a:effectLst/>
          </c:spPr>
          <c:invertIfNegative val="0"/>
          <c:cat>
            <c:strRef>
              <c:f>Sheet2!$Q$6:$Q$86</c:f>
              <c:strCache>
                <c:ptCount val="80"/>
                <c:pt idx="0">
                  <c:v>Alex</c:v>
                </c:pt>
                <c:pt idx="1">
                  <c:v>Amanda</c:v>
                </c:pt>
                <c:pt idx="2">
                  <c:v>Andrew</c:v>
                </c:pt>
                <c:pt idx="3">
                  <c:v>Ann-Renée</c:v>
                </c:pt>
                <c:pt idx="4">
                  <c:v>Bailey</c:v>
                </c:pt>
                <c:pt idx="5">
                  <c:v>Ben</c:v>
                </c:pt>
                <c:pt idx="6">
                  <c:v>Blayre</c:v>
                </c:pt>
                <c:pt idx="7">
                  <c:v>Bobby</c:v>
                </c:pt>
                <c:pt idx="8">
                  <c:v>Brandon</c:v>
                </c:pt>
                <c:pt idx="9">
                  <c:v>Brian</c:v>
                </c:pt>
                <c:pt idx="10">
                  <c:v>Brianna</c:v>
                </c:pt>
                <c:pt idx="11">
                  <c:v>Brianne</c:v>
                </c:pt>
                <c:pt idx="12">
                  <c:v>Brigette</c:v>
                </c:pt>
                <c:pt idx="13">
                  <c:v>Broc</c:v>
                </c:pt>
                <c:pt idx="14">
                  <c:v>Cayla</c:v>
                </c:pt>
                <c:pt idx="15">
                  <c:v>Chad</c:v>
                </c:pt>
                <c:pt idx="16">
                  <c:v>Chay</c:v>
                </c:pt>
                <c:pt idx="17">
                  <c:v>Chris</c:v>
                </c:pt>
                <c:pt idx="18">
                  <c:v>Christian</c:v>
                </c:pt>
                <c:pt idx="19">
                  <c:v>Cody</c:v>
                </c:pt>
                <c:pt idx="20">
                  <c:v>Dani</c:v>
                </c:pt>
                <c:pt idx="21">
                  <c:v>David</c:v>
                </c:pt>
                <c:pt idx="22">
                  <c:v>Derek</c:v>
                </c:pt>
                <c:pt idx="23">
                  <c:v>Emily</c:v>
                </c:pt>
                <c:pt idx="24">
                  <c:v>Eric</c:v>
                </c:pt>
                <c:pt idx="25">
                  <c:v>Garrett</c:v>
                </c:pt>
                <c:pt idx="26">
                  <c:v>Geneviève</c:v>
                </c:pt>
                <c:pt idx="27">
                  <c:v>Gigi</c:v>
                </c:pt>
                <c:pt idx="28">
                  <c:v>Gilbert</c:v>
                </c:pt>
                <c:pt idx="29">
                  <c:v>Haley</c:v>
                </c:pt>
                <c:pt idx="30">
                  <c:v>Hannah</c:v>
                </c:pt>
                <c:pt idx="31">
                  <c:v>Hilary</c:v>
                </c:pt>
                <c:pt idx="32">
                  <c:v>James</c:v>
                </c:pt>
                <c:pt idx="33">
                  <c:v>Jennifer</c:v>
                </c:pt>
                <c:pt idx="34">
                  <c:v>Jillian</c:v>
                </c:pt>
                <c:pt idx="35">
                  <c:v>Jim</c:v>
                </c:pt>
                <c:pt idx="36">
                  <c:v>Jocelyne</c:v>
                </c:pt>
                <c:pt idx="37">
                  <c:v>John</c:v>
                </c:pt>
                <c:pt idx="38">
                  <c:v>Jonathan</c:v>
                </c:pt>
                <c:pt idx="39">
                  <c:v>Jordan</c:v>
                </c:pt>
                <c:pt idx="40">
                  <c:v>Justin</c:v>
                </c:pt>
                <c:pt idx="41">
                  <c:v>Kacey</c:v>
                </c:pt>
                <c:pt idx="42">
                  <c:v>Kali</c:v>
                </c:pt>
                <c:pt idx="43">
                  <c:v>Karl</c:v>
                </c:pt>
                <c:pt idx="44">
                  <c:v>Kelly</c:v>
                </c:pt>
                <c:pt idx="45">
                  <c:v>Kendall</c:v>
                </c:pt>
                <c:pt idx="46">
                  <c:v>Kevin</c:v>
                </c:pt>
                <c:pt idx="47">
                  <c:v>Laura</c:v>
                </c:pt>
                <c:pt idx="48">
                  <c:v>Lauriane</c:v>
                </c:pt>
                <c:pt idx="49">
                  <c:v>Lee</c:v>
                </c:pt>
                <c:pt idx="50">
                  <c:v>Linden</c:v>
                </c:pt>
                <c:pt idx="51">
                  <c:v>Maddie</c:v>
                </c:pt>
                <c:pt idx="52">
                  <c:v>Marc-Andre</c:v>
                </c:pt>
                <c:pt idx="53">
                  <c:v>Marie-Philip</c:v>
                </c:pt>
                <c:pt idx="54">
                  <c:v>Mark</c:v>
                </c:pt>
                <c:pt idx="55">
                  <c:v>Mason</c:v>
                </c:pt>
                <c:pt idx="56">
                  <c:v>Mat</c:v>
                </c:pt>
                <c:pt idx="57">
                  <c:v>Matt</c:v>
                </c:pt>
                <c:pt idx="58">
                  <c:v>Maxim</c:v>
                </c:pt>
                <c:pt idx="59">
                  <c:v>Meaghan</c:v>
                </c:pt>
                <c:pt idx="60">
                  <c:v>Megan</c:v>
                </c:pt>
                <c:pt idx="61">
                  <c:v>Meghan</c:v>
                </c:pt>
                <c:pt idx="62">
                  <c:v>Mélodie</c:v>
                </c:pt>
                <c:pt idx="63">
                  <c:v>Monique</c:v>
                </c:pt>
                <c:pt idx="64">
                  <c:v>Natalie</c:v>
                </c:pt>
                <c:pt idx="65">
                  <c:v>Nicole</c:v>
                </c:pt>
                <c:pt idx="66">
                  <c:v>Noah</c:v>
                </c:pt>
                <c:pt idx="67">
                  <c:v>Quinton</c:v>
                </c:pt>
                <c:pt idx="68">
                  <c:v>Rebecca</c:v>
                </c:pt>
                <c:pt idx="69">
                  <c:v>Renata</c:v>
                </c:pt>
                <c:pt idx="70">
                  <c:v>René</c:v>
                </c:pt>
                <c:pt idx="71">
                  <c:v>Rob</c:v>
                </c:pt>
                <c:pt idx="72">
                  <c:v>Ryan</c:v>
                </c:pt>
                <c:pt idx="73">
                  <c:v>Sarah</c:v>
                </c:pt>
                <c:pt idx="74">
                  <c:v>Shannon</c:v>
                </c:pt>
                <c:pt idx="75">
                  <c:v>Sidney</c:v>
                </c:pt>
                <c:pt idx="76">
                  <c:v>Stefan</c:v>
                </c:pt>
                <c:pt idx="77">
                  <c:v>Troy</c:v>
                </c:pt>
                <c:pt idx="78">
                  <c:v>Will</c:v>
                </c:pt>
                <c:pt idx="79">
                  <c:v>Wojtek</c:v>
                </c:pt>
              </c:strCache>
            </c:strRef>
          </c:cat>
          <c:val>
            <c:numRef>
              <c:f>Sheet2!$R$6:$R$86</c:f>
              <c:numCache>
                <c:formatCode>General</c:formatCode>
                <c:ptCount val="80"/>
                <c:pt idx="0">
                  <c:v>1</c:v>
                </c:pt>
                <c:pt idx="1">
                  <c:v>2</c:v>
                </c:pt>
                <c:pt idx="2">
                  <c:v>1</c:v>
                </c:pt>
                <c:pt idx="3">
                  <c:v>1</c:v>
                </c:pt>
                <c:pt idx="4">
                  <c:v>1</c:v>
                </c:pt>
                <c:pt idx="5">
                  <c:v>1</c:v>
                </c:pt>
                <c:pt idx="6">
                  <c:v>1</c:v>
                </c:pt>
                <c:pt idx="7">
                  <c:v>2</c:v>
                </c:pt>
                <c:pt idx="8">
                  <c:v>2</c:v>
                </c:pt>
                <c:pt idx="9">
                  <c:v>2</c:v>
                </c:pt>
                <c:pt idx="10">
                  <c:v>1</c:v>
                </c:pt>
                <c:pt idx="11">
                  <c:v>1</c:v>
                </c:pt>
                <c:pt idx="12">
                  <c:v>1</c:v>
                </c:pt>
                <c:pt idx="13">
                  <c:v>1</c:v>
                </c:pt>
                <c:pt idx="14">
                  <c:v>1</c:v>
                </c:pt>
                <c:pt idx="15">
                  <c:v>2</c:v>
                </c:pt>
                <c:pt idx="16">
                  <c:v>1</c:v>
                </c:pt>
                <c:pt idx="17">
                  <c:v>3</c:v>
                </c:pt>
                <c:pt idx="18">
                  <c:v>1</c:v>
                </c:pt>
                <c:pt idx="19">
                  <c:v>1</c:v>
                </c:pt>
                <c:pt idx="20">
                  <c:v>1</c:v>
                </c:pt>
                <c:pt idx="21">
                  <c:v>1</c:v>
                </c:pt>
                <c:pt idx="22">
                  <c:v>1</c:v>
                </c:pt>
                <c:pt idx="23">
                  <c:v>2</c:v>
                </c:pt>
                <c:pt idx="24">
                  <c:v>1</c:v>
                </c:pt>
                <c:pt idx="25">
                  <c:v>1</c:v>
                </c:pt>
                <c:pt idx="26">
                  <c:v>1</c:v>
                </c:pt>
                <c:pt idx="27">
                  <c:v>1</c:v>
                </c:pt>
                <c:pt idx="28">
                  <c:v>1</c:v>
                </c:pt>
                <c:pt idx="29">
                  <c:v>2</c:v>
                </c:pt>
                <c:pt idx="30">
                  <c:v>1</c:v>
                </c:pt>
                <c:pt idx="31">
                  <c:v>1</c:v>
                </c:pt>
                <c:pt idx="32">
                  <c:v>1</c:v>
                </c:pt>
                <c:pt idx="33">
                  <c:v>1</c:v>
                </c:pt>
                <c:pt idx="34">
                  <c:v>1</c:v>
                </c:pt>
                <c:pt idx="35">
                  <c:v>1</c:v>
                </c:pt>
                <c:pt idx="36">
                  <c:v>2</c:v>
                </c:pt>
                <c:pt idx="37">
                  <c:v>1</c:v>
                </c:pt>
                <c:pt idx="38">
                  <c:v>1</c:v>
                </c:pt>
                <c:pt idx="39">
                  <c:v>1</c:v>
                </c:pt>
                <c:pt idx="40">
                  <c:v>1</c:v>
                </c:pt>
                <c:pt idx="41">
                  <c:v>1</c:v>
                </c:pt>
                <c:pt idx="42">
                  <c:v>1</c:v>
                </c:pt>
                <c:pt idx="43">
                  <c:v>1</c:v>
                </c:pt>
                <c:pt idx="44">
                  <c:v>1</c:v>
                </c:pt>
                <c:pt idx="45">
                  <c:v>1</c:v>
                </c:pt>
                <c:pt idx="46">
                  <c:v>1</c:v>
                </c:pt>
                <c:pt idx="47">
                  <c:v>2</c:v>
                </c:pt>
                <c:pt idx="48">
                  <c:v>1</c:v>
                </c:pt>
                <c:pt idx="49">
                  <c:v>1</c:v>
                </c:pt>
                <c:pt idx="50">
                  <c:v>1</c:v>
                </c:pt>
                <c:pt idx="51">
                  <c:v>1</c:v>
                </c:pt>
                <c:pt idx="52">
                  <c:v>1</c:v>
                </c:pt>
                <c:pt idx="53">
                  <c:v>1</c:v>
                </c:pt>
                <c:pt idx="54">
                  <c:v>1</c:v>
                </c:pt>
                <c:pt idx="55">
                  <c:v>1</c:v>
                </c:pt>
                <c:pt idx="56">
                  <c:v>1</c:v>
                </c:pt>
                <c:pt idx="57">
                  <c:v>1</c:v>
                </c:pt>
                <c:pt idx="58">
                  <c:v>2</c:v>
                </c:pt>
                <c:pt idx="59">
                  <c:v>1</c:v>
                </c:pt>
                <c:pt idx="60">
                  <c:v>1</c:v>
                </c:pt>
                <c:pt idx="61">
                  <c:v>2</c:v>
                </c:pt>
                <c:pt idx="62">
                  <c:v>1</c:v>
                </c:pt>
                <c:pt idx="63">
                  <c:v>1</c:v>
                </c:pt>
                <c:pt idx="64">
                  <c:v>1</c:v>
                </c:pt>
                <c:pt idx="65">
                  <c:v>1</c:v>
                </c:pt>
                <c:pt idx="66">
                  <c:v>1</c:v>
                </c:pt>
                <c:pt idx="67">
                  <c:v>1</c:v>
                </c:pt>
                <c:pt idx="68">
                  <c:v>1</c:v>
                </c:pt>
                <c:pt idx="69">
                  <c:v>1</c:v>
                </c:pt>
                <c:pt idx="70">
                  <c:v>1</c:v>
                </c:pt>
                <c:pt idx="71">
                  <c:v>1</c:v>
                </c:pt>
                <c:pt idx="72">
                  <c:v>4</c:v>
                </c:pt>
                <c:pt idx="73">
                  <c:v>1</c:v>
                </c:pt>
                <c:pt idx="74">
                  <c:v>1</c:v>
                </c:pt>
                <c:pt idx="75">
                  <c:v>1</c:v>
                </c:pt>
                <c:pt idx="76">
                  <c:v>1</c:v>
                </c:pt>
                <c:pt idx="77">
                  <c:v>1</c:v>
                </c:pt>
                <c:pt idx="78">
                  <c:v>1</c:v>
                </c:pt>
                <c:pt idx="79">
                  <c:v>1</c:v>
                </c:pt>
              </c:numCache>
            </c:numRef>
          </c:val>
          <c:extLst>
            <c:ext xmlns:c16="http://schemas.microsoft.com/office/drawing/2014/chart" uri="{C3380CC4-5D6E-409C-BE32-E72D297353CC}">
              <c16:uniqueId val="{00000000-77E3-43DD-886D-DB5CA3022482}"/>
            </c:ext>
          </c:extLst>
        </c:ser>
        <c:dLbls>
          <c:showLegendKey val="0"/>
          <c:showVal val="0"/>
          <c:showCatName val="0"/>
          <c:showSerName val="0"/>
          <c:showPercent val="0"/>
          <c:showBubbleSize val="0"/>
        </c:dLbls>
        <c:gapWidth val="219"/>
        <c:axId val="766711152"/>
        <c:axId val="766713232"/>
      </c:barChart>
      <c:catAx>
        <c:axId val="7667111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713232"/>
        <c:crosses val="autoZero"/>
        <c:auto val="1"/>
        <c:lblAlgn val="ctr"/>
        <c:lblOffset val="100"/>
        <c:noMultiLvlLbl val="0"/>
      </c:catAx>
      <c:valAx>
        <c:axId val="7667132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7111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[hockeyplayerdata2018.xlsx]AgeCtry!PivotTable5</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s>
    <c:plotArea>
      <c:layout/>
      <c:barChart>
        <c:barDir val="bar"/>
        <c:grouping val="clustered"/>
        <c:varyColors val="0"/>
        <c:ser>
          <c:idx val="0"/>
          <c:order val="0"/>
          <c:tx>
            <c:strRef>
              <c:f>AgeCtry!$C$3:$C$4</c:f>
              <c:strCache>
                <c:ptCount val="1"/>
                <c:pt idx="0">
                  <c:v>Canada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AgeCtry!$B$5:$B$25</c:f>
              <c:strCache>
                <c:ptCount val="20"/>
                <c:pt idx="0">
                  <c:v>19</c:v>
                </c:pt>
                <c:pt idx="1">
                  <c:v>20</c:v>
                </c:pt>
                <c:pt idx="2">
                  <c:v>21</c:v>
                </c:pt>
                <c:pt idx="3">
                  <c:v>22</c:v>
                </c:pt>
                <c:pt idx="4">
                  <c:v>23</c:v>
                </c:pt>
                <c:pt idx="5">
                  <c:v>24</c:v>
                </c:pt>
                <c:pt idx="6">
                  <c:v>25</c:v>
                </c:pt>
                <c:pt idx="7">
                  <c:v>26</c:v>
                </c:pt>
                <c:pt idx="8">
                  <c:v>27</c:v>
                </c:pt>
                <c:pt idx="9">
                  <c:v>28</c:v>
                </c:pt>
                <c:pt idx="10">
                  <c:v>29</c:v>
                </c:pt>
                <c:pt idx="11">
                  <c:v>30</c:v>
                </c:pt>
                <c:pt idx="12">
                  <c:v>31</c:v>
                </c:pt>
                <c:pt idx="13">
                  <c:v>32</c:v>
                </c:pt>
                <c:pt idx="14">
                  <c:v>33</c:v>
                </c:pt>
                <c:pt idx="15">
                  <c:v>34</c:v>
                </c:pt>
                <c:pt idx="16">
                  <c:v>35</c:v>
                </c:pt>
                <c:pt idx="17">
                  <c:v>36</c:v>
                </c:pt>
                <c:pt idx="18">
                  <c:v>37</c:v>
                </c:pt>
                <c:pt idx="19">
                  <c:v>39</c:v>
                </c:pt>
              </c:strCache>
            </c:strRef>
          </c:cat>
          <c:val>
            <c:numRef>
              <c:f>AgeCtry!$C$5:$C$25</c:f>
              <c:numCache>
                <c:formatCode>General</c:formatCode>
                <c:ptCount val="20"/>
                <c:pt idx="3">
                  <c:v>1</c:v>
                </c:pt>
                <c:pt idx="4">
                  <c:v>4</c:v>
                </c:pt>
                <c:pt idx="5">
                  <c:v>1</c:v>
                </c:pt>
                <c:pt idx="6">
                  <c:v>3</c:v>
                </c:pt>
                <c:pt idx="7">
                  <c:v>5</c:v>
                </c:pt>
                <c:pt idx="8">
                  <c:v>8</c:v>
                </c:pt>
                <c:pt idx="9">
                  <c:v>4</c:v>
                </c:pt>
                <c:pt idx="10">
                  <c:v>2</c:v>
                </c:pt>
                <c:pt idx="11">
                  <c:v>3</c:v>
                </c:pt>
                <c:pt idx="12">
                  <c:v>8</c:v>
                </c:pt>
                <c:pt idx="13">
                  <c:v>3</c:v>
                </c:pt>
                <c:pt idx="14">
                  <c:v>1</c:v>
                </c:pt>
                <c:pt idx="15">
                  <c:v>1</c:v>
                </c:pt>
                <c:pt idx="16">
                  <c:v>1</c:v>
                </c:pt>
                <c:pt idx="17">
                  <c:v>1</c:v>
                </c:pt>
                <c:pt idx="18">
                  <c:v>2</c:v>
                </c:pt>
              </c:numCache>
            </c:numRef>
          </c:val>
          <c:extLst>
            <c:ext xmlns:c16="http://schemas.microsoft.com/office/drawing/2014/chart" uri="{C3380CC4-5D6E-409C-BE32-E72D297353CC}">
              <c16:uniqueId val="{00000002-CAF3-405B-A4D1-4BB492B38328}"/>
            </c:ext>
          </c:extLst>
        </c:ser>
        <c:ser>
          <c:idx val="1"/>
          <c:order val="1"/>
          <c:tx>
            <c:strRef>
              <c:f>AgeCtry!$D$3:$D$4</c:f>
              <c:strCache>
                <c:ptCount val="1"/>
                <c:pt idx="0">
                  <c:v>USA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AgeCtry!$B$5:$B$25</c:f>
              <c:strCache>
                <c:ptCount val="20"/>
                <c:pt idx="0">
                  <c:v>19</c:v>
                </c:pt>
                <c:pt idx="1">
                  <c:v>20</c:v>
                </c:pt>
                <c:pt idx="2">
                  <c:v>21</c:v>
                </c:pt>
                <c:pt idx="3">
                  <c:v>22</c:v>
                </c:pt>
                <c:pt idx="4">
                  <c:v>23</c:v>
                </c:pt>
                <c:pt idx="5">
                  <c:v>24</c:v>
                </c:pt>
                <c:pt idx="6">
                  <c:v>25</c:v>
                </c:pt>
                <c:pt idx="7">
                  <c:v>26</c:v>
                </c:pt>
                <c:pt idx="8">
                  <c:v>27</c:v>
                </c:pt>
                <c:pt idx="9">
                  <c:v>28</c:v>
                </c:pt>
                <c:pt idx="10">
                  <c:v>29</c:v>
                </c:pt>
                <c:pt idx="11">
                  <c:v>30</c:v>
                </c:pt>
                <c:pt idx="12">
                  <c:v>31</c:v>
                </c:pt>
                <c:pt idx="13">
                  <c:v>32</c:v>
                </c:pt>
                <c:pt idx="14">
                  <c:v>33</c:v>
                </c:pt>
                <c:pt idx="15">
                  <c:v>34</c:v>
                </c:pt>
                <c:pt idx="16">
                  <c:v>35</c:v>
                </c:pt>
                <c:pt idx="17">
                  <c:v>36</c:v>
                </c:pt>
                <c:pt idx="18">
                  <c:v>37</c:v>
                </c:pt>
                <c:pt idx="19">
                  <c:v>39</c:v>
                </c:pt>
              </c:strCache>
            </c:strRef>
          </c:cat>
          <c:val>
            <c:numRef>
              <c:f>AgeCtry!$D$5:$D$25</c:f>
              <c:numCache>
                <c:formatCode>General</c:formatCode>
                <c:ptCount val="20"/>
                <c:pt idx="0">
                  <c:v>1</c:v>
                </c:pt>
                <c:pt idx="1">
                  <c:v>2</c:v>
                </c:pt>
                <c:pt idx="2">
                  <c:v>4</c:v>
                </c:pt>
                <c:pt idx="3">
                  <c:v>4</c:v>
                </c:pt>
                <c:pt idx="4">
                  <c:v>2</c:v>
                </c:pt>
                <c:pt idx="5">
                  <c:v>4</c:v>
                </c:pt>
                <c:pt idx="6">
                  <c:v>1</c:v>
                </c:pt>
                <c:pt idx="7">
                  <c:v>4</c:v>
                </c:pt>
                <c:pt idx="9">
                  <c:v>4</c:v>
                </c:pt>
                <c:pt idx="10">
                  <c:v>5</c:v>
                </c:pt>
                <c:pt idx="11">
                  <c:v>6</c:v>
                </c:pt>
                <c:pt idx="12">
                  <c:v>2</c:v>
                </c:pt>
                <c:pt idx="13">
                  <c:v>3</c:v>
                </c:pt>
                <c:pt idx="14">
                  <c:v>2</c:v>
                </c:pt>
                <c:pt idx="15">
                  <c:v>1</c:v>
                </c:pt>
                <c:pt idx="16">
                  <c:v>2</c:v>
                </c:pt>
                <c:pt idx="19">
                  <c:v>1</c:v>
                </c:pt>
              </c:numCache>
            </c:numRef>
          </c:val>
          <c:extLst>
            <c:ext xmlns:c16="http://schemas.microsoft.com/office/drawing/2014/chart" uri="{C3380CC4-5D6E-409C-BE32-E72D297353CC}">
              <c16:uniqueId val="{00000003-CAF3-405B-A4D1-4BB492B38328}"/>
            </c:ext>
          </c:extLst>
        </c:ser>
        <c:dLbls>
          <c:showLegendKey val="0"/>
          <c:showVal val="0"/>
          <c:showCatName val="0"/>
          <c:showSerName val="0"/>
          <c:showPercent val="0"/>
          <c:showBubbleSize val="0"/>
        </c:dLbls>
        <c:gapWidth val="100"/>
        <c:axId val="800663496"/>
        <c:axId val="800657264"/>
      </c:barChart>
      <c:catAx>
        <c:axId val="800663496"/>
        <c:scaling>
          <c:orientation val="maxMin"/>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00657264"/>
        <c:crosses val="autoZero"/>
        <c:auto val="1"/>
        <c:lblAlgn val="ctr"/>
        <c:lblOffset val="100"/>
        <c:noMultiLvlLbl val="0"/>
      </c:catAx>
      <c:valAx>
        <c:axId val="800657264"/>
        <c:scaling>
          <c:orientation val="minMax"/>
          <c:max val="8"/>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00663496"/>
        <c:crosses val="max"/>
        <c:crossBetween val="between"/>
      </c:valAx>
      <c:spPr>
        <a:noFill/>
        <a:ln>
          <a:noFill/>
        </a:ln>
        <a:effectLst/>
      </c:spPr>
    </c:plotArea>
    <c:legend>
      <c:legendPos val="t"/>
      <c:layout>
        <c:manualLayout>
          <c:xMode val="edge"/>
          <c:yMode val="edge"/>
          <c:x val="5.5891714442039137E-2"/>
          <c:y val="1.9444444444444445E-2"/>
          <c:w val="0.30009975339185319"/>
          <c:h val="4.687532808398950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[hockeyplayerdata2018.xlsx]AgeMW!PivotTable6</c:name>
    <c:fmtId val="5"/>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s>
    <c:plotArea>
      <c:layout/>
      <c:barChart>
        <c:barDir val="bar"/>
        <c:grouping val="clustered"/>
        <c:varyColors val="0"/>
        <c:ser>
          <c:idx val="0"/>
          <c:order val="0"/>
          <c:tx>
            <c:strRef>
              <c:f>AgeMW!$C$3:$C$4</c:f>
              <c:strCache>
                <c:ptCount val="1"/>
                <c:pt idx="0">
                  <c:v>Men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AgeMW!$B$5:$B$25</c:f>
              <c:strCache>
                <c:ptCount val="20"/>
                <c:pt idx="0">
                  <c:v>19</c:v>
                </c:pt>
                <c:pt idx="1">
                  <c:v>20</c:v>
                </c:pt>
                <c:pt idx="2">
                  <c:v>21</c:v>
                </c:pt>
                <c:pt idx="3">
                  <c:v>22</c:v>
                </c:pt>
                <c:pt idx="4">
                  <c:v>23</c:v>
                </c:pt>
                <c:pt idx="5">
                  <c:v>24</c:v>
                </c:pt>
                <c:pt idx="6">
                  <c:v>25</c:v>
                </c:pt>
                <c:pt idx="7">
                  <c:v>26</c:v>
                </c:pt>
                <c:pt idx="8">
                  <c:v>27</c:v>
                </c:pt>
                <c:pt idx="9">
                  <c:v>28</c:v>
                </c:pt>
                <c:pt idx="10">
                  <c:v>29</c:v>
                </c:pt>
                <c:pt idx="11">
                  <c:v>30</c:v>
                </c:pt>
                <c:pt idx="12">
                  <c:v>31</c:v>
                </c:pt>
                <c:pt idx="13">
                  <c:v>32</c:v>
                </c:pt>
                <c:pt idx="14">
                  <c:v>33</c:v>
                </c:pt>
                <c:pt idx="15">
                  <c:v>34</c:v>
                </c:pt>
                <c:pt idx="16">
                  <c:v>35</c:v>
                </c:pt>
                <c:pt idx="17">
                  <c:v>36</c:v>
                </c:pt>
                <c:pt idx="18">
                  <c:v>37</c:v>
                </c:pt>
                <c:pt idx="19">
                  <c:v>39</c:v>
                </c:pt>
              </c:strCache>
            </c:strRef>
          </c:cat>
          <c:val>
            <c:numRef>
              <c:f>AgeMW!$C$5:$C$25</c:f>
              <c:numCache>
                <c:formatCode>General</c:formatCode>
                <c:ptCount val="20"/>
                <c:pt idx="1">
                  <c:v>1</c:v>
                </c:pt>
                <c:pt idx="2">
                  <c:v>3</c:v>
                </c:pt>
                <c:pt idx="6">
                  <c:v>1</c:v>
                </c:pt>
                <c:pt idx="7">
                  <c:v>3</c:v>
                </c:pt>
                <c:pt idx="8">
                  <c:v>4</c:v>
                </c:pt>
                <c:pt idx="9">
                  <c:v>2</c:v>
                </c:pt>
                <c:pt idx="10">
                  <c:v>5</c:v>
                </c:pt>
                <c:pt idx="11">
                  <c:v>6</c:v>
                </c:pt>
                <c:pt idx="12">
                  <c:v>8</c:v>
                </c:pt>
                <c:pt idx="13">
                  <c:v>6</c:v>
                </c:pt>
                <c:pt idx="14">
                  <c:v>2</c:v>
                </c:pt>
                <c:pt idx="15">
                  <c:v>2</c:v>
                </c:pt>
                <c:pt idx="16">
                  <c:v>3</c:v>
                </c:pt>
                <c:pt idx="17">
                  <c:v>1</c:v>
                </c:pt>
                <c:pt idx="18">
                  <c:v>2</c:v>
                </c:pt>
                <c:pt idx="19">
                  <c:v>1</c:v>
                </c:pt>
              </c:numCache>
            </c:numRef>
          </c:val>
          <c:extLst>
            <c:ext xmlns:c16="http://schemas.microsoft.com/office/drawing/2014/chart" uri="{C3380CC4-5D6E-409C-BE32-E72D297353CC}">
              <c16:uniqueId val="{00000000-92A7-455E-98D2-CF92617263A9}"/>
            </c:ext>
          </c:extLst>
        </c:ser>
        <c:ser>
          <c:idx val="1"/>
          <c:order val="1"/>
          <c:tx>
            <c:strRef>
              <c:f>AgeMW!$D$3:$D$4</c:f>
              <c:strCache>
                <c:ptCount val="1"/>
                <c:pt idx="0">
                  <c:v>Women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AgeMW!$B$5:$B$25</c:f>
              <c:strCache>
                <c:ptCount val="20"/>
                <c:pt idx="0">
                  <c:v>19</c:v>
                </c:pt>
                <c:pt idx="1">
                  <c:v>20</c:v>
                </c:pt>
                <c:pt idx="2">
                  <c:v>21</c:v>
                </c:pt>
                <c:pt idx="3">
                  <c:v>22</c:v>
                </c:pt>
                <c:pt idx="4">
                  <c:v>23</c:v>
                </c:pt>
                <c:pt idx="5">
                  <c:v>24</c:v>
                </c:pt>
                <c:pt idx="6">
                  <c:v>25</c:v>
                </c:pt>
                <c:pt idx="7">
                  <c:v>26</c:v>
                </c:pt>
                <c:pt idx="8">
                  <c:v>27</c:v>
                </c:pt>
                <c:pt idx="9">
                  <c:v>28</c:v>
                </c:pt>
                <c:pt idx="10">
                  <c:v>29</c:v>
                </c:pt>
                <c:pt idx="11">
                  <c:v>30</c:v>
                </c:pt>
                <c:pt idx="12">
                  <c:v>31</c:v>
                </c:pt>
                <c:pt idx="13">
                  <c:v>32</c:v>
                </c:pt>
                <c:pt idx="14">
                  <c:v>33</c:v>
                </c:pt>
                <c:pt idx="15">
                  <c:v>34</c:v>
                </c:pt>
                <c:pt idx="16">
                  <c:v>35</c:v>
                </c:pt>
                <c:pt idx="17">
                  <c:v>36</c:v>
                </c:pt>
                <c:pt idx="18">
                  <c:v>37</c:v>
                </c:pt>
                <c:pt idx="19">
                  <c:v>39</c:v>
                </c:pt>
              </c:strCache>
            </c:strRef>
          </c:cat>
          <c:val>
            <c:numRef>
              <c:f>AgeMW!$D$5:$D$25</c:f>
              <c:numCache>
                <c:formatCode>General</c:formatCode>
                <c:ptCount val="20"/>
                <c:pt idx="0">
                  <c:v>1</c:v>
                </c:pt>
                <c:pt idx="1">
                  <c:v>1</c:v>
                </c:pt>
                <c:pt idx="2">
                  <c:v>1</c:v>
                </c:pt>
                <c:pt idx="3">
                  <c:v>5</c:v>
                </c:pt>
                <c:pt idx="4">
                  <c:v>6</c:v>
                </c:pt>
                <c:pt idx="5">
                  <c:v>5</c:v>
                </c:pt>
                <c:pt idx="6">
                  <c:v>3</c:v>
                </c:pt>
                <c:pt idx="7">
                  <c:v>6</c:v>
                </c:pt>
                <c:pt idx="8">
                  <c:v>4</c:v>
                </c:pt>
                <c:pt idx="9">
                  <c:v>6</c:v>
                </c:pt>
                <c:pt idx="10">
                  <c:v>2</c:v>
                </c:pt>
                <c:pt idx="11">
                  <c:v>3</c:v>
                </c:pt>
                <c:pt idx="12">
                  <c:v>2</c:v>
                </c:pt>
                <c:pt idx="14">
                  <c:v>1</c:v>
                </c:pt>
              </c:numCache>
            </c:numRef>
          </c:val>
          <c:extLst>
            <c:ext xmlns:c16="http://schemas.microsoft.com/office/drawing/2014/chart" uri="{C3380CC4-5D6E-409C-BE32-E72D297353CC}">
              <c16:uniqueId val="{00000001-92A7-455E-98D2-CF92617263A9}"/>
            </c:ext>
          </c:extLst>
        </c:ser>
        <c:dLbls>
          <c:showLegendKey val="0"/>
          <c:showVal val="0"/>
          <c:showCatName val="0"/>
          <c:showSerName val="0"/>
          <c:showPercent val="0"/>
          <c:showBubbleSize val="0"/>
        </c:dLbls>
        <c:gapWidth val="100"/>
        <c:axId val="800663496"/>
        <c:axId val="800657264"/>
      </c:barChart>
      <c:catAx>
        <c:axId val="800663496"/>
        <c:scaling>
          <c:orientation val="maxMin"/>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00657264"/>
        <c:crosses val="autoZero"/>
        <c:auto val="1"/>
        <c:lblAlgn val="ctr"/>
        <c:lblOffset val="100"/>
        <c:noMultiLvlLbl val="0"/>
      </c:catAx>
      <c:valAx>
        <c:axId val="800657264"/>
        <c:scaling>
          <c:orientation val="minMax"/>
          <c:max val="8"/>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00663496"/>
        <c:crosses val="max"/>
        <c:crossBetween val="between"/>
      </c:valAx>
      <c:spPr>
        <a:noFill/>
        <a:ln>
          <a:noFill/>
        </a:ln>
        <a:effectLst/>
      </c:spPr>
    </c:plotArea>
    <c:legend>
      <c:legendPos val="t"/>
      <c:layout>
        <c:manualLayout>
          <c:xMode val="edge"/>
          <c:yMode val="edge"/>
          <c:x val="5.4896717970676655E-2"/>
          <c:y val="2.2222222222222223E-2"/>
          <c:w val="0.31820253586126507"/>
          <c:h val="4.687532808398950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[hockeyplayerdata2018.xlsx]AgePos!PivotTable6</c:name>
    <c:fmtId val="6"/>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s>
    <c:plotArea>
      <c:layout/>
      <c:barChart>
        <c:barDir val="bar"/>
        <c:grouping val="clustered"/>
        <c:varyColors val="0"/>
        <c:ser>
          <c:idx val="0"/>
          <c:order val="0"/>
          <c:tx>
            <c:strRef>
              <c:f>AgePos!$C$3:$C$4</c:f>
              <c:strCache>
                <c:ptCount val="1"/>
                <c:pt idx="0">
                  <c:v>Defence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AgePos!$B$5:$B$25</c:f>
              <c:strCache>
                <c:ptCount val="20"/>
                <c:pt idx="0">
                  <c:v>19</c:v>
                </c:pt>
                <c:pt idx="1">
                  <c:v>20</c:v>
                </c:pt>
                <c:pt idx="2">
                  <c:v>21</c:v>
                </c:pt>
                <c:pt idx="3">
                  <c:v>22</c:v>
                </c:pt>
                <c:pt idx="4">
                  <c:v>23</c:v>
                </c:pt>
                <c:pt idx="5">
                  <c:v>24</c:v>
                </c:pt>
                <c:pt idx="6">
                  <c:v>25</c:v>
                </c:pt>
                <c:pt idx="7">
                  <c:v>26</c:v>
                </c:pt>
                <c:pt idx="8">
                  <c:v>27</c:v>
                </c:pt>
                <c:pt idx="9">
                  <c:v>28</c:v>
                </c:pt>
                <c:pt idx="10">
                  <c:v>29</c:v>
                </c:pt>
                <c:pt idx="11">
                  <c:v>30</c:v>
                </c:pt>
                <c:pt idx="12">
                  <c:v>31</c:v>
                </c:pt>
                <c:pt idx="13">
                  <c:v>32</c:v>
                </c:pt>
                <c:pt idx="14">
                  <c:v>33</c:v>
                </c:pt>
                <c:pt idx="15">
                  <c:v>34</c:v>
                </c:pt>
                <c:pt idx="16">
                  <c:v>35</c:v>
                </c:pt>
                <c:pt idx="17">
                  <c:v>36</c:v>
                </c:pt>
                <c:pt idx="18">
                  <c:v>37</c:v>
                </c:pt>
                <c:pt idx="19">
                  <c:v>39</c:v>
                </c:pt>
              </c:strCache>
            </c:strRef>
          </c:cat>
          <c:val>
            <c:numRef>
              <c:f>AgePos!$C$5:$C$25</c:f>
              <c:numCache>
                <c:formatCode>General</c:formatCode>
                <c:ptCount val="20"/>
                <c:pt idx="0">
                  <c:v>1</c:v>
                </c:pt>
                <c:pt idx="2">
                  <c:v>2</c:v>
                </c:pt>
                <c:pt idx="3">
                  <c:v>2</c:v>
                </c:pt>
                <c:pt idx="4">
                  <c:v>2</c:v>
                </c:pt>
                <c:pt idx="5">
                  <c:v>1</c:v>
                </c:pt>
                <c:pt idx="6">
                  <c:v>1</c:v>
                </c:pt>
                <c:pt idx="8">
                  <c:v>3</c:v>
                </c:pt>
                <c:pt idx="9">
                  <c:v>2</c:v>
                </c:pt>
                <c:pt idx="10">
                  <c:v>3</c:v>
                </c:pt>
                <c:pt idx="11">
                  <c:v>4</c:v>
                </c:pt>
                <c:pt idx="12">
                  <c:v>2</c:v>
                </c:pt>
                <c:pt idx="13">
                  <c:v>1</c:v>
                </c:pt>
                <c:pt idx="14">
                  <c:v>2</c:v>
                </c:pt>
                <c:pt idx="15">
                  <c:v>1</c:v>
                </c:pt>
                <c:pt idx="16">
                  <c:v>1</c:v>
                </c:pt>
                <c:pt idx="18">
                  <c:v>1</c:v>
                </c:pt>
              </c:numCache>
            </c:numRef>
          </c:val>
          <c:extLst>
            <c:ext xmlns:c16="http://schemas.microsoft.com/office/drawing/2014/chart" uri="{C3380CC4-5D6E-409C-BE32-E72D297353CC}">
              <c16:uniqueId val="{00000000-B7D6-4406-AEAF-C18B7902E769}"/>
            </c:ext>
          </c:extLst>
        </c:ser>
        <c:ser>
          <c:idx val="1"/>
          <c:order val="1"/>
          <c:tx>
            <c:strRef>
              <c:f>AgePos!$D$3:$D$4</c:f>
              <c:strCache>
                <c:ptCount val="1"/>
                <c:pt idx="0">
                  <c:v>Forward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AgePos!$B$5:$B$25</c:f>
              <c:strCache>
                <c:ptCount val="20"/>
                <c:pt idx="0">
                  <c:v>19</c:v>
                </c:pt>
                <c:pt idx="1">
                  <c:v>20</c:v>
                </c:pt>
                <c:pt idx="2">
                  <c:v>21</c:v>
                </c:pt>
                <c:pt idx="3">
                  <c:v>22</c:v>
                </c:pt>
                <c:pt idx="4">
                  <c:v>23</c:v>
                </c:pt>
                <c:pt idx="5">
                  <c:v>24</c:v>
                </c:pt>
                <c:pt idx="6">
                  <c:v>25</c:v>
                </c:pt>
                <c:pt idx="7">
                  <c:v>26</c:v>
                </c:pt>
                <c:pt idx="8">
                  <c:v>27</c:v>
                </c:pt>
                <c:pt idx="9">
                  <c:v>28</c:v>
                </c:pt>
                <c:pt idx="10">
                  <c:v>29</c:v>
                </c:pt>
                <c:pt idx="11">
                  <c:v>30</c:v>
                </c:pt>
                <c:pt idx="12">
                  <c:v>31</c:v>
                </c:pt>
                <c:pt idx="13">
                  <c:v>32</c:v>
                </c:pt>
                <c:pt idx="14">
                  <c:v>33</c:v>
                </c:pt>
                <c:pt idx="15">
                  <c:v>34</c:v>
                </c:pt>
                <c:pt idx="16">
                  <c:v>35</c:v>
                </c:pt>
                <c:pt idx="17">
                  <c:v>36</c:v>
                </c:pt>
                <c:pt idx="18">
                  <c:v>37</c:v>
                </c:pt>
                <c:pt idx="19">
                  <c:v>39</c:v>
                </c:pt>
              </c:strCache>
            </c:strRef>
          </c:cat>
          <c:val>
            <c:numRef>
              <c:f>AgePos!$D$5:$D$25</c:f>
              <c:numCache>
                <c:formatCode>General</c:formatCode>
                <c:ptCount val="20"/>
                <c:pt idx="1">
                  <c:v>1</c:v>
                </c:pt>
                <c:pt idx="2">
                  <c:v>2</c:v>
                </c:pt>
                <c:pt idx="3">
                  <c:v>3</c:v>
                </c:pt>
                <c:pt idx="4">
                  <c:v>2</c:v>
                </c:pt>
                <c:pt idx="5">
                  <c:v>4</c:v>
                </c:pt>
                <c:pt idx="6">
                  <c:v>3</c:v>
                </c:pt>
                <c:pt idx="7">
                  <c:v>7</c:v>
                </c:pt>
                <c:pt idx="8">
                  <c:v>4</c:v>
                </c:pt>
                <c:pt idx="9">
                  <c:v>5</c:v>
                </c:pt>
                <c:pt idx="10">
                  <c:v>4</c:v>
                </c:pt>
                <c:pt idx="11">
                  <c:v>5</c:v>
                </c:pt>
                <c:pt idx="12">
                  <c:v>4</c:v>
                </c:pt>
                <c:pt idx="13">
                  <c:v>5</c:v>
                </c:pt>
                <c:pt idx="15">
                  <c:v>1</c:v>
                </c:pt>
                <c:pt idx="16">
                  <c:v>2</c:v>
                </c:pt>
                <c:pt idx="17">
                  <c:v>1</c:v>
                </c:pt>
                <c:pt idx="18">
                  <c:v>1</c:v>
                </c:pt>
                <c:pt idx="19">
                  <c:v>1</c:v>
                </c:pt>
              </c:numCache>
            </c:numRef>
          </c:val>
          <c:extLst>
            <c:ext xmlns:c16="http://schemas.microsoft.com/office/drawing/2014/chart" uri="{C3380CC4-5D6E-409C-BE32-E72D297353CC}">
              <c16:uniqueId val="{00000002-B7D6-4406-AEAF-C18B7902E769}"/>
            </c:ext>
          </c:extLst>
        </c:ser>
        <c:ser>
          <c:idx val="2"/>
          <c:order val="2"/>
          <c:tx>
            <c:strRef>
              <c:f>AgePos!$E$3:$E$4</c:f>
              <c:strCache>
                <c:ptCount val="1"/>
                <c:pt idx="0">
                  <c:v>Goalie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AgePos!$B$5:$B$25</c:f>
              <c:strCache>
                <c:ptCount val="20"/>
                <c:pt idx="0">
                  <c:v>19</c:v>
                </c:pt>
                <c:pt idx="1">
                  <c:v>20</c:v>
                </c:pt>
                <c:pt idx="2">
                  <c:v>21</c:v>
                </c:pt>
                <c:pt idx="3">
                  <c:v>22</c:v>
                </c:pt>
                <c:pt idx="4">
                  <c:v>23</c:v>
                </c:pt>
                <c:pt idx="5">
                  <c:v>24</c:v>
                </c:pt>
                <c:pt idx="6">
                  <c:v>25</c:v>
                </c:pt>
                <c:pt idx="7">
                  <c:v>26</c:v>
                </c:pt>
                <c:pt idx="8">
                  <c:v>27</c:v>
                </c:pt>
                <c:pt idx="9">
                  <c:v>28</c:v>
                </c:pt>
                <c:pt idx="10">
                  <c:v>29</c:v>
                </c:pt>
                <c:pt idx="11">
                  <c:v>30</c:v>
                </c:pt>
                <c:pt idx="12">
                  <c:v>31</c:v>
                </c:pt>
                <c:pt idx="13">
                  <c:v>32</c:v>
                </c:pt>
                <c:pt idx="14">
                  <c:v>33</c:v>
                </c:pt>
                <c:pt idx="15">
                  <c:v>34</c:v>
                </c:pt>
                <c:pt idx="16">
                  <c:v>35</c:v>
                </c:pt>
                <c:pt idx="17">
                  <c:v>36</c:v>
                </c:pt>
                <c:pt idx="18">
                  <c:v>37</c:v>
                </c:pt>
                <c:pt idx="19">
                  <c:v>39</c:v>
                </c:pt>
              </c:strCache>
            </c:strRef>
          </c:cat>
          <c:val>
            <c:numRef>
              <c:f>AgePos!$E$5:$E$25</c:f>
              <c:numCache>
                <c:formatCode>General</c:formatCode>
                <c:ptCount val="20"/>
                <c:pt idx="1">
                  <c:v>1</c:v>
                </c:pt>
                <c:pt idx="4">
                  <c:v>2</c:v>
                </c:pt>
                <c:pt idx="7">
                  <c:v>2</c:v>
                </c:pt>
                <c:pt idx="8">
                  <c:v>1</c:v>
                </c:pt>
                <c:pt idx="9">
                  <c:v>1</c:v>
                </c:pt>
                <c:pt idx="12">
                  <c:v>4</c:v>
                </c:pt>
                <c:pt idx="14">
                  <c:v>1</c:v>
                </c:pt>
              </c:numCache>
            </c:numRef>
          </c:val>
          <c:extLst>
            <c:ext xmlns:c16="http://schemas.microsoft.com/office/drawing/2014/chart" uri="{C3380CC4-5D6E-409C-BE32-E72D297353CC}">
              <c16:uniqueId val="{00000003-B7D6-4406-AEAF-C18B7902E769}"/>
            </c:ext>
          </c:extLst>
        </c:ser>
        <c:dLbls>
          <c:showLegendKey val="0"/>
          <c:showVal val="0"/>
          <c:showCatName val="0"/>
          <c:showSerName val="0"/>
          <c:showPercent val="0"/>
          <c:showBubbleSize val="0"/>
        </c:dLbls>
        <c:gapWidth val="100"/>
        <c:axId val="800663496"/>
        <c:axId val="800657264"/>
      </c:barChart>
      <c:catAx>
        <c:axId val="800663496"/>
        <c:scaling>
          <c:orientation val="maxMin"/>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00657264"/>
        <c:crosses val="autoZero"/>
        <c:auto val="1"/>
        <c:lblAlgn val="ctr"/>
        <c:lblOffset val="100"/>
        <c:noMultiLvlLbl val="0"/>
      </c:catAx>
      <c:valAx>
        <c:axId val="800657264"/>
        <c:scaling>
          <c:orientation val="minMax"/>
          <c:max val="8"/>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00663496"/>
        <c:crosses val="max"/>
        <c:crossBetween val="between"/>
      </c:valAx>
      <c:spPr>
        <a:noFill/>
        <a:ln>
          <a:noFill/>
        </a:ln>
        <a:effectLst/>
      </c:spPr>
    </c:plotArea>
    <c:legend>
      <c:legendPos val="t"/>
      <c:layout>
        <c:manualLayout>
          <c:xMode val="edge"/>
          <c:yMode val="edge"/>
          <c:x val="5.4896717970676655E-2"/>
          <c:y val="2.2222222222222223E-2"/>
          <c:w val="0.55054959519788127"/>
          <c:h val="4.687532808398951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[hockeyplayerdata2018.xlsx]BMIPosPct!PivotTable6</c:name>
    <c:fmtId val="7"/>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s>
    <c:plotArea>
      <c:layout/>
      <c:barChart>
        <c:barDir val="bar"/>
        <c:grouping val="stacked"/>
        <c:varyColors val="0"/>
        <c:ser>
          <c:idx val="0"/>
          <c:order val="0"/>
          <c:tx>
            <c:strRef>
              <c:f>BMIPosPct!$D$4:$D$5</c:f>
              <c:strCache>
                <c:ptCount val="1"/>
                <c:pt idx="0">
                  <c:v>Defence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multiLvlStrRef>
              <c:f>BMIPosPct!$B$6:$C$28</c:f>
              <c:multiLvlStrCache>
                <c:ptCount val="20"/>
                <c:lvl>
                  <c:pt idx="0">
                    <c:v>20.00</c:v>
                  </c:pt>
                  <c:pt idx="1">
                    <c:v>21.00</c:v>
                  </c:pt>
                  <c:pt idx="2">
                    <c:v>22.00</c:v>
                  </c:pt>
                  <c:pt idx="3">
                    <c:v>23.00</c:v>
                  </c:pt>
                  <c:pt idx="4">
                    <c:v>24.00</c:v>
                  </c:pt>
                  <c:pt idx="5">
                    <c:v>25.00</c:v>
                  </c:pt>
                  <c:pt idx="6">
                    <c:v>26.00</c:v>
                  </c:pt>
                  <c:pt idx="7">
                    <c:v>27.00</c:v>
                  </c:pt>
                  <c:pt idx="8">
                    <c:v>28.00</c:v>
                  </c:pt>
                  <c:pt idx="9">
                    <c:v>29.00</c:v>
                  </c:pt>
                  <c:pt idx="10">
                    <c:v>20.00</c:v>
                  </c:pt>
                  <c:pt idx="11">
                    <c:v>21.00</c:v>
                  </c:pt>
                  <c:pt idx="12">
                    <c:v>22.00</c:v>
                  </c:pt>
                  <c:pt idx="13">
                    <c:v>23.00</c:v>
                  </c:pt>
                  <c:pt idx="14">
                    <c:v>24.00</c:v>
                  </c:pt>
                  <c:pt idx="15">
                    <c:v>25.00</c:v>
                  </c:pt>
                  <c:pt idx="16">
                    <c:v>26.00</c:v>
                  </c:pt>
                  <c:pt idx="17">
                    <c:v>27.00</c:v>
                  </c:pt>
                  <c:pt idx="18">
                    <c:v>28.00</c:v>
                  </c:pt>
                  <c:pt idx="19">
                    <c:v>29.00</c:v>
                  </c:pt>
                </c:lvl>
                <c:lvl>
                  <c:pt idx="0">
                    <c:v>Canada</c:v>
                  </c:pt>
                  <c:pt idx="10">
                    <c:v>USA</c:v>
                  </c:pt>
                </c:lvl>
              </c:multiLvlStrCache>
            </c:multiLvlStrRef>
          </c:cat>
          <c:val>
            <c:numRef>
              <c:f>BMIPosPct!$D$6:$D$28</c:f>
              <c:numCache>
                <c:formatCode>#,##0</c:formatCode>
                <c:ptCount val="20"/>
                <c:pt idx="0">
                  <c:v>0</c:v>
                </c:pt>
                <c:pt idx="1">
                  <c:v>7.6923076923076927E-2</c:v>
                </c:pt>
                <c:pt idx="2">
                  <c:v>7.6923076923076927E-2</c:v>
                </c:pt>
                <c:pt idx="3">
                  <c:v>7.6923076923076927E-2</c:v>
                </c:pt>
                <c:pt idx="4">
                  <c:v>7.6923076923076927E-2</c:v>
                </c:pt>
                <c:pt idx="5">
                  <c:v>7.6923076923076927E-2</c:v>
                </c:pt>
                <c:pt idx="6">
                  <c:v>0</c:v>
                </c:pt>
                <c:pt idx="7">
                  <c:v>0</c:v>
                </c:pt>
                <c:pt idx="8">
                  <c:v>0</c:v>
                </c:pt>
                <c:pt idx="9">
                  <c:v>7.6923076923076927E-2</c:v>
                </c:pt>
                <c:pt idx="10">
                  <c:v>0</c:v>
                </c:pt>
                <c:pt idx="11">
                  <c:v>0</c:v>
                </c:pt>
                <c:pt idx="12">
                  <c:v>0.15384615384615385</c:v>
                </c:pt>
                <c:pt idx="13">
                  <c:v>0.15384615384615385</c:v>
                </c:pt>
                <c:pt idx="14">
                  <c:v>0.15384615384615385</c:v>
                </c:pt>
                <c:pt idx="15">
                  <c:v>0</c:v>
                </c:pt>
                <c:pt idx="16">
                  <c:v>0</c:v>
                </c:pt>
                <c:pt idx="17">
                  <c:v>7.6923076923076927E-2</c:v>
                </c:pt>
                <c:pt idx="18">
                  <c:v>0</c:v>
                </c:pt>
                <c:pt idx="19">
                  <c:v>0</c:v>
                </c:pt>
              </c:numCache>
            </c:numRef>
          </c:val>
          <c:extLst>
            <c:ext xmlns:c16="http://schemas.microsoft.com/office/drawing/2014/chart" uri="{C3380CC4-5D6E-409C-BE32-E72D297353CC}">
              <c16:uniqueId val="{00000003-082B-42B4-B150-10B70B2D9E2C}"/>
            </c:ext>
          </c:extLst>
        </c:ser>
        <c:ser>
          <c:idx val="1"/>
          <c:order val="1"/>
          <c:tx>
            <c:strRef>
              <c:f>BMIPosPct!$E$4:$E$5</c:f>
              <c:strCache>
                <c:ptCount val="1"/>
                <c:pt idx="0">
                  <c:v>Forward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multiLvlStrRef>
              <c:f>BMIPosPct!$B$6:$C$28</c:f>
              <c:multiLvlStrCache>
                <c:ptCount val="20"/>
                <c:lvl>
                  <c:pt idx="0">
                    <c:v>20.00</c:v>
                  </c:pt>
                  <c:pt idx="1">
                    <c:v>21.00</c:v>
                  </c:pt>
                  <c:pt idx="2">
                    <c:v>22.00</c:v>
                  </c:pt>
                  <c:pt idx="3">
                    <c:v>23.00</c:v>
                  </c:pt>
                  <c:pt idx="4">
                    <c:v>24.00</c:v>
                  </c:pt>
                  <c:pt idx="5">
                    <c:v>25.00</c:v>
                  </c:pt>
                  <c:pt idx="6">
                    <c:v>26.00</c:v>
                  </c:pt>
                  <c:pt idx="7">
                    <c:v>27.00</c:v>
                  </c:pt>
                  <c:pt idx="8">
                    <c:v>28.00</c:v>
                  </c:pt>
                  <c:pt idx="9">
                    <c:v>29.00</c:v>
                  </c:pt>
                  <c:pt idx="10">
                    <c:v>20.00</c:v>
                  </c:pt>
                  <c:pt idx="11">
                    <c:v>21.00</c:v>
                  </c:pt>
                  <c:pt idx="12">
                    <c:v>22.00</c:v>
                  </c:pt>
                  <c:pt idx="13">
                    <c:v>23.00</c:v>
                  </c:pt>
                  <c:pt idx="14">
                    <c:v>24.00</c:v>
                  </c:pt>
                  <c:pt idx="15">
                    <c:v>25.00</c:v>
                  </c:pt>
                  <c:pt idx="16">
                    <c:v>26.00</c:v>
                  </c:pt>
                  <c:pt idx="17">
                    <c:v>27.00</c:v>
                  </c:pt>
                  <c:pt idx="18">
                    <c:v>28.00</c:v>
                  </c:pt>
                  <c:pt idx="19">
                    <c:v>29.00</c:v>
                  </c:pt>
                </c:lvl>
                <c:lvl>
                  <c:pt idx="0">
                    <c:v>Canada</c:v>
                  </c:pt>
                  <c:pt idx="10">
                    <c:v>USA</c:v>
                  </c:pt>
                </c:lvl>
              </c:multiLvlStrCache>
            </c:multiLvlStrRef>
          </c:cat>
          <c:val>
            <c:numRef>
              <c:f>BMIPosPct!$E$6:$E$28</c:f>
              <c:numCache>
                <c:formatCode>#,##0</c:formatCode>
                <c:ptCount val="20"/>
                <c:pt idx="0">
                  <c:v>3.7037037037037035E-2</c:v>
                </c:pt>
                <c:pt idx="1">
                  <c:v>3.7037037037037035E-2</c:v>
                </c:pt>
                <c:pt idx="2">
                  <c:v>7.407407407407407E-2</c:v>
                </c:pt>
                <c:pt idx="3">
                  <c:v>0.1111111111111111</c:v>
                </c:pt>
                <c:pt idx="4">
                  <c:v>7.407407407407407E-2</c:v>
                </c:pt>
                <c:pt idx="5">
                  <c:v>7.407407407407407E-2</c:v>
                </c:pt>
                <c:pt idx="6">
                  <c:v>7.407407407407407E-2</c:v>
                </c:pt>
                <c:pt idx="7">
                  <c:v>3.7037037037037035E-2</c:v>
                </c:pt>
                <c:pt idx="8">
                  <c:v>0</c:v>
                </c:pt>
                <c:pt idx="9">
                  <c:v>0</c:v>
                </c:pt>
                <c:pt idx="10">
                  <c:v>0</c:v>
                </c:pt>
                <c:pt idx="11">
                  <c:v>0</c:v>
                </c:pt>
                <c:pt idx="12">
                  <c:v>3.7037037037037035E-2</c:v>
                </c:pt>
                <c:pt idx="13">
                  <c:v>7.407407407407407E-2</c:v>
                </c:pt>
                <c:pt idx="14">
                  <c:v>0.25925925925925924</c:v>
                </c:pt>
                <c:pt idx="15">
                  <c:v>7.407407407407407E-2</c:v>
                </c:pt>
                <c:pt idx="16">
                  <c:v>3.7037037037037035E-2</c:v>
                </c:pt>
                <c:pt idx="17">
                  <c:v>0</c:v>
                </c:pt>
                <c:pt idx="18">
                  <c:v>0</c:v>
                </c:pt>
                <c:pt idx="19">
                  <c:v>0</c:v>
                </c:pt>
              </c:numCache>
            </c:numRef>
          </c:val>
          <c:extLst>
            <c:ext xmlns:c16="http://schemas.microsoft.com/office/drawing/2014/chart" uri="{C3380CC4-5D6E-409C-BE32-E72D297353CC}">
              <c16:uniqueId val="{00000004-082B-42B4-B150-10B70B2D9E2C}"/>
            </c:ext>
          </c:extLst>
        </c:ser>
        <c:ser>
          <c:idx val="2"/>
          <c:order val="2"/>
          <c:tx>
            <c:strRef>
              <c:f>BMIPosPct!$F$4:$F$5</c:f>
              <c:strCache>
                <c:ptCount val="1"/>
                <c:pt idx="0">
                  <c:v>Goalie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multiLvlStrRef>
              <c:f>BMIPosPct!$B$6:$C$28</c:f>
              <c:multiLvlStrCache>
                <c:ptCount val="20"/>
                <c:lvl>
                  <c:pt idx="0">
                    <c:v>20.00</c:v>
                  </c:pt>
                  <c:pt idx="1">
                    <c:v>21.00</c:v>
                  </c:pt>
                  <c:pt idx="2">
                    <c:v>22.00</c:v>
                  </c:pt>
                  <c:pt idx="3">
                    <c:v>23.00</c:v>
                  </c:pt>
                  <c:pt idx="4">
                    <c:v>24.00</c:v>
                  </c:pt>
                  <c:pt idx="5">
                    <c:v>25.00</c:v>
                  </c:pt>
                  <c:pt idx="6">
                    <c:v>26.00</c:v>
                  </c:pt>
                  <c:pt idx="7">
                    <c:v>27.00</c:v>
                  </c:pt>
                  <c:pt idx="8">
                    <c:v>28.00</c:v>
                  </c:pt>
                  <c:pt idx="9">
                    <c:v>29.00</c:v>
                  </c:pt>
                  <c:pt idx="10">
                    <c:v>20.00</c:v>
                  </c:pt>
                  <c:pt idx="11">
                    <c:v>21.00</c:v>
                  </c:pt>
                  <c:pt idx="12">
                    <c:v>22.00</c:v>
                  </c:pt>
                  <c:pt idx="13">
                    <c:v>23.00</c:v>
                  </c:pt>
                  <c:pt idx="14">
                    <c:v>24.00</c:v>
                  </c:pt>
                  <c:pt idx="15">
                    <c:v>25.00</c:v>
                  </c:pt>
                  <c:pt idx="16">
                    <c:v>26.00</c:v>
                  </c:pt>
                  <c:pt idx="17">
                    <c:v>27.00</c:v>
                  </c:pt>
                  <c:pt idx="18">
                    <c:v>28.00</c:v>
                  </c:pt>
                  <c:pt idx="19">
                    <c:v>29.00</c:v>
                  </c:pt>
                </c:lvl>
                <c:lvl>
                  <c:pt idx="0">
                    <c:v>Canada</c:v>
                  </c:pt>
                  <c:pt idx="10">
                    <c:v>USA</c:v>
                  </c:pt>
                </c:lvl>
              </c:multiLvlStrCache>
            </c:multiLvlStrRef>
          </c:cat>
          <c:val>
            <c:numRef>
              <c:f>BMIPosPct!$F$6:$F$28</c:f>
              <c:numCache>
                <c:formatCode>#,##0</c:formatCode>
                <c:ptCount val="20"/>
                <c:pt idx="0">
                  <c:v>0</c:v>
                </c:pt>
                <c:pt idx="1">
                  <c:v>0.16666666666666666</c:v>
                </c:pt>
                <c:pt idx="2">
                  <c:v>0.16666666666666666</c:v>
                </c:pt>
                <c:pt idx="3">
                  <c:v>0</c:v>
                </c:pt>
                <c:pt idx="4">
                  <c:v>0.16666666666666666</c:v>
                </c:pt>
                <c:pt idx="5">
                  <c:v>0</c:v>
                </c:pt>
                <c:pt idx="6">
                  <c:v>0</c:v>
                </c:pt>
                <c:pt idx="7">
                  <c:v>0</c:v>
                </c:pt>
                <c:pt idx="8">
                  <c:v>0</c:v>
                </c:pt>
                <c:pt idx="9">
                  <c:v>0</c:v>
                </c:pt>
                <c:pt idx="10">
                  <c:v>0</c:v>
                </c:pt>
                <c:pt idx="11">
                  <c:v>0</c:v>
                </c:pt>
                <c:pt idx="12">
                  <c:v>0</c:v>
                </c:pt>
                <c:pt idx="13">
                  <c:v>0.16666666666666666</c:v>
                </c:pt>
                <c:pt idx="14">
                  <c:v>0.33333333333333331</c:v>
                </c:pt>
                <c:pt idx="15">
                  <c:v>0</c:v>
                </c:pt>
                <c:pt idx="16">
                  <c:v>0</c:v>
                </c:pt>
                <c:pt idx="17">
                  <c:v>0</c:v>
                </c:pt>
                <c:pt idx="18">
                  <c:v>0</c:v>
                </c:pt>
                <c:pt idx="19">
                  <c:v>0</c:v>
                </c:pt>
              </c:numCache>
            </c:numRef>
          </c:val>
          <c:extLst>
            <c:ext xmlns:c16="http://schemas.microsoft.com/office/drawing/2014/chart" uri="{C3380CC4-5D6E-409C-BE32-E72D297353CC}">
              <c16:uniqueId val="{00000005-082B-42B4-B150-10B70B2D9E2C}"/>
            </c:ext>
          </c:extLst>
        </c:ser>
        <c:dLbls>
          <c:showLegendKey val="0"/>
          <c:showVal val="0"/>
          <c:showCatName val="0"/>
          <c:showSerName val="0"/>
          <c:showPercent val="0"/>
          <c:showBubbleSize val="0"/>
        </c:dLbls>
        <c:gapWidth val="100"/>
        <c:overlap val="100"/>
        <c:axId val="800663496"/>
        <c:axId val="800657264"/>
      </c:barChart>
      <c:catAx>
        <c:axId val="800663496"/>
        <c:scaling>
          <c:orientation val="maxMin"/>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00657264"/>
        <c:crosses val="autoZero"/>
        <c:auto val="1"/>
        <c:lblAlgn val="ctr"/>
        <c:lblOffset val="100"/>
        <c:noMultiLvlLbl val="0"/>
      </c:catAx>
      <c:valAx>
        <c:axId val="800657264"/>
        <c:scaling>
          <c:orientation val="minMax"/>
          <c:max val="1.2"/>
        </c:scaling>
        <c:delete val="0"/>
        <c:axPos val="b"/>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00663496"/>
        <c:crosses val="max"/>
        <c:crossBetween val="between"/>
      </c:valAx>
      <c:spPr>
        <a:noFill/>
        <a:ln>
          <a:noFill/>
        </a:ln>
        <a:effectLst/>
      </c:spPr>
    </c:plotArea>
    <c:legend>
      <c:legendPos val="t"/>
      <c:layout>
        <c:manualLayout>
          <c:xMode val="edge"/>
          <c:yMode val="edge"/>
          <c:x val="5.4896717970676655E-2"/>
          <c:y val="2.2222222222222223E-2"/>
          <c:w val="0.54925901443049352"/>
          <c:h val="4.00517068705588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[hockeyplayerdata2018.xlsx]BMITeam!PivotTable6</c:name>
    <c:fmtId val="8"/>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6"/>
        <c:spPr>
          <a:solidFill>
            <a:schemeClr val="bg2">
              <a:lumMod val="75000"/>
            </a:schemeClr>
          </a:solidFill>
          <a:ln>
            <a:noFill/>
          </a:ln>
          <a:effectLst/>
        </c:spPr>
        <c:marker>
          <c:symbol val="none"/>
        </c:marker>
      </c:pivotFmt>
    </c:pivotFmts>
    <c:plotArea>
      <c:layout/>
      <c:barChart>
        <c:barDir val="bar"/>
        <c:grouping val="stacked"/>
        <c:varyColors val="0"/>
        <c:ser>
          <c:idx val="0"/>
          <c:order val="0"/>
          <c:tx>
            <c:strRef>
              <c:f>BMITeam!$D$4</c:f>
              <c:strCache>
                <c:ptCount val="1"/>
                <c:pt idx="0">
                  <c:v>Total</c:v>
                </c:pt>
              </c:strCache>
            </c:strRef>
          </c:tx>
          <c:spPr>
            <a:solidFill>
              <a:schemeClr val="bg2">
                <a:lumMod val="75000"/>
              </a:schemeClr>
            </a:solidFill>
            <a:ln>
              <a:noFill/>
            </a:ln>
            <a:effectLst/>
          </c:spPr>
          <c:invertIfNegative val="0"/>
          <c:cat>
            <c:multiLvlStrRef>
              <c:f>BMITeam!$B$5:$C$27</c:f>
              <c:multiLvlStrCache>
                <c:ptCount val="20"/>
                <c:lvl>
                  <c:pt idx="0">
                    <c:v>20.00</c:v>
                  </c:pt>
                  <c:pt idx="1">
                    <c:v>21.00</c:v>
                  </c:pt>
                  <c:pt idx="2">
                    <c:v>22.00</c:v>
                  </c:pt>
                  <c:pt idx="3">
                    <c:v>23.00</c:v>
                  </c:pt>
                  <c:pt idx="4">
                    <c:v>24.00</c:v>
                  </c:pt>
                  <c:pt idx="5">
                    <c:v>25.00</c:v>
                  </c:pt>
                  <c:pt idx="6">
                    <c:v>26.00</c:v>
                  </c:pt>
                  <c:pt idx="7">
                    <c:v>27.00</c:v>
                  </c:pt>
                  <c:pt idx="8">
                    <c:v>28.00</c:v>
                  </c:pt>
                  <c:pt idx="9">
                    <c:v>29.00</c:v>
                  </c:pt>
                  <c:pt idx="10">
                    <c:v>20.00</c:v>
                  </c:pt>
                  <c:pt idx="11">
                    <c:v>21.00</c:v>
                  </c:pt>
                  <c:pt idx="12">
                    <c:v>22.00</c:v>
                  </c:pt>
                  <c:pt idx="13">
                    <c:v>23.00</c:v>
                  </c:pt>
                  <c:pt idx="14">
                    <c:v>24.00</c:v>
                  </c:pt>
                  <c:pt idx="15">
                    <c:v>25.00</c:v>
                  </c:pt>
                  <c:pt idx="16">
                    <c:v>26.00</c:v>
                  </c:pt>
                  <c:pt idx="17">
                    <c:v>27.00</c:v>
                  </c:pt>
                  <c:pt idx="18">
                    <c:v>28.00</c:v>
                  </c:pt>
                  <c:pt idx="19">
                    <c:v>29.00</c:v>
                  </c:pt>
                </c:lvl>
                <c:lvl>
                  <c:pt idx="0">
                    <c:v>Canada</c:v>
                  </c:pt>
                  <c:pt idx="10">
                    <c:v>USA</c:v>
                  </c:pt>
                </c:lvl>
              </c:multiLvlStrCache>
            </c:multiLvlStrRef>
          </c:cat>
          <c:val>
            <c:numRef>
              <c:f>BMITeam!$D$5:$D$27</c:f>
              <c:numCache>
                <c:formatCode>General</c:formatCode>
                <c:ptCount val="20"/>
                <c:pt idx="0">
                  <c:v>1</c:v>
                </c:pt>
                <c:pt idx="1">
                  <c:v>3</c:v>
                </c:pt>
                <c:pt idx="2">
                  <c:v>4</c:v>
                </c:pt>
                <c:pt idx="3">
                  <c:v>4</c:v>
                </c:pt>
                <c:pt idx="4">
                  <c:v>4</c:v>
                </c:pt>
                <c:pt idx="5">
                  <c:v>3</c:v>
                </c:pt>
                <c:pt idx="6">
                  <c:v>2</c:v>
                </c:pt>
                <c:pt idx="7">
                  <c:v>1</c:v>
                </c:pt>
                <c:pt idx="9">
                  <c:v>1</c:v>
                </c:pt>
                <c:pt idx="12">
                  <c:v>3</c:v>
                </c:pt>
                <c:pt idx="13">
                  <c:v>5</c:v>
                </c:pt>
                <c:pt idx="14">
                  <c:v>11</c:v>
                </c:pt>
                <c:pt idx="15">
                  <c:v>2</c:v>
                </c:pt>
                <c:pt idx="16">
                  <c:v>1</c:v>
                </c:pt>
                <c:pt idx="17">
                  <c:v>1</c:v>
                </c:pt>
              </c:numCache>
            </c:numRef>
          </c:val>
          <c:extLst>
            <c:ext xmlns:c16="http://schemas.microsoft.com/office/drawing/2014/chart" uri="{C3380CC4-5D6E-409C-BE32-E72D297353CC}">
              <c16:uniqueId val="{00000000-84C0-473A-B84C-C499ED23ED16}"/>
            </c:ext>
          </c:extLst>
        </c:ser>
        <c:dLbls>
          <c:showLegendKey val="0"/>
          <c:showVal val="0"/>
          <c:showCatName val="0"/>
          <c:showSerName val="0"/>
          <c:showPercent val="0"/>
          <c:showBubbleSize val="0"/>
        </c:dLbls>
        <c:gapWidth val="100"/>
        <c:overlap val="100"/>
        <c:axId val="800663496"/>
        <c:axId val="800657264"/>
      </c:barChart>
      <c:catAx>
        <c:axId val="800663496"/>
        <c:scaling>
          <c:orientation val="maxMin"/>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00657264"/>
        <c:crosses val="autoZero"/>
        <c:auto val="1"/>
        <c:lblAlgn val="ctr"/>
        <c:lblOffset val="100"/>
        <c:noMultiLvlLbl val="0"/>
      </c:catAx>
      <c:valAx>
        <c:axId val="800657264"/>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00663496"/>
        <c:crosses val="max"/>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contextures.com/index.html" TargetMode="External"/></Relationships>
</file>

<file path=xl/drawings/_rels/drawing10.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oneCellAnchor>
    <xdr:from>
      <xdr:col>0</xdr:col>
      <xdr:colOff>129540</xdr:colOff>
      <xdr:row>0</xdr:row>
      <xdr:rowOff>68580</xdr:rowOff>
    </xdr:from>
    <xdr:ext cx="2150746" cy="377190"/>
    <xdr:pic>
      <xdr:nvPicPr>
        <xdr:cNvPr id="2" name="Picture 1">
          <a:hlinkClick xmlns:r="http://schemas.openxmlformats.org/officeDocument/2006/relationships" r:id="rId1"/>
          <a:extLst>
            <a:ext uri="{FF2B5EF4-FFF2-40B4-BE49-F238E27FC236}">
              <a16:creationId xmlns:a16="http://schemas.microsoft.com/office/drawing/2014/main" id="{D17252D9-AB84-4687-8C3C-A944B4E191B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9540" y="68580"/>
          <a:ext cx="2150746" cy="377190"/>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twoCellAnchor editAs="oneCell">
    <xdr:from>
      <xdr:col>4</xdr:col>
      <xdr:colOff>335492</xdr:colOff>
      <xdr:row>4</xdr:row>
      <xdr:rowOff>74084</xdr:rowOff>
    </xdr:from>
    <xdr:to>
      <xdr:col>9</xdr:col>
      <xdr:colOff>87842</xdr:colOff>
      <xdr:row>28</xdr:row>
      <xdr:rowOff>105833</xdr:rowOff>
    </xdr:to>
    <xdr:graphicFrame macro="">
      <xdr:nvGraphicFramePr>
        <xdr:cNvPr id="2" name="Chart 1">
          <a:extLst>
            <a:ext uri="{FF2B5EF4-FFF2-40B4-BE49-F238E27FC236}">
              <a16:creationId xmlns:a16="http://schemas.microsoft.com/office/drawing/2014/main" id="{E9A87E71-61CB-4618-9068-AC9C96830F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180975</xdr:colOff>
      <xdr:row>1</xdr:row>
      <xdr:rowOff>28576</xdr:rowOff>
    </xdr:from>
    <xdr:to>
      <xdr:col>4</xdr:col>
      <xdr:colOff>178859</xdr:colOff>
      <xdr:row>2</xdr:row>
      <xdr:rowOff>219075</xdr:rowOff>
    </xdr:to>
    <mc:AlternateContent xmlns:mc="http://schemas.openxmlformats.org/markup-compatibility/2006" xmlns:a14="http://schemas.microsoft.com/office/drawing/2010/main">
      <mc:Choice Requires="a14">
        <xdr:graphicFrame macro="">
          <xdr:nvGraphicFramePr>
            <xdr:cNvPr id="3" name="Team 3">
              <a:extLst>
                <a:ext uri="{FF2B5EF4-FFF2-40B4-BE49-F238E27FC236}">
                  <a16:creationId xmlns:a16="http://schemas.microsoft.com/office/drawing/2014/main" id="{73F4768D-76F9-4613-9733-3D7E32600F00}"/>
                </a:ext>
              </a:extLst>
            </xdr:cNvPr>
            <xdr:cNvGraphicFramePr/>
          </xdr:nvGraphicFramePr>
          <xdr:xfrm>
            <a:off x="0" y="0"/>
            <a:ext cx="0" cy="0"/>
          </xdr:xfrm>
          <a:graphic>
            <a:graphicData uri="http://schemas.microsoft.com/office/drawing/2010/slicer">
              <sle:slicer xmlns:sle="http://schemas.microsoft.com/office/drawing/2010/slicer" name="Team 3"/>
            </a:graphicData>
          </a:graphic>
        </xdr:graphicFrame>
      </mc:Choice>
      <mc:Fallback xmlns="">
        <xdr:sp macro="" textlink="">
          <xdr:nvSpPr>
            <xdr:cNvPr id="0" name=""/>
            <xdr:cNvSpPr>
              <a:spLocks noTextEdit="1"/>
            </xdr:cNvSpPr>
          </xdr:nvSpPr>
          <xdr:spPr>
            <a:xfrm>
              <a:off x="180975" y="271993"/>
              <a:ext cx="1697567" cy="666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403860</xdr:colOff>
      <xdr:row>10</xdr:row>
      <xdr:rowOff>53341</xdr:rowOff>
    </xdr:from>
    <xdr:to>
      <xdr:col>7</xdr:col>
      <xdr:colOff>586740</xdr:colOff>
      <xdr:row>18</xdr:row>
      <xdr:rowOff>15241</xdr:rowOff>
    </xdr:to>
    <mc:AlternateContent xmlns:mc="http://schemas.openxmlformats.org/markup-compatibility/2006" xmlns:a14="http://schemas.microsoft.com/office/drawing/2010/main">
      <mc:Choice Requires="a14">
        <xdr:graphicFrame macro="">
          <xdr:nvGraphicFramePr>
            <xdr:cNvPr id="3" name="Team 4"/>
            <xdr:cNvGraphicFramePr/>
          </xdr:nvGraphicFramePr>
          <xdr:xfrm>
            <a:off x="0" y="0"/>
            <a:ext cx="0" cy="0"/>
          </xdr:xfrm>
          <a:graphic>
            <a:graphicData uri="http://schemas.microsoft.com/office/drawing/2010/slicer">
              <sle:slicer xmlns:sle="http://schemas.microsoft.com/office/drawing/2010/slicer" name="Team 4"/>
            </a:graphicData>
          </a:graphic>
        </xdr:graphicFrame>
      </mc:Choice>
      <mc:Fallback xmlns="">
        <xdr:sp macro="" textlink="">
          <xdr:nvSpPr>
            <xdr:cNvPr id="0" name=""/>
            <xdr:cNvSpPr>
              <a:spLocks noTextEdit="1"/>
            </xdr:cNvSpPr>
          </xdr:nvSpPr>
          <xdr:spPr>
            <a:xfrm>
              <a:off x="4937760" y="1882141"/>
              <a:ext cx="1828800" cy="14249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106680</xdr:colOff>
      <xdr:row>17</xdr:row>
      <xdr:rowOff>148590</xdr:rowOff>
    </xdr:from>
    <xdr:to>
      <xdr:col>5</xdr:col>
      <xdr:colOff>144780</xdr:colOff>
      <xdr:row>32</xdr:row>
      <xdr:rowOff>148590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137160</xdr:colOff>
      <xdr:row>16</xdr:row>
      <xdr:rowOff>171450</xdr:rowOff>
    </xdr:from>
    <xdr:to>
      <xdr:col>15</xdr:col>
      <xdr:colOff>220980</xdr:colOff>
      <xdr:row>31</xdr:row>
      <xdr:rowOff>171450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175260</xdr:colOff>
      <xdr:row>0</xdr:row>
      <xdr:rowOff>0</xdr:rowOff>
    </xdr:from>
    <xdr:to>
      <xdr:col>17</xdr:col>
      <xdr:colOff>838200</xdr:colOff>
      <xdr:row>15</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114300</xdr:colOff>
      <xdr:row>1</xdr:row>
      <xdr:rowOff>57150</xdr:rowOff>
    </xdr:from>
    <xdr:to>
      <xdr:col>4</xdr:col>
      <xdr:colOff>142875</xdr:colOff>
      <xdr:row>3</xdr:row>
      <xdr:rowOff>66675</xdr:rowOff>
    </xdr:to>
    <mc:AlternateContent xmlns:mc="http://schemas.openxmlformats.org/markup-compatibility/2006" xmlns:a14="http://schemas.microsoft.com/office/drawing/2010/main">
      <mc:Choice Requires="a14">
        <xdr:graphicFrame macro="">
          <xdr:nvGraphicFramePr>
            <xdr:cNvPr id="2" name="Team">
              <a:extLst>
                <a:ext uri="{FF2B5EF4-FFF2-40B4-BE49-F238E27FC236}">
                  <a16:creationId xmlns:a16="http://schemas.microsoft.com/office/drawing/2014/main" id="{531C9897-21CA-44B8-93D2-CF9E5F307628}"/>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mlns="">
        <xdr:sp macro="" textlink="">
          <xdr:nvSpPr>
            <xdr:cNvPr id="0" name=""/>
            <xdr:cNvSpPr>
              <a:spLocks noTextEdit="1"/>
            </xdr:cNvSpPr>
          </xdr:nvSpPr>
          <xdr:spPr>
            <a:xfrm>
              <a:off x="114300" y="99483"/>
              <a:ext cx="1838325" cy="4434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142875</xdr:colOff>
      <xdr:row>1</xdr:row>
      <xdr:rowOff>76200</xdr:rowOff>
    </xdr:from>
    <xdr:to>
      <xdr:col>6</xdr:col>
      <xdr:colOff>443865</xdr:colOff>
      <xdr:row>25</xdr:row>
      <xdr:rowOff>76200</xdr:rowOff>
    </xdr:to>
    <xdr:graphicFrame macro="">
      <xdr:nvGraphicFramePr>
        <xdr:cNvPr id="4" name="Chart 3">
          <a:extLst>
            <a:ext uri="{FF2B5EF4-FFF2-40B4-BE49-F238E27FC236}">
              <a16:creationId xmlns:a16="http://schemas.microsoft.com/office/drawing/2014/main" id="{9008ACF7-6AE4-4EA1-A26E-B320C9EA4B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123825</xdr:colOff>
      <xdr:row>1</xdr:row>
      <xdr:rowOff>76200</xdr:rowOff>
    </xdr:from>
    <xdr:to>
      <xdr:col>6</xdr:col>
      <xdr:colOff>581025</xdr:colOff>
      <xdr:row>25</xdr:row>
      <xdr:rowOff>76200</xdr:rowOff>
    </xdr:to>
    <xdr:graphicFrame macro="">
      <xdr:nvGraphicFramePr>
        <xdr:cNvPr id="2" name="Chart 1">
          <a:extLst>
            <a:ext uri="{FF2B5EF4-FFF2-40B4-BE49-F238E27FC236}">
              <a16:creationId xmlns:a16="http://schemas.microsoft.com/office/drawing/2014/main" id="{1B0A0533-9F28-4BCA-B49E-DCACDA3869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66675</xdr:colOff>
      <xdr:row>0</xdr:row>
      <xdr:rowOff>219075</xdr:rowOff>
    </xdr:from>
    <xdr:to>
      <xdr:col>7</xdr:col>
      <xdr:colOff>7620</xdr:colOff>
      <xdr:row>24</xdr:row>
      <xdr:rowOff>171450</xdr:rowOff>
    </xdr:to>
    <xdr:graphicFrame macro="">
      <xdr:nvGraphicFramePr>
        <xdr:cNvPr id="2" name="Chart 1">
          <a:extLst>
            <a:ext uri="{FF2B5EF4-FFF2-40B4-BE49-F238E27FC236}">
              <a16:creationId xmlns:a16="http://schemas.microsoft.com/office/drawing/2014/main" id="{79292088-3A9A-414B-BAC7-4DA1C714B0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66675</xdr:colOff>
      <xdr:row>0</xdr:row>
      <xdr:rowOff>104776</xdr:rowOff>
    </xdr:from>
    <xdr:to>
      <xdr:col>0</xdr:col>
      <xdr:colOff>1009650</xdr:colOff>
      <xdr:row>5</xdr:row>
      <xdr:rowOff>114301</xdr:rowOff>
    </xdr:to>
    <mc:AlternateContent xmlns:mc="http://schemas.openxmlformats.org/markup-compatibility/2006" xmlns:a14="http://schemas.microsoft.com/office/drawing/2010/main">
      <mc:Choice Requires="a14">
        <xdr:graphicFrame macro="">
          <xdr:nvGraphicFramePr>
            <xdr:cNvPr id="4" name="Team 1">
              <a:extLst>
                <a:ext uri="{FF2B5EF4-FFF2-40B4-BE49-F238E27FC236}">
                  <a16:creationId xmlns:a16="http://schemas.microsoft.com/office/drawing/2014/main" id="{E818FBD8-BF1B-4B16-8E30-C8BAA44EE517}"/>
                </a:ext>
              </a:extLst>
            </xdr:cNvPr>
            <xdr:cNvGraphicFramePr/>
          </xdr:nvGraphicFramePr>
          <xdr:xfrm>
            <a:off x="0" y="0"/>
            <a:ext cx="0" cy="0"/>
          </xdr:xfrm>
          <a:graphic>
            <a:graphicData uri="http://schemas.microsoft.com/office/drawing/2010/slicer">
              <sle:slicer xmlns:sle="http://schemas.microsoft.com/office/drawing/2010/slicer" name="Team 1"/>
            </a:graphicData>
          </a:graphic>
        </xdr:graphicFrame>
      </mc:Choice>
      <mc:Fallback xmlns="">
        <xdr:sp macro="" textlink="">
          <xdr:nvSpPr>
            <xdr:cNvPr id="0" name=""/>
            <xdr:cNvSpPr>
              <a:spLocks noTextEdit="1"/>
            </xdr:cNvSpPr>
          </xdr:nvSpPr>
          <xdr:spPr>
            <a:xfrm>
              <a:off x="66675" y="104776"/>
              <a:ext cx="942975" cy="1009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editAs="oneCell">
    <xdr:from>
      <xdr:col>7</xdr:col>
      <xdr:colOff>219075</xdr:colOff>
      <xdr:row>2</xdr:row>
      <xdr:rowOff>295275</xdr:rowOff>
    </xdr:from>
    <xdr:to>
      <xdr:col>11</xdr:col>
      <xdr:colOff>257175</xdr:colOff>
      <xdr:row>28</xdr:row>
      <xdr:rowOff>47625</xdr:rowOff>
    </xdr:to>
    <xdr:graphicFrame macro="">
      <xdr:nvGraphicFramePr>
        <xdr:cNvPr id="2" name="Chart 1">
          <a:extLst>
            <a:ext uri="{FF2B5EF4-FFF2-40B4-BE49-F238E27FC236}">
              <a16:creationId xmlns:a16="http://schemas.microsoft.com/office/drawing/2014/main" id="{FCF43EB5-67F7-44DF-9B3E-4F67260356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180975</xdr:colOff>
      <xdr:row>1</xdr:row>
      <xdr:rowOff>28576</xdr:rowOff>
    </xdr:from>
    <xdr:to>
      <xdr:col>4</xdr:col>
      <xdr:colOff>115358</xdr:colOff>
      <xdr:row>2</xdr:row>
      <xdr:rowOff>219075</xdr:rowOff>
    </xdr:to>
    <mc:AlternateContent xmlns:mc="http://schemas.openxmlformats.org/markup-compatibility/2006" xmlns:a14="http://schemas.microsoft.com/office/drawing/2010/main">
      <mc:Choice Requires="a14">
        <xdr:graphicFrame macro="">
          <xdr:nvGraphicFramePr>
            <xdr:cNvPr id="3" name="Team 2">
              <a:extLst>
                <a:ext uri="{FF2B5EF4-FFF2-40B4-BE49-F238E27FC236}">
                  <a16:creationId xmlns:a16="http://schemas.microsoft.com/office/drawing/2014/main" id="{E86B18EC-3A49-4610-A0D1-5F4C4534108C}"/>
                </a:ext>
              </a:extLst>
            </xdr:cNvPr>
            <xdr:cNvGraphicFramePr/>
          </xdr:nvGraphicFramePr>
          <xdr:xfrm>
            <a:off x="0" y="0"/>
            <a:ext cx="0" cy="0"/>
          </xdr:xfrm>
          <a:graphic>
            <a:graphicData uri="http://schemas.microsoft.com/office/drawing/2010/slicer">
              <sle:slicer xmlns:sle="http://schemas.microsoft.com/office/drawing/2010/slicer" name="Team 2"/>
            </a:graphicData>
          </a:graphic>
        </xdr:graphicFrame>
      </mc:Choice>
      <mc:Fallback xmlns="">
        <xdr:sp macro="" textlink="">
          <xdr:nvSpPr>
            <xdr:cNvPr id="0" name=""/>
            <xdr:cNvSpPr>
              <a:spLocks noTextEdit="1"/>
            </xdr:cNvSpPr>
          </xdr:nvSpPr>
          <xdr:spPr>
            <a:xfrm>
              <a:off x="180975" y="271993"/>
              <a:ext cx="1697567" cy="666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bra Dalgleish" refreshedDate="43157.527261342591" missingItemsLimit="0" createdVersion="6" refreshedVersion="6" minRefreshableVersion="3" recordCount="96">
  <cacheSource type="worksheet">
    <worksheetSource ref="A3:V99" sheet="PlayerData"/>
  </cacheSource>
  <cacheFields count="17">
    <cacheField name="ID" numFmtId="0">
      <sharedItems containsSemiMixedTypes="0" containsString="0" containsNumber="1" containsInteger="1" minValue="1" maxValue="96"/>
    </cacheField>
    <cacheField name="Team" numFmtId="0">
      <sharedItems count="2">
        <s v="Women"/>
        <s v="Men"/>
      </sharedItems>
    </cacheField>
    <cacheField name="Country" numFmtId="0">
      <sharedItems count="2">
        <s v="Canada"/>
        <s v="USA"/>
      </sharedItems>
    </cacheField>
    <cacheField name="NameF" numFmtId="0">
      <sharedItems count="80">
        <s v="Meghan"/>
        <s v="Rebecca"/>
        <s v="Laura"/>
        <s v="Jennifer"/>
        <s v="Jillian"/>
        <s v="Mélodie"/>
        <s v="Bailey"/>
        <s v="Brianne"/>
        <s v="Sarah"/>
        <s v="Haley"/>
        <s v="Natalie"/>
        <s v="Emily"/>
        <s v="Marie-Philip"/>
        <s v="Blayre"/>
        <s v="Jocelyne"/>
        <s v="Brigette"/>
        <s v="Lauriane"/>
        <s v="Meaghan"/>
        <s v="Renata"/>
        <s v="Shannon"/>
        <s v="Geneviève"/>
        <s v="Ann-Renée"/>
        <s v="Gilbert"/>
        <s v="Wojtek"/>
        <s v="Derek"/>
        <s v="Chris"/>
        <s v="Rob"/>
        <s v="Brandon"/>
        <s v="Quinton"/>
        <s v="René"/>
        <s v="Andrew"/>
        <s v="Mason"/>
        <s v="Eric"/>
        <s v="Maxim"/>
        <s v="Linden"/>
        <s v="Christian"/>
        <s v="Karl"/>
        <s v="Chay"/>
        <s v="Marc-Andre"/>
        <s v="Stefan"/>
        <s v="Cody"/>
        <s v="Mat"/>
        <s v="Ben"/>
        <s v="Kevin"/>
        <s v="Justin"/>
        <s v="Cayla"/>
        <s v="Kacey"/>
        <s v="Hannah"/>
        <s v="Dani"/>
        <s v="Kendall"/>
        <s v="Brianna"/>
        <s v="Kali"/>
        <s v="Nicole"/>
        <s v="Megan"/>
        <s v="Amanda"/>
        <s v="Hilary"/>
        <s v="Monique"/>
        <s v="Gigi"/>
        <s v="Sidney"/>
        <s v="Kelly"/>
        <s v="Alex"/>
        <s v="Maddie"/>
        <s v="Lee"/>
        <s v="Mark"/>
        <s v="Chad"/>
        <s v="Jonathan"/>
        <s v="Will"/>
        <s v="Bobby"/>
        <s v="Ryan"/>
        <s v="Matt"/>
        <s v="Brian"/>
        <s v="Jordan"/>
        <s v="David"/>
        <s v="Broc"/>
        <s v="John"/>
        <s v="Garrett"/>
        <s v="Jim"/>
        <s v="Troy"/>
        <s v="Noah"/>
        <s v="James"/>
      </sharedItems>
    </cacheField>
    <cacheField name="NameL" numFmtId="0">
      <sharedItems/>
    </cacheField>
    <cacheField name="Weight" numFmtId="0">
      <sharedItems containsSemiMixedTypes="0" containsString="0" containsNumber="1" containsInteger="1" minValue="123" maxValue="235"/>
    </cacheField>
    <cacheField name="Height" numFmtId="0">
      <sharedItems count="17">
        <s v="5'7"/>
        <s v="5'9"/>
        <s v="5'10"/>
        <s v="5'5"/>
        <s v="5'6"/>
        <s v="5'8"/>
        <s v="5'4"/>
        <s v="5'11"/>
        <s v="6'3"/>
        <s v="6'0"/>
        <s v="6'2"/>
        <s v="6'1"/>
        <s v="5'1"/>
        <s v="5'2"/>
        <s v="5'3"/>
        <s v="6'5"/>
        <s v="6'4"/>
      </sharedItems>
    </cacheField>
    <cacheField name="DOB" numFmtId="14">
      <sharedItems containsSemiMixedTypes="0" containsNonDate="0" containsDate="1" containsString="0" minDate="1979-01-18T00:00:00" maxDate="1999-01-08T00:00:00" count="93">
        <d v="1987-02-12T00:00:00"/>
        <d v="1989-09-24T00:00:00"/>
        <d v="1994-05-05T00:00:00"/>
        <d v="1989-06-15T00:00:00"/>
        <d v="1992-03-07T00:00:00"/>
        <d v="1992-01-07T00:00:00"/>
        <d v="1990-09-05T00:00:00"/>
        <d v="1991-05-04T00:00:00"/>
        <d v="1995-01-04T00:00:00"/>
        <d v="1988-06-06T00:00:00"/>
        <d v="1990-10-17T00:00:00"/>
        <d v="1995-11-28T00:00:00"/>
        <d v="1991-03-28T00:00:00"/>
        <d v="1993-07-15T00:00:00"/>
        <d v="1988-05-19T00:00:00"/>
        <d v="1992-10-11T00:00:00"/>
        <d v="1990-04-12T00:00:00"/>
        <d v="1991-01-30T00:00:00"/>
        <d v="1985-01-04T00:00:00"/>
        <d v="1994-10-06T00:00:00"/>
        <d v="1986-08-06T00:00:00"/>
        <d v="1989-05-05T00:00:00"/>
        <d v="1994-04-10T00:00:00"/>
        <d v="1987-01-01T00:00:00"/>
        <d v="1986-02-24T00:00:00"/>
        <d v="1983-05-04T00:00:00"/>
        <d v="1980-11-11T00:00:00"/>
        <d v="1986-08-12T00:00:00"/>
        <d v="1990-03-08T00:00:00"/>
        <d v="1992-01-21T00:00:00"/>
        <d v="1981-12-10T00:00:00"/>
        <d v="1983-01-02T00:00:00"/>
        <d v="1985-09-17T00:00:00"/>
        <d v="1990-06-21T00:00:00"/>
        <d v="1985-03-29T00:00:00"/>
        <d v="1991-07-17T00:00:00"/>
        <d v="1992-05-26T00:00:00"/>
        <d v="1987-11-21T00:00:00"/>
        <d v="1980-10-03T00:00:00"/>
        <d v="1986-12-20T00:00:00"/>
        <d v="1987-03-11T00:00:00"/>
        <d v="1989-11-30T00:00:00"/>
        <d v="1986-06-20T00:00:00"/>
        <d v="1987-05-24T00:00:00"/>
        <d v="1986-09-11T00:00:00"/>
        <d v="1986-08-30T00:00:00"/>
        <d v="1999-01-07T00:00:00"/>
        <d v="1987-04-22T00:00:00"/>
        <d v="1993-11-27T00:00:00"/>
        <d v="1995-06-30T00:00:00"/>
        <d v="1992-05-25T00:00:00"/>
        <d v="1991-05-13T00:00:00"/>
        <d v="1987-09-03T00:00:00"/>
        <d v="1995-09-19T00:00:00"/>
        <d v="1994-06-23T00:00:00"/>
        <d v="1996-05-01T00:00:00"/>
        <d v="1991-08-28T00:00:00"/>
        <d v="1989-07-12T00:00:00"/>
        <d v="1989-07-03T00:00:00"/>
        <d v="1987-03-07T00:00:00"/>
        <d v="1995-06-06T00:00:00"/>
        <d v="1995-12-29T00:00:00"/>
        <d v="1993-05-29T00:00:00"/>
        <d v="1993-06-14T00:00:00"/>
        <d v="1992-01-03T00:00:00"/>
        <d v="1997-07-07T00:00:00"/>
        <d v="1994-01-03T00:00:00"/>
        <d v="1994-04-23T00:00:00"/>
        <d v="1988-08-12T00:00:00"/>
        <d v="1989-05-26T00:00:00"/>
        <d v="1989-01-30T00:00:00"/>
        <d v="1996-12-19T00:00:00"/>
        <d v="1986-01-29T00:00:00"/>
        <d v="1987-04-26T00:00:00"/>
        <d v="1996-04-09T00:00:00"/>
        <d v="1984-07-20T00:00:00"/>
        <d v="1979-01-18T00:00:00"/>
        <d v="1997-02-16T00:00:00"/>
        <d v="1985-08-16T00:00:00"/>
        <d v="1986-01-26T00:00:00"/>
        <d v="1984-07-31T00:00:00"/>
        <d v="1988-03-24T00:00:00"/>
        <d v="1991-03-22T00:00:00"/>
        <d v="1986-08-09T00:00:00"/>
        <d v="1988-06-01T00:00:00"/>
        <d v="1988-02-22T00:00:00"/>
        <d v="1988-02-29T00:00:00"/>
        <d v="1982-12-09T00:00:00"/>
        <d v="1987-04-13T00:00:00"/>
        <d v="1997-09-10T00:00:00"/>
        <d v="1982-08-26T00:00:00"/>
        <d v="1984-02-21T00:00:00"/>
        <d v="1986-11-11T00:00:00"/>
      </sharedItems>
      <fieldGroup par="16" base="7">
        <rangePr groupBy="months" startDate="1979-01-18T00:00:00" endDate="1999-01-08T00:00:00"/>
        <groupItems count="14">
          <s v="&lt;1979-01-18"/>
          <s v="Jan"/>
          <s v="Feb"/>
          <s v="Mar"/>
          <s v="Apr"/>
          <s v="May"/>
          <s v="Jun"/>
          <s v="Jul"/>
          <s v="Aug"/>
          <s v="Sep"/>
          <s v="Oct"/>
          <s v="Nov"/>
          <s v="Dec"/>
          <s v="&gt;1999-01-08"/>
        </groupItems>
      </fieldGroup>
    </cacheField>
    <cacheField name="Hometown" numFmtId="0">
      <sharedItems count="84">
        <s v="Ruthven"/>
        <s v="Sudbury"/>
        <s v="Kleinburg"/>
        <s v="Pickering"/>
        <s v="Halifax"/>
        <s v="Valleyfield"/>
        <s v="St. Anne"/>
        <s v="Oakville"/>
        <s v="Hamilton"/>
        <s v="Thunder Bay"/>
        <s v="Scarborough"/>
        <s v="Saskatoon"/>
        <s v="Beauceville"/>
        <s v="Stellarton"/>
        <s v="Ste. Anne"/>
        <s v="Mallard"/>
        <s v="Beaconsfield"/>
        <s v="St. Albert"/>
        <s v="Burlington"/>
        <s v="Edmonton"/>
        <s v="Kingston"/>
        <s v="La Malbaie"/>
        <s v="Vancouver"/>
        <s v="Toronto"/>
        <s v="Rockland"/>
        <s v="Lethbridge"/>
        <s v="Calgary"/>
        <s v="Oakbank"/>
        <s v="Lac La Biche"/>
        <s v="Vernon"/>
        <s v="Cochrane"/>
        <s v="Ottawa"/>
        <s v="Brossard"/>
        <s v="Wakaw"/>
        <s v="Camrose"/>
        <s v="MacTier"/>
        <s v="Morden"/>
        <s v="L’Île-Bizard"/>
        <s v="Montreal"/>
        <s v="Spruce Grove"/>
        <s v="Blyth"/>
        <s v="Eastvale"/>
        <s v="Westfield"/>
        <s v="Vadnais Heights"/>
        <s v="Plymouth"/>
        <s v="Palos Heights"/>
        <s v="Dousman"/>
        <s v="Danvers"/>
        <s v="Lakewood"/>
        <s v="Farmington"/>
        <s v="Madison"/>
        <s v="Sun Valley"/>
        <s v="Grand Forks"/>
        <s v="Warroad"/>
        <s v="Minnetonka"/>
        <s v="Montpelier"/>
        <s v="Buffalo"/>
        <s v="Delafield"/>
        <s v="Andover"/>
        <s v="Rockville"/>
        <s v="Roseville"/>
        <s v="Milford"/>
        <s v="Marysville"/>
        <s v="Ladera Ranch"/>
        <s v="Moorhead"/>
        <s v="North Reading"/>
        <s v="Marlborough"/>
        <s v="Scituate"/>
        <s v="Bellmore"/>
        <s v="Rochester"/>
        <s v="Canton"/>
        <s v="Bensalem"/>
        <s v="Abington"/>
        <s v="Rindge"/>
        <s v="Winter Park"/>
        <s v="Boston"/>
        <s v="Yardley"/>
        <s v="Vienna"/>
        <s v="Wilmington"/>
        <s v="Lapeer"/>
        <s v="Bloomington"/>
        <s v="Highlands Ranch"/>
        <s v="Brighton"/>
        <s v="Erie"/>
      </sharedItems>
    </cacheField>
    <cacheField name="Prov" numFmtId="0">
      <sharedItems count="25">
        <s v="Ont."/>
        <s v="N.S."/>
        <s v="Que."/>
        <s v="Man."/>
        <s v="Sask."/>
        <s v="Alta."/>
        <s v="B.C."/>
        <s v="Calif."/>
        <s v="Mass."/>
        <s v="Minn."/>
        <s v="Ill."/>
        <s v="Wis."/>
        <s v="Colo."/>
        <s v="Mich."/>
        <s v="Idaho"/>
        <s v="N.D."/>
        <s v="Vt."/>
        <s v="N.Y."/>
        <s v="Md."/>
        <s v="Conn."/>
        <s v="Pa."/>
        <s v="N.H."/>
        <s v="Fla."/>
        <s v="Va."/>
        <s v="N.C."/>
      </sharedItems>
    </cacheField>
    <cacheField name="Pos" numFmtId="0">
      <sharedItems count="3">
        <s v="Forward"/>
        <s v="Defence"/>
        <s v="Goalie"/>
      </sharedItems>
    </cacheField>
    <cacheField name="HeightFt" numFmtId="2">
      <sharedItems containsSemiMixedTypes="0" containsString="0" containsNumber="1" minValue="5.083333333333333" maxValue="6.416666666666667" count="17">
        <n v="5.583333333333333"/>
        <n v="5.75"/>
        <n v="5.833333333333333"/>
        <n v="5.416666666666667"/>
        <n v="5.5"/>
        <n v="5.666666666666667"/>
        <n v="5.333333333333333"/>
        <n v="5.916666666666667"/>
        <n v="6.25"/>
        <n v="6"/>
        <n v="6.166666666666667"/>
        <n v="6.083333333333333"/>
        <n v="5.083333333333333"/>
        <n v="5.166666666666667"/>
        <n v="5.25"/>
        <n v="6.416666666666667"/>
        <n v="6.333333333333333"/>
      </sharedItems>
    </cacheField>
    <cacheField name="HtIn" numFmtId="2">
      <sharedItems containsSemiMixedTypes="0" containsString="0" containsNumber="1" containsInteger="1" minValue="61" maxValue="77"/>
    </cacheField>
    <cacheField name="Age" numFmtId="0">
      <sharedItems containsSemiMixedTypes="0" containsString="0" containsNumber="1" containsInteger="1" minValue="19" maxValue="39" count="20">
        <n v="31"/>
        <n v="28"/>
        <n v="23"/>
        <n v="25"/>
        <n v="26"/>
        <n v="27"/>
        <n v="29"/>
        <n v="22"/>
        <n v="24"/>
        <n v="33"/>
        <n v="32"/>
        <n v="34"/>
        <n v="37"/>
        <n v="36"/>
        <n v="35"/>
        <n v="30"/>
        <n v="19"/>
        <n v="21"/>
        <n v="20"/>
        <n v="39"/>
      </sharedItems>
    </cacheField>
    <cacheField name="BMI" numFmtId="1">
      <sharedItems containsSemiMixedTypes="0" containsString="0" containsNumber="1" containsInteger="1" minValue="20" maxValue="29" count="10">
        <n v="23"/>
        <n v="22"/>
        <n v="25"/>
        <n v="24"/>
        <n v="26"/>
        <n v="21"/>
        <n v="27"/>
        <n v="20"/>
        <n v="29"/>
        <n v="28"/>
      </sharedItems>
    </cacheField>
    <cacheField name="Quarters" numFmtId="0" databaseField="0">
      <fieldGroup base="7">
        <rangePr groupBy="quarters" startDate="1979-01-18T00:00:00" endDate="1999-01-08T00:00:00"/>
        <groupItems count="6">
          <s v="&lt;1979-01-18"/>
          <s v="Qtr1"/>
          <s v="Qtr2"/>
          <s v="Qtr3"/>
          <s v="Qtr4"/>
          <s v="&gt;1999-01-08"/>
        </groupItems>
      </fieldGroup>
    </cacheField>
    <cacheField name="Years" numFmtId="0" databaseField="0">
      <fieldGroup base="7">
        <rangePr groupBy="years" startDate="1979-01-18T00:00:00" endDate="1999-01-08T00:00:00"/>
        <groupItems count="23">
          <s v="&lt;1979-01-18"/>
          <s v="1979"/>
          <s v="1980"/>
          <s v="1981"/>
          <s v="1982"/>
          <s v="1983"/>
          <s v="1984"/>
          <s v="1985"/>
          <s v="1986"/>
          <s v="1987"/>
          <s v="1988"/>
          <s v="1989"/>
          <s v="1990"/>
          <s v="1991"/>
          <s v="1992"/>
          <s v="1993"/>
          <s v="1994"/>
          <s v="1995"/>
          <s v="1996"/>
          <s v="1997"/>
          <s v="1998"/>
          <s v="1999"/>
          <s v="&gt;1999-01-08"/>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96">
  <r>
    <n v="1"/>
    <x v="0"/>
    <x v="0"/>
    <x v="0"/>
    <s v="Agosta"/>
    <n v="148"/>
    <x v="0"/>
    <x v="0"/>
    <x v="0"/>
    <x v="0"/>
    <x v="0"/>
    <x v="0"/>
    <n v="67"/>
    <x v="0"/>
    <x v="0"/>
  </r>
  <r>
    <n v="2"/>
    <x v="0"/>
    <x v="0"/>
    <x v="1"/>
    <s v="Johnston"/>
    <n v="148"/>
    <x v="1"/>
    <x v="1"/>
    <x v="1"/>
    <x v="0"/>
    <x v="0"/>
    <x v="1"/>
    <n v="69"/>
    <x v="1"/>
    <x v="1"/>
  </r>
  <r>
    <n v="3"/>
    <x v="0"/>
    <x v="0"/>
    <x v="2"/>
    <s v="Stacey"/>
    <n v="156"/>
    <x v="2"/>
    <x v="2"/>
    <x v="2"/>
    <x v="0"/>
    <x v="0"/>
    <x v="2"/>
    <n v="70"/>
    <x v="2"/>
    <x v="1"/>
  </r>
  <r>
    <n v="4"/>
    <x v="0"/>
    <x v="0"/>
    <x v="3"/>
    <s v="Wakefield"/>
    <n v="172"/>
    <x v="2"/>
    <x v="3"/>
    <x v="3"/>
    <x v="0"/>
    <x v="0"/>
    <x v="2"/>
    <n v="70"/>
    <x v="1"/>
    <x v="2"/>
  </r>
  <r>
    <n v="5"/>
    <x v="0"/>
    <x v="0"/>
    <x v="4"/>
    <s v="Saulnier"/>
    <n v="144"/>
    <x v="3"/>
    <x v="4"/>
    <x v="4"/>
    <x v="1"/>
    <x v="0"/>
    <x v="3"/>
    <n v="65"/>
    <x v="3"/>
    <x v="3"/>
  </r>
  <r>
    <n v="6"/>
    <x v="0"/>
    <x v="0"/>
    <x v="5"/>
    <s v="Daoust"/>
    <n v="159"/>
    <x v="4"/>
    <x v="5"/>
    <x v="5"/>
    <x v="2"/>
    <x v="0"/>
    <x v="4"/>
    <n v="66"/>
    <x v="4"/>
    <x v="4"/>
  </r>
  <r>
    <n v="7"/>
    <x v="0"/>
    <x v="0"/>
    <x v="6"/>
    <s v="Bram"/>
    <n v="150"/>
    <x v="5"/>
    <x v="6"/>
    <x v="6"/>
    <x v="3"/>
    <x v="0"/>
    <x v="5"/>
    <n v="68"/>
    <x v="5"/>
    <x v="0"/>
  </r>
  <r>
    <n v="8"/>
    <x v="0"/>
    <x v="0"/>
    <x v="7"/>
    <s v="Jenner"/>
    <n v="156"/>
    <x v="1"/>
    <x v="7"/>
    <x v="7"/>
    <x v="0"/>
    <x v="0"/>
    <x v="1"/>
    <n v="69"/>
    <x v="4"/>
    <x v="0"/>
  </r>
  <r>
    <n v="9"/>
    <x v="0"/>
    <x v="0"/>
    <x v="8"/>
    <s v="Nurse"/>
    <n v="140"/>
    <x v="5"/>
    <x v="8"/>
    <x v="8"/>
    <x v="0"/>
    <x v="0"/>
    <x v="5"/>
    <n v="68"/>
    <x v="2"/>
    <x v="5"/>
  </r>
  <r>
    <n v="10"/>
    <x v="0"/>
    <x v="0"/>
    <x v="9"/>
    <s v="Irwin"/>
    <n v="170"/>
    <x v="0"/>
    <x v="9"/>
    <x v="9"/>
    <x v="0"/>
    <x v="0"/>
    <x v="0"/>
    <n v="67"/>
    <x v="6"/>
    <x v="6"/>
  </r>
  <r>
    <n v="11"/>
    <x v="0"/>
    <x v="0"/>
    <x v="10"/>
    <s v="Spooner"/>
    <n v="180"/>
    <x v="2"/>
    <x v="10"/>
    <x v="10"/>
    <x v="0"/>
    <x v="0"/>
    <x v="2"/>
    <n v="70"/>
    <x v="5"/>
    <x v="4"/>
  </r>
  <r>
    <n v="12"/>
    <x v="0"/>
    <x v="0"/>
    <x v="11"/>
    <s v="Clark"/>
    <n v="130"/>
    <x v="0"/>
    <x v="11"/>
    <x v="11"/>
    <x v="4"/>
    <x v="0"/>
    <x v="0"/>
    <n v="67"/>
    <x v="7"/>
    <x v="7"/>
  </r>
  <r>
    <n v="13"/>
    <x v="0"/>
    <x v="0"/>
    <x v="12"/>
    <s v="Poulin"/>
    <n v="160"/>
    <x v="0"/>
    <x v="12"/>
    <x v="12"/>
    <x v="2"/>
    <x v="0"/>
    <x v="0"/>
    <n v="67"/>
    <x v="4"/>
    <x v="2"/>
  </r>
  <r>
    <n v="14"/>
    <x v="0"/>
    <x v="0"/>
    <x v="13"/>
    <s v="Turnbull"/>
    <n v="155"/>
    <x v="0"/>
    <x v="13"/>
    <x v="13"/>
    <x v="1"/>
    <x v="0"/>
    <x v="0"/>
    <n v="67"/>
    <x v="8"/>
    <x v="3"/>
  </r>
  <r>
    <n v="15"/>
    <x v="0"/>
    <x v="0"/>
    <x v="14"/>
    <s v="Larocque"/>
    <n v="139"/>
    <x v="4"/>
    <x v="14"/>
    <x v="14"/>
    <x v="3"/>
    <x v="1"/>
    <x v="4"/>
    <n v="66"/>
    <x v="6"/>
    <x v="1"/>
  </r>
  <r>
    <n v="16"/>
    <x v="0"/>
    <x v="0"/>
    <x v="15"/>
    <s v="Lacquette"/>
    <n v="180"/>
    <x v="4"/>
    <x v="15"/>
    <x v="15"/>
    <x v="3"/>
    <x v="1"/>
    <x v="4"/>
    <n v="66"/>
    <x v="3"/>
    <x v="8"/>
  </r>
  <r>
    <n v="17"/>
    <x v="0"/>
    <x v="0"/>
    <x v="16"/>
    <s v="Rougeau"/>
    <n v="167"/>
    <x v="5"/>
    <x v="16"/>
    <x v="16"/>
    <x v="2"/>
    <x v="1"/>
    <x v="5"/>
    <n v="68"/>
    <x v="5"/>
    <x v="2"/>
  </r>
  <r>
    <n v="18"/>
    <x v="0"/>
    <x v="0"/>
    <x v="2"/>
    <s v="Fortino"/>
    <n v="137"/>
    <x v="6"/>
    <x v="17"/>
    <x v="8"/>
    <x v="0"/>
    <x v="1"/>
    <x v="6"/>
    <n v="64"/>
    <x v="5"/>
    <x v="3"/>
  </r>
  <r>
    <n v="19"/>
    <x v="0"/>
    <x v="0"/>
    <x v="17"/>
    <s v="Mikkelson"/>
    <n v="139"/>
    <x v="1"/>
    <x v="18"/>
    <x v="17"/>
    <x v="5"/>
    <x v="1"/>
    <x v="1"/>
    <n v="69"/>
    <x v="9"/>
    <x v="5"/>
  </r>
  <r>
    <n v="20"/>
    <x v="0"/>
    <x v="0"/>
    <x v="18"/>
    <s v="Fast"/>
    <n v="144"/>
    <x v="4"/>
    <x v="19"/>
    <x v="18"/>
    <x v="0"/>
    <x v="1"/>
    <x v="4"/>
    <n v="66"/>
    <x v="2"/>
    <x v="0"/>
  </r>
  <r>
    <n v="21"/>
    <x v="0"/>
    <x v="0"/>
    <x v="19"/>
    <s v="Szabados"/>
    <n v="146"/>
    <x v="5"/>
    <x v="20"/>
    <x v="19"/>
    <x v="5"/>
    <x v="2"/>
    <x v="5"/>
    <n v="68"/>
    <x v="0"/>
    <x v="1"/>
  </r>
  <r>
    <n v="22"/>
    <x v="0"/>
    <x v="0"/>
    <x v="20"/>
    <s v="Lacasse"/>
    <n v="136"/>
    <x v="5"/>
    <x v="21"/>
    <x v="20"/>
    <x v="0"/>
    <x v="2"/>
    <x v="5"/>
    <n v="68"/>
    <x v="1"/>
    <x v="5"/>
  </r>
  <r>
    <n v="23"/>
    <x v="0"/>
    <x v="0"/>
    <x v="21"/>
    <s v="Desbiens"/>
    <n v="160"/>
    <x v="1"/>
    <x v="22"/>
    <x v="21"/>
    <x v="2"/>
    <x v="2"/>
    <x v="1"/>
    <n v="69"/>
    <x v="2"/>
    <x v="3"/>
  </r>
  <r>
    <n v="24"/>
    <x v="1"/>
    <x v="0"/>
    <x v="22"/>
    <s v="Brulé"/>
    <n v="190"/>
    <x v="7"/>
    <x v="23"/>
    <x v="22"/>
    <x v="6"/>
    <x v="0"/>
    <x v="7"/>
    <n v="71"/>
    <x v="0"/>
    <x v="4"/>
  </r>
  <r>
    <n v="25"/>
    <x v="1"/>
    <x v="0"/>
    <x v="23"/>
    <s v="Wolski"/>
    <n v="220"/>
    <x v="8"/>
    <x v="24"/>
    <x v="23"/>
    <x v="0"/>
    <x v="0"/>
    <x v="8"/>
    <n v="75"/>
    <x v="10"/>
    <x v="6"/>
  </r>
  <r>
    <n v="26"/>
    <x v="1"/>
    <x v="0"/>
    <x v="24"/>
    <s v="Roy"/>
    <n v="187"/>
    <x v="1"/>
    <x v="25"/>
    <x v="24"/>
    <x v="0"/>
    <x v="0"/>
    <x v="1"/>
    <n v="69"/>
    <x v="11"/>
    <x v="9"/>
  </r>
  <r>
    <n v="27"/>
    <x v="1"/>
    <x v="0"/>
    <x v="25"/>
    <s v="Kelly"/>
    <n v="194"/>
    <x v="9"/>
    <x v="26"/>
    <x v="23"/>
    <x v="0"/>
    <x v="0"/>
    <x v="9"/>
    <n v="72"/>
    <x v="12"/>
    <x v="4"/>
  </r>
  <r>
    <n v="28"/>
    <x v="1"/>
    <x v="0"/>
    <x v="26"/>
    <s v="Klinkhammer"/>
    <n v="214"/>
    <x v="8"/>
    <x v="27"/>
    <x v="25"/>
    <x v="5"/>
    <x v="0"/>
    <x v="8"/>
    <n v="75"/>
    <x v="0"/>
    <x v="6"/>
  </r>
  <r>
    <n v="29"/>
    <x v="1"/>
    <x v="0"/>
    <x v="27"/>
    <s v="Kozun"/>
    <n v="170"/>
    <x v="5"/>
    <x v="28"/>
    <x v="26"/>
    <x v="5"/>
    <x v="0"/>
    <x v="5"/>
    <n v="68"/>
    <x v="5"/>
    <x v="4"/>
  </r>
  <r>
    <n v="30"/>
    <x v="1"/>
    <x v="0"/>
    <x v="28"/>
    <s v="Howden"/>
    <n v="190"/>
    <x v="10"/>
    <x v="29"/>
    <x v="27"/>
    <x v="3"/>
    <x v="0"/>
    <x v="10"/>
    <n v="74"/>
    <x v="4"/>
    <x v="3"/>
  </r>
  <r>
    <n v="31"/>
    <x v="1"/>
    <x v="0"/>
    <x v="29"/>
    <s v="Bourque"/>
    <n v="216"/>
    <x v="10"/>
    <x v="30"/>
    <x v="28"/>
    <x v="5"/>
    <x v="0"/>
    <x v="10"/>
    <n v="74"/>
    <x v="13"/>
    <x v="9"/>
  </r>
  <r>
    <n v="32"/>
    <x v="1"/>
    <x v="0"/>
    <x v="30"/>
    <s v="Ebbett"/>
    <n v="176"/>
    <x v="1"/>
    <x v="31"/>
    <x v="29"/>
    <x v="6"/>
    <x v="0"/>
    <x v="1"/>
    <n v="69"/>
    <x v="14"/>
    <x v="4"/>
  </r>
  <r>
    <n v="33"/>
    <x v="1"/>
    <x v="0"/>
    <x v="31"/>
    <s v="Raymond"/>
    <n v="179"/>
    <x v="11"/>
    <x v="32"/>
    <x v="30"/>
    <x v="5"/>
    <x v="0"/>
    <x v="11"/>
    <n v="73"/>
    <x v="10"/>
    <x v="3"/>
  </r>
  <r>
    <n v="34"/>
    <x v="1"/>
    <x v="0"/>
    <x v="32"/>
    <s v="O’Dell"/>
    <n v="201"/>
    <x v="11"/>
    <x v="33"/>
    <x v="31"/>
    <x v="0"/>
    <x v="0"/>
    <x v="11"/>
    <n v="73"/>
    <x v="5"/>
    <x v="6"/>
  </r>
  <r>
    <n v="35"/>
    <x v="1"/>
    <x v="0"/>
    <x v="33"/>
    <s v="Lapierre"/>
    <n v="216"/>
    <x v="9"/>
    <x v="34"/>
    <x v="32"/>
    <x v="2"/>
    <x v="0"/>
    <x v="9"/>
    <n v="72"/>
    <x v="10"/>
    <x v="8"/>
  </r>
  <r>
    <n v="36"/>
    <x v="1"/>
    <x v="0"/>
    <x v="34"/>
    <s v="Vey"/>
    <n v="190"/>
    <x v="9"/>
    <x v="35"/>
    <x v="33"/>
    <x v="4"/>
    <x v="0"/>
    <x v="9"/>
    <n v="72"/>
    <x v="4"/>
    <x v="4"/>
  </r>
  <r>
    <n v="37"/>
    <x v="1"/>
    <x v="0"/>
    <x v="35"/>
    <s v="Thomas"/>
    <n v="174"/>
    <x v="1"/>
    <x v="36"/>
    <x v="23"/>
    <x v="0"/>
    <x v="0"/>
    <x v="1"/>
    <n v="69"/>
    <x v="3"/>
    <x v="4"/>
  </r>
  <r>
    <n v="38"/>
    <x v="1"/>
    <x v="0"/>
    <x v="36"/>
    <s v="Stollery"/>
    <n v="181"/>
    <x v="7"/>
    <x v="37"/>
    <x v="34"/>
    <x v="5"/>
    <x v="1"/>
    <x v="7"/>
    <n v="71"/>
    <x v="15"/>
    <x v="2"/>
  </r>
  <r>
    <n v="39"/>
    <x v="1"/>
    <x v="0"/>
    <x v="25"/>
    <s v="Lee"/>
    <n v="187"/>
    <x v="9"/>
    <x v="38"/>
    <x v="35"/>
    <x v="0"/>
    <x v="1"/>
    <x v="9"/>
    <n v="72"/>
    <x v="12"/>
    <x v="2"/>
  </r>
  <r>
    <n v="40"/>
    <x v="1"/>
    <x v="0"/>
    <x v="37"/>
    <s v="Genoway"/>
    <n v="170"/>
    <x v="1"/>
    <x v="39"/>
    <x v="36"/>
    <x v="3"/>
    <x v="1"/>
    <x v="1"/>
    <n v="69"/>
    <x v="0"/>
    <x v="2"/>
  </r>
  <r>
    <n v="41"/>
    <x v="1"/>
    <x v="0"/>
    <x v="38"/>
    <s v="Gragnani"/>
    <n v="205"/>
    <x v="8"/>
    <x v="40"/>
    <x v="37"/>
    <x v="2"/>
    <x v="1"/>
    <x v="8"/>
    <n v="75"/>
    <x v="15"/>
    <x v="4"/>
  </r>
  <r>
    <n v="42"/>
    <x v="1"/>
    <x v="0"/>
    <x v="39"/>
    <s v="Elliott"/>
    <n v="190"/>
    <x v="11"/>
    <x v="17"/>
    <x v="22"/>
    <x v="6"/>
    <x v="1"/>
    <x v="11"/>
    <n v="73"/>
    <x v="5"/>
    <x v="2"/>
  </r>
  <r>
    <n v="43"/>
    <x v="1"/>
    <x v="0"/>
    <x v="40"/>
    <s v="Goloubef"/>
    <n v="200"/>
    <x v="11"/>
    <x v="41"/>
    <x v="7"/>
    <x v="0"/>
    <x v="1"/>
    <x v="11"/>
    <n v="73"/>
    <x v="1"/>
    <x v="4"/>
  </r>
  <r>
    <n v="44"/>
    <x v="1"/>
    <x v="0"/>
    <x v="41"/>
    <s v="Robinson"/>
    <n v="185"/>
    <x v="2"/>
    <x v="42"/>
    <x v="26"/>
    <x v="5"/>
    <x v="1"/>
    <x v="2"/>
    <n v="70"/>
    <x v="0"/>
    <x v="6"/>
  </r>
  <r>
    <n v="45"/>
    <x v="1"/>
    <x v="0"/>
    <x v="33"/>
    <s v="Noreau"/>
    <n v="198"/>
    <x v="9"/>
    <x v="43"/>
    <x v="38"/>
    <x v="2"/>
    <x v="1"/>
    <x v="9"/>
    <n v="72"/>
    <x v="15"/>
    <x v="6"/>
  </r>
  <r>
    <n v="46"/>
    <x v="1"/>
    <x v="0"/>
    <x v="42"/>
    <s v="Scrivens"/>
    <n v="181"/>
    <x v="10"/>
    <x v="44"/>
    <x v="39"/>
    <x v="5"/>
    <x v="2"/>
    <x v="10"/>
    <n v="74"/>
    <x v="0"/>
    <x v="0"/>
  </r>
  <r>
    <n v="47"/>
    <x v="1"/>
    <x v="0"/>
    <x v="43"/>
    <s v="Poulin"/>
    <n v="205"/>
    <x v="10"/>
    <x v="16"/>
    <x v="38"/>
    <x v="2"/>
    <x v="2"/>
    <x v="10"/>
    <n v="74"/>
    <x v="5"/>
    <x v="4"/>
  </r>
  <r>
    <n v="48"/>
    <x v="1"/>
    <x v="0"/>
    <x v="44"/>
    <s v="Peters"/>
    <n v="210"/>
    <x v="11"/>
    <x v="45"/>
    <x v="40"/>
    <x v="0"/>
    <x v="2"/>
    <x v="11"/>
    <n v="73"/>
    <x v="0"/>
    <x v="9"/>
  </r>
  <r>
    <n v="49"/>
    <x v="0"/>
    <x v="1"/>
    <x v="45"/>
    <s v="Barnes"/>
    <n v="145"/>
    <x v="12"/>
    <x v="46"/>
    <x v="41"/>
    <x v="7"/>
    <x v="1"/>
    <x v="12"/>
    <n v="61"/>
    <x v="16"/>
    <x v="6"/>
  </r>
  <r>
    <n v="50"/>
    <x v="0"/>
    <x v="1"/>
    <x v="46"/>
    <s v="Bellamy"/>
    <n v="145"/>
    <x v="0"/>
    <x v="47"/>
    <x v="42"/>
    <x v="8"/>
    <x v="1"/>
    <x v="0"/>
    <n v="67"/>
    <x v="15"/>
    <x v="0"/>
  </r>
  <r>
    <n v="51"/>
    <x v="0"/>
    <x v="1"/>
    <x v="47"/>
    <s v="Brandt"/>
    <n v="150"/>
    <x v="4"/>
    <x v="48"/>
    <x v="43"/>
    <x v="9"/>
    <x v="0"/>
    <x v="4"/>
    <n v="66"/>
    <x v="8"/>
    <x v="3"/>
  </r>
  <r>
    <n v="52"/>
    <x v="0"/>
    <x v="1"/>
    <x v="48"/>
    <s v="Cameranesi"/>
    <n v="148"/>
    <x v="3"/>
    <x v="49"/>
    <x v="44"/>
    <x v="9"/>
    <x v="0"/>
    <x v="3"/>
    <n v="65"/>
    <x v="7"/>
    <x v="2"/>
  </r>
  <r>
    <n v="53"/>
    <x v="0"/>
    <x v="1"/>
    <x v="49"/>
    <s v="Coyne"/>
    <n v="123"/>
    <x v="13"/>
    <x v="50"/>
    <x v="45"/>
    <x v="10"/>
    <x v="0"/>
    <x v="13"/>
    <n v="62"/>
    <x v="3"/>
    <x v="1"/>
  </r>
  <r>
    <n v="54"/>
    <x v="0"/>
    <x v="1"/>
    <x v="50"/>
    <s v="Decker"/>
    <n v="150"/>
    <x v="6"/>
    <x v="51"/>
    <x v="46"/>
    <x v="11"/>
    <x v="0"/>
    <x v="6"/>
    <n v="64"/>
    <x v="4"/>
    <x v="4"/>
  </r>
  <r>
    <n v="55"/>
    <x v="0"/>
    <x v="1"/>
    <x v="0"/>
    <s v="Duggan"/>
    <n v="164"/>
    <x v="2"/>
    <x v="52"/>
    <x v="47"/>
    <x v="8"/>
    <x v="0"/>
    <x v="2"/>
    <n v="70"/>
    <x v="15"/>
    <x v="3"/>
  </r>
  <r>
    <n v="56"/>
    <x v="0"/>
    <x v="1"/>
    <x v="51"/>
    <s v="Flanagan"/>
    <n v="142"/>
    <x v="6"/>
    <x v="53"/>
    <x v="18"/>
    <x v="8"/>
    <x v="1"/>
    <x v="6"/>
    <n v="64"/>
    <x v="7"/>
    <x v="3"/>
  </r>
  <r>
    <n v="57"/>
    <x v="0"/>
    <x v="1"/>
    <x v="52"/>
    <s v="Hensley"/>
    <n v="155"/>
    <x v="0"/>
    <x v="54"/>
    <x v="48"/>
    <x v="12"/>
    <x v="2"/>
    <x v="0"/>
    <n v="67"/>
    <x v="2"/>
    <x v="3"/>
  </r>
  <r>
    <n v="58"/>
    <x v="0"/>
    <x v="1"/>
    <x v="53"/>
    <s v="Keller"/>
    <n v="160"/>
    <x v="7"/>
    <x v="55"/>
    <x v="49"/>
    <x v="13"/>
    <x v="1"/>
    <x v="7"/>
    <n v="71"/>
    <x v="17"/>
    <x v="1"/>
  </r>
  <r>
    <n v="59"/>
    <x v="0"/>
    <x v="1"/>
    <x v="54"/>
    <s v="Kessel"/>
    <n v="136"/>
    <x v="3"/>
    <x v="56"/>
    <x v="50"/>
    <x v="11"/>
    <x v="0"/>
    <x v="3"/>
    <n v="65"/>
    <x v="4"/>
    <x v="0"/>
  </r>
  <r>
    <n v="60"/>
    <x v="0"/>
    <x v="1"/>
    <x v="55"/>
    <s v="Knight"/>
    <n v="175"/>
    <x v="7"/>
    <x v="57"/>
    <x v="51"/>
    <x v="14"/>
    <x v="0"/>
    <x v="7"/>
    <n v="71"/>
    <x v="1"/>
    <x v="3"/>
  </r>
  <r>
    <n v="61"/>
    <x v="0"/>
    <x v="1"/>
    <x v="14"/>
    <s v="Lamoureux-Davidson"/>
    <n v="150"/>
    <x v="4"/>
    <x v="58"/>
    <x v="52"/>
    <x v="15"/>
    <x v="0"/>
    <x v="4"/>
    <n v="66"/>
    <x v="1"/>
    <x v="3"/>
  </r>
  <r>
    <n v="62"/>
    <x v="0"/>
    <x v="1"/>
    <x v="56"/>
    <s v="Lamoureux-Morando"/>
    <n v="147"/>
    <x v="4"/>
    <x v="58"/>
    <x v="52"/>
    <x v="15"/>
    <x v="0"/>
    <x v="4"/>
    <n v="66"/>
    <x v="1"/>
    <x v="3"/>
  </r>
  <r>
    <n v="63"/>
    <x v="0"/>
    <x v="1"/>
    <x v="57"/>
    <s v="Marvin"/>
    <n v="159"/>
    <x v="5"/>
    <x v="59"/>
    <x v="53"/>
    <x v="9"/>
    <x v="0"/>
    <x v="5"/>
    <n v="68"/>
    <x v="15"/>
    <x v="3"/>
  </r>
  <r>
    <n v="64"/>
    <x v="0"/>
    <x v="1"/>
    <x v="58"/>
    <s v="Morin"/>
    <n v="140"/>
    <x v="3"/>
    <x v="60"/>
    <x v="54"/>
    <x v="9"/>
    <x v="1"/>
    <x v="3"/>
    <n v="65"/>
    <x v="7"/>
    <x v="0"/>
  </r>
  <r>
    <n v="65"/>
    <x v="0"/>
    <x v="1"/>
    <x v="59"/>
    <s v="Pannek"/>
    <n v="165"/>
    <x v="5"/>
    <x v="61"/>
    <x v="44"/>
    <x v="9"/>
    <x v="0"/>
    <x v="5"/>
    <n v="68"/>
    <x v="7"/>
    <x v="2"/>
  </r>
  <r>
    <n v="66"/>
    <x v="0"/>
    <x v="1"/>
    <x v="54"/>
    <s v="Pelkey"/>
    <n v="135"/>
    <x v="14"/>
    <x v="62"/>
    <x v="55"/>
    <x v="16"/>
    <x v="0"/>
    <x v="14"/>
    <n v="63"/>
    <x v="8"/>
    <x v="3"/>
  </r>
  <r>
    <n v="67"/>
    <x v="0"/>
    <x v="1"/>
    <x v="11"/>
    <s v="Pfalzer"/>
    <n v="125"/>
    <x v="14"/>
    <x v="63"/>
    <x v="56"/>
    <x v="17"/>
    <x v="1"/>
    <x v="14"/>
    <n v="63"/>
    <x v="8"/>
    <x v="1"/>
  </r>
  <r>
    <n v="68"/>
    <x v="0"/>
    <x v="1"/>
    <x v="60"/>
    <s v="Rigsby"/>
    <n v="150"/>
    <x v="0"/>
    <x v="64"/>
    <x v="57"/>
    <x v="11"/>
    <x v="2"/>
    <x v="0"/>
    <n v="67"/>
    <x v="4"/>
    <x v="0"/>
  </r>
  <r>
    <n v="69"/>
    <x v="0"/>
    <x v="1"/>
    <x v="61"/>
    <s v="Rooney"/>
    <n v="145"/>
    <x v="3"/>
    <x v="65"/>
    <x v="58"/>
    <x v="9"/>
    <x v="2"/>
    <x v="3"/>
    <n v="65"/>
    <x v="18"/>
    <x v="3"/>
  </r>
  <r>
    <n v="70"/>
    <x v="0"/>
    <x v="1"/>
    <x v="9"/>
    <s v="Skarupa"/>
    <n v="140"/>
    <x v="4"/>
    <x v="66"/>
    <x v="59"/>
    <x v="18"/>
    <x v="0"/>
    <x v="4"/>
    <n v="66"/>
    <x v="8"/>
    <x v="0"/>
  </r>
  <r>
    <n v="71"/>
    <x v="0"/>
    <x v="1"/>
    <x v="62"/>
    <s v="Stecklein"/>
    <n v="175"/>
    <x v="9"/>
    <x v="67"/>
    <x v="60"/>
    <x v="9"/>
    <x v="1"/>
    <x v="9"/>
    <n v="72"/>
    <x v="2"/>
    <x v="3"/>
  </r>
  <r>
    <n v="72"/>
    <x v="1"/>
    <x v="1"/>
    <x v="63"/>
    <s v="Arcobello"/>
    <n v="170"/>
    <x v="5"/>
    <x v="68"/>
    <x v="61"/>
    <x v="19"/>
    <x v="0"/>
    <x v="5"/>
    <n v="68"/>
    <x v="6"/>
    <x v="4"/>
  </r>
  <r>
    <n v="73"/>
    <x v="1"/>
    <x v="1"/>
    <x v="64"/>
    <s v="Billins"/>
    <n v="185"/>
    <x v="2"/>
    <x v="69"/>
    <x v="62"/>
    <x v="13"/>
    <x v="1"/>
    <x v="2"/>
    <n v="70"/>
    <x v="1"/>
    <x v="6"/>
  </r>
  <r>
    <n v="74"/>
    <x v="1"/>
    <x v="1"/>
    <x v="65"/>
    <s v="Blum"/>
    <n v="195"/>
    <x v="11"/>
    <x v="70"/>
    <x v="63"/>
    <x v="7"/>
    <x v="1"/>
    <x v="11"/>
    <n v="73"/>
    <x v="6"/>
    <x v="4"/>
  </r>
  <r>
    <n v="75"/>
    <x v="1"/>
    <x v="1"/>
    <x v="66"/>
    <s v="Borgen"/>
    <n v="195"/>
    <x v="10"/>
    <x v="71"/>
    <x v="64"/>
    <x v="9"/>
    <x v="1"/>
    <x v="10"/>
    <n v="74"/>
    <x v="17"/>
    <x v="2"/>
  </r>
  <r>
    <n v="76"/>
    <x v="1"/>
    <x v="1"/>
    <x v="25"/>
    <s v="Bourque"/>
    <n v="180"/>
    <x v="5"/>
    <x v="72"/>
    <x v="65"/>
    <x v="8"/>
    <x v="0"/>
    <x v="5"/>
    <n v="68"/>
    <x v="10"/>
    <x v="6"/>
  </r>
  <r>
    <n v="77"/>
    <x v="1"/>
    <x v="1"/>
    <x v="67"/>
    <s v="Butler"/>
    <n v="189"/>
    <x v="9"/>
    <x v="73"/>
    <x v="66"/>
    <x v="8"/>
    <x v="0"/>
    <x v="9"/>
    <n v="72"/>
    <x v="15"/>
    <x v="4"/>
  </r>
  <r>
    <n v="78"/>
    <x v="1"/>
    <x v="1"/>
    <x v="68"/>
    <s v="Donato"/>
    <n v="196"/>
    <x v="11"/>
    <x v="74"/>
    <x v="67"/>
    <x v="8"/>
    <x v="0"/>
    <x v="11"/>
    <n v="73"/>
    <x v="17"/>
    <x v="4"/>
  </r>
  <r>
    <n v="79"/>
    <x v="1"/>
    <x v="1"/>
    <x v="69"/>
    <s v="Gilroy"/>
    <n v="200"/>
    <x v="11"/>
    <x v="75"/>
    <x v="68"/>
    <x v="17"/>
    <x v="1"/>
    <x v="11"/>
    <n v="73"/>
    <x v="9"/>
    <x v="4"/>
  </r>
  <r>
    <n v="80"/>
    <x v="1"/>
    <x v="1"/>
    <x v="70"/>
    <s v="Gionta"/>
    <n v="175"/>
    <x v="0"/>
    <x v="76"/>
    <x v="69"/>
    <x v="17"/>
    <x v="0"/>
    <x v="0"/>
    <n v="67"/>
    <x v="19"/>
    <x v="6"/>
  </r>
  <r>
    <n v="81"/>
    <x v="1"/>
    <x v="1"/>
    <x v="71"/>
    <s v="Greenway"/>
    <n v="235"/>
    <x v="15"/>
    <x v="77"/>
    <x v="70"/>
    <x v="17"/>
    <x v="0"/>
    <x v="15"/>
    <n v="77"/>
    <x v="17"/>
    <x v="9"/>
  </r>
  <r>
    <n v="82"/>
    <x v="1"/>
    <x v="1"/>
    <x v="68"/>
    <s v="Gunderson"/>
    <n v="170"/>
    <x v="1"/>
    <x v="78"/>
    <x v="71"/>
    <x v="20"/>
    <x v="1"/>
    <x v="1"/>
    <n v="69"/>
    <x v="10"/>
    <x v="2"/>
  </r>
  <r>
    <n v="83"/>
    <x v="1"/>
    <x v="1"/>
    <x v="64"/>
    <s v="Kolarik"/>
    <n v="185"/>
    <x v="7"/>
    <x v="79"/>
    <x v="72"/>
    <x v="20"/>
    <x v="0"/>
    <x v="7"/>
    <n v="71"/>
    <x v="10"/>
    <x v="4"/>
  </r>
  <r>
    <n v="84"/>
    <x v="1"/>
    <x v="1"/>
    <x v="72"/>
    <s v="Leggio"/>
    <n v="185"/>
    <x v="9"/>
    <x v="80"/>
    <x v="56"/>
    <x v="17"/>
    <x v="2"/>
    <x v="9"/>
    <n v="72"/>
    <x v="9"/>
    <x v="2"/>
  </r>
  <r>
    <n v="85"/>
    <x v="1"/>
    <x v="1"/>
    <x v="73"/>
    <s v="Little"/>
    <n v="170"/>
    <x v="1"/>
    <x v="81"/>
    <x v="73"/>
    <x v="21"/>
    <x v="0"/>
    <x v="1"/>
    <n v="69"/>
    <x v="6"/>
    <x v="2"/>
  </r>
  <r>
    <n v="86"/>
    <x v="1"/>
    <x v="1"/>
    <x v="27"/>
    <s v="Maxwell"/>
    <n v="196"/>
    <x v="11"/>
    <x v="82"/>
    <x v="74"/>
    <x v="22"/>
    <x v="2"/>
    <x v="11"/>
    <n v="73"/>
    <x v="4"/>
    <x v="4"/>
  </r>
  <r>
    <n v="87"/>
    <x v="1"/>
    <x v="1"/>
    <x v="74"/>
    <s v="McCarthy"/>
    <n v="195"/>
    <x v="11"/>
    <x v="83"/>
    <x v="75"/>
    <x v="8"/>
    <x v="0"/>
    <x v="11"/>
    <n v="73"/>
    <x v="0"/>
    <x v="4"/>
  </r>
  <r>
    <n v="88"/>
    <x v="1"/>
    <x v="1"/>
    <x v="70"/>
    <s v="O'Neill"/>
    <n v="174"/>
    <x v="1"/>
    <x v="84"/>
    <x v="76"/>
    <x v="20"/>
    <x v="0"/>
    <x v="1"/>
    <n v="69"/>
    <x v="6"/>
    <x v="4"/>
  </r>
  <r>
    <n v="89"/>
    <x v="1"/>
    <x v="1"/>
    <x v="75"/>
    <s v="Roe"/>
    <n v="178"/>
    <x v="1"/>
    <x v="85"/>
    <x v="77"/>
    <x v="23"/>
    <x v="0"/>
    <x v="1"/>
    <n v="69"/>
    <x v="15"/>
    <x v="4"/>
  </r>
  <r>
    <n v="90"/>
    <x v="1"/>
    <x v="1"/>
    <x v="67"/>
    <s v="Sanguinetti"/>
    <n v="190"/>
    <x v="10"/>
    <x v="86"/>
    <x v="78"/>
    <x v="24"/>
    <x v="1"/>
    <x v="10"/>
    <n v="74"/>
    <x v="6"/>
    <x v="3"/>
  </r>
  <r>
    <n v="91"/>
    <x v="1"/>
    <x v="1"/>
    <x v="76"/>
    <s v="Slater"/>
    <n v="200"/>
    <x v="9"/>
    <x v="87"/>
    <x v="79"/>
    <x v="13"/>
    <x v="0"/>
    <x v="9"/>
    <n v="72"/>
    <x v="14"/>
    <x v="6"/>
  </r>
  <r>
    <n v="92"/>
    <x v="1"/>
    <x v="1"/>
    <x v="68"/>
    <s v="Stoa"/>
    <n v="210"/>
    <x v="8"/>
    <x v="88"/>
    <x v="80"/>
    <x v="9"/>
    <x v="0"/>
    <x v="8"/>
    <n v="75"/>
    <x v="15"/>
    <x v="4"/>
  </r>
  <r>
    <n v="93"/>
    <x v="1"/>
    <x v="1"/>
    <x v="77"/>
    <s v="Terry"/>
    <n v="179"/>
    <x v="9"/>
    <x v="89"/>
    <x v="81"/>
    <x v="12"/>
    <x v="0"/>
    <x v="9"/>
    <n v="72"/>
    <x v="18"/>
    <x v="3"/>
  </r>
  <r>
    <n v="94"/>
    <x v="1"/>
    <x v="1"/>
    <x v="78"/>
    <s v="Welch"/>
    <n v="215"/>
    <x v="16"/>
    <x v="90"/>
    <x v="82"/>
    <x v="8"/>
    <x v="1"/>
    <x v="16"/>
    <n v="76"/>
    <x v="14"/>
    <x v="4"/>
  </r>
  <r>
    <n v="95"/>
    <x v="1"/>
    <x v="1"/>
    <x v="79"/>
    <s v="Wisniewski"/>
    <n v="205"/>
    <x v="9"/>
    <x v="91"/>
    <x v="70"/>
    <x v="13"/>
    <x v="1"/>
    <x v="9"/>
    <n v="72"/>
    <x v="11"/>
    <x v="9"/>
  </r>
  <r>
    <n v="96"/>
    <x v="1"/>
    <x v="1"/>
    <x v="68"/>
    <s v="Zapolski"/>
    <n v="203"/>
    <x v="9"/>
    <x v="92"/>
    <x v="83"/>
    <x v="20"/>
    <x v="2"/>
    <x v="9"/>
    <n v="72"/>
    <x v="0"/>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N8:P25" firstHeaderRow="1" firstDataRow="1" firstDataCol="0"/>
  <pivotFields count="17">
    <pivotField showAll="0"/>
    <pivotField showAll="0"/>
    <pivotField showAll="0"/>
    <pivotField showAll="0"/>
    <pivotField showAll="0"/>
    <pivotField showAll="0"/>
    <pivotField showAll="0"/>
    <pivotField numFmtId="14" showAll="0"/>
    <pivotField showAll="0"/>
    <pivotField showAll="0"/>
    <pivotField showAll="0"/>
    <pivotField numFmtId="2" showAll="0"/>
    <pivotField numFmtId="2" showAll="0"/>
    <pivotField showAll="0"/>
    <pivotField numFmtId="1" showAll="0"/>
    <pivotField showAll="0" defaultSubtotal="0"/>
    <pivotField showAll="0" defaultSubtota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5" cacheId="0" applyNumberFormats="0" applyBorderFormats="0" applyFontFormats="0" applyPatternFormats="0" applyAlignmentFormats="0" applyWidthHeightFormats="1" dataCaption="Values" grandTotalCaption="Total" updatedVersion="6" minRefreshableVersion="3" useAutoFormatting="1" itemPrintTitles="1" createdVersion="6" indent="0" compact="0" outline="1" outlineData="1" compactData="0" multipleFieldFilters="0" chartFormat="1">
  <location ref="B3:E25" firstHeaderRow="1" firstDataRow="2" firstDataCol="1"/>
  <pivotFields count="17">
    <pivotField compact="0" showAll="0"/>
    <pivotField compact="0" showAll="0"/>
    <pivotField axis="axisCol" compact="0" showAll="0">
      <items count="3">
        <item x="0"/>
        <item x="1"/>
        <item t="default"/>
      </items>
    </pivotField>
    <pivotField compact="0" showAll="0"/>
    <pivotField dataField="1" compact="0" showAll="0"/>
    <pivotField compact="0" showAll="0"/>
    <pivotField compact="0" showAll="0"/>
    <pivotField compact="0" numFmtId="14" showAll="0">
      <items count="15">
        <item x="0"/>
        <item x="1"/>
        <item x="2"/>
        <item x="3"/>
        <item x="4"/>
        <item x="5"/>
        <item x="6"/>
        <item x="7"/>
        <item x="8"/>
        <item x="9"/>
        <item x="10"/>
        <item x="11"/>
        <item x="12"/>
        <item x="13"/>
        <item t="default"/>
      </items>
    </pivotField>
    <pivotField compact="0" showAll="0"/>
    <pivotField compact="0" showAll="0" measureFilter="1" sortType="descending">
      <autoSortScope>
        <pivotArea dataOnly="0" outline="0" fieldPosition="0">
          <references count="1">
            <reference field="4294967294" count="1" selected="0">
              <x v="0"/>
            </reference>
          </references>
        </pivotArea>
      </autoSortScope>
    </pivotField>
    <pivotField compact="0" showAll="0"/>
    <pivotField compact="0" numFmtId="164" showAll="0"/>
    <pivotField compact="0" numFmtId="2" showAll="0"/>
    <pivotField axis="axisRow" compact="0" showAll="0" sortType="ascending">
      <items count="21">
        <item x="16"/>
        <item x="18"/>
        <item x="17"/>
        <item x="7"/>
        <item x="2"/>
        <item x="8"/>
        <item x="3"/>
        <item x="4"/>
        <item x="5"/>
        <item x="1"/>
        <item x="6"/>
        <item x="15"/>
        <item x="0"/>
        <item x="10"/>
        <item x="9"/>
        <item x="11"/>
        <item x="14"/>
        <item x="13"/>
        <item x="12"/>
        <item x="19"/>
        <item t="default"/>
      </items>
    </pivotField>
    <pivotField compact="0" numFmtId="2" showAll="0"/>
    <pivotField compact="0" showAll="0" defaultSubtotal="0">
      <items count="6">
        <item x="0"/>
        <item x="1"/>
        <item x="2"/>
        <item x="3"/>
        <item x="4"/>
        <item x="5"/>
      </items>
    </pivotField>
    <pivotField compact="0" showAll="0" defaultSubtotal="0">
      <items count="23">
        <item x="0"/>
        <item x="1"/>
        <item x="2"/>
        <item x="3"/>
        <item x="4"/>
        <item x="5"/>
        <item x="6"/>
        <item x="7"/>
        <item x="8"/>
        <item x="9"/>
        <item x="10"/>
        <item x="11"/>
        <item x="12"/>
        <item x="13"/>
        <item x="14"/>
        <item x="15"/>
        <item x="16"/>
        <item x="17"/>
        <item x="18"/>
        <item x="19"/>
        <item x="20"/>
        <item x="21"/>
        <item x="22"/>
      </items>
    </pivotField>
  </pivotFields>
  <rowFields count="1">
    <field x="13"/>
  </rowFields>
  <rowItems count="21">
    <i>
      <x/>
    </i>
    <i>
      <x v="1"/>
    </i>
    <i>
      <x v="2"/>
    </i>
    <i>
      <x v="3"/>
    </i>
    <i>
      <x v="4"/>
    </i>
    <i>
      <x v="5"/>
    </i>
    <i>
      <x v="6"/>
    </i>
    <i>
      <x v="7"/>
    </i>
    <i>
      <x v="8"/>
    </i>
    <i>
      <x v="9"/>
    </i>
    <i>
      <x v="10"/>
    </i>
    <i>
      <x v="11"/>
    </i>
    <i>
      <x v="12"/>
    </i>
    <i>
      <x v="13"/>
    </i>
    <i>
      <x v="14"/>
    </i>
    <i>
      <x v="15"/>
    </i>
    <i>
      <x v="16"/>
    </i>
    <i>
      <x v="17"/>
    </i>
    <i>
      <x v="18"/>
    </i>
    <i>
      <x v="19"/>
    </i>
    <i t="grand">
      <x/>
    </i>
  </rowItems>
  <colFields count="1">
    <field x="2"/>
  </colFields>
  <colItems count="3">
    <i>
      <x/>
    </i>
    <i>
      <x v="1"/>
    </i>
    <i t="grand">
      <x/>
    </i>
  </colItems>
  <dataFields count="1">
    <dataField name="Players" fld="4" subtotal="count" baseField="0" baseItem="0"/>
  </dataFields>
  <formats count="3">
    <format dxfId="43">
      <pivotArea dataOnly="0" labelOnly="1" outline="0" axis="axisValues" fieldPosition="0"/>
    </format>
    <format dxfId="42">
      <pivotArea dataOnly="0" labelOnly="1" outline="0" axis="axisValues" fieldPosition="0"/>
    </format>
    <format dxfId="41">
      <pivotArea dataOnly="0" labelOnly="1" outline="0" fieldPosition="0">
        <references count="1">
          <reference field="2" count="0"/>
        </references>
      </pivotArea>
    </format>
  </formats>
  <chartFormats count="2">
    <chartFormat chart="0" format="8" series="1">
      <pivotArea type="data" outline="0" fieldPosition="0">
        <references count="2">
          <reference field="4294967294" count="1" selected="0">
            <x v="0"/>
          </reference>
          <reference field="2" count="1" selected="0">
            <x v="0"/>
          </reference>
        </references>
      </pivotArea>
    </chartFormat>
    <chartFormat chart="0" format="9" series="1">
      <pivotArea type="data" outline="0" fieldPosition="0">
        <references count="2">
          <reference field="4294967294" count="1" selected="0">
            <x v="0"/>
          </reference>
          <reference field="2" count="1" selected="0">
            <x v="1"/>
          </reference>
        </references>
      </pivotArea>
    </chartFormat>
  </chartFormats>
  <pivotTableStyleInfo name="PivotStyleLight15" showRowHeaders="1" showColHeaders="1" showRowStripes="0" showColStripes="0" showLastColumn="1"/>
  <filters count="1">
    <filter fld="9"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name="PivotTable6" cacheId="0" applyNumberFormats="0" applyBorderFormats="0" applyFontFormats="0" applyPatternFormats="0" applyAlignmentFormats="0" applyWidthHeightFormats="1" dataCaption="Values" grandTotalCaption="Total" updatedVersion="6" minRefreshableVersion="3" useAutoFormatting="1" itemPrintTitles="1" createdVersion="6" indent="0" compact="0" outline="1" outlineData="1" compactData="0" multipleFieldFilters="0" chartFormat="6">
  <location ref="B3:E25" firstHeaderRow="1" firstDataRow="2" firstDataCol="1"/>
  <pivotFields count="17">
    <pivotField compact="0" showAll="0"/>
    <pivotField axis="axisCol" compact="0" showAll="0">
      <items count="3">
        <item x="1"/>
        <item x="0"/>
        <item t="default"/>
      </items>
    </pivotField>
    <pivotField compact="0" showAll="0"/>
    <pivotField compact="0" showAll="0"/>
    <pivotField dataField="1" compact="0" showAll="0"/>
    <pivotField compact="0" showAll="0"/>
    <pivotField compact="0" showAll="0"/>
    <pivotField compact="0" numFmtId="14" showAll="0">
      <items count="15">
        <item x="0"/>
        <item x="1"/>
        <item x="2"/>
        <item x="3"/>
        <item x="4"/>
        <item x="5"/>
        <item x="6"/>
        <item x="7"/>
        <item x="8"/>
        <item x="9"/>
        <item x="10"/>
        <item x="11"/>
        <item x="12"/>
        <item x="13"/>
        <item t="default"/>
      </items>
    </pivotField>
    <pivotField compact="0" showAll="0"/>
    <pivotField compact="0" showAll="0" measureFilter="1" sortType="descending">
      <autoSortScope>
        <pivotArea dataOnly="0" outline="0" fieldPosition="0">
          <references count="1">
            <reference field="4294967294" count="1" selected="0">
              <x v="0"/>
            </reference>
          </references>
        </pivotArea>
      </autoSortScope>
    </pivotField>
    <pivotField compact="0" showAll="0"/>
    <pivotField compact="0" numFmtId="164" showAll="0"/>
    <pivotField compact="0" numFmtId="2" showAll="0"/>
    <pivotField axis="axisRow" compact="0" showAll="0" sortType="ascending">
      <items count="21">
        <item x="16"/>
        <item x="18"/>
        <item x="17"/>
        <item x="7"/>
        <item x="2"/>
        <item x="8"/>
        <item x="3"/>
        <item x="4"/>
        <item x="5"/>
        <item x="1"/>
        <item x="6"/>
        <item x="15"/>
        <item x="0"/>
        <item x="10"/>
        <item x="9"/>
        <item x="11"/>
        <item x="14"/>
        <item x="13"/>
        <item x="12"/>
        <item x="19"/>
        <item t="default"/>
      </items>
    </pivotField>
    <pivotField compact="0" numFmtId="2" showAll="0"/>
    <pivotField compact="0" showAll="0" defaultSubtotal="0">
      <items count="6">
        <item x="0"/>
        <item x="1"/>
        <item x="2"/>
        <item x="3"/>
        <item x="4"/>
        <item x="5"/>
      </items>
    </pivotField>
    <pivotField compact="0" showAll="0" defaultSubtotal="0">
      <items count="23">
        <item x="0"/>
        <item x="1"/>
        <item x="2"/>
        <item x="3"/>
        <item x="4"/>
        <item x="5"/>
        <item x="6"/>
        <item x="7"/>
        <item x="8"/>
        <item x="9"/>
        <item x="10"/>
        <item x="11"/>
        <item x="12"/>
        <item x="13"/>
        <item x="14"/>
        <item x="15"/>
        <item x="16"/>
        <item x="17"/>
        <item x="18"/>
        <item x="19"/>
        <item x="20"/>
        <item x="21"/>
        <item x="22"/>
      </items>
    </pivotField>
  </pivotFields>
  <rowFields count="1">
    <field x="13"/>
  </rowFields>
  <rowItems count="21">
    <i>
      <x/>
    </i>
    <i>
      <x v="1"/>
    </i>
    <i>
      <x v="2"/>
    </i>
    <i>
      <x v="3"/>
    </i>
    <i>
      <x v="4"/>
    </i>
    <i>
      <x v="5"/>
    </i>
    <i>
      <x v="6"/>
    </i>
    <i>
      <x v="7"/>
    </i>
    <i>
      <x v="8"/>
    </i>
    <i>
      <x v="9"/>
    </i>
    <i>
      <x v="10"/>
    </i>
    <i>
      <x v="11"/>
    </i>
    <i>
      <x v="12"/>
    </i>
    <i>
      <x v="13"/>
    </i>
    <i>
      <x v="14"/>
    </i>
    <i>
      <x v="15"/>
    </i>
    <i>
      <x v="16"/>
    </i>
    <i>
      <x v="17"/>
    </i>
    <i>
      <x v="18"/>
    </i>
    <i>
      <x v="19"/>
    </i>
    <i t="grand">
      <x/>
    </i>
  </rowItems>
  <colFields count="1">
    <field x="1"/>
  </colFields>
  <colItems count="3">
    <i>
      <x/>
    </i>
    <i>
      <x v="1"/>
    </i>
    <i t="grand">
      <x/>
    </i>
  </colItems>
  <dataFields count="1">
    <dataField name="Players" fld="4" subtotal="count" baseField="0" baseItem="0"/>
  </dataFields>
  <formats count="3">
    <format dxfId="40">
      <pivotArea dataOnly="0" labelOnly="1" outline="0" axis="axisValues" fieldPosition="0"/>
    </format>
    <format dxfId="39">
      <pivotArea dataOnly="0" labelOnly="1" outline="0" axis="axisValues" fieldPosition="0"/>
    </format>
    <format dxfId="38">
      <pivotArea dataOnly="0" labelOnly="1" outline="0" fieldPosition="0">
        <references count="1">
          <reference field="1" count="0"/>
        </references>
      </pivotArea>
    </format>
  </formats>
  <chartFormats count="6">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3" format="4" series="1">
      <pivotArea type="data" outline="0" fieldPosition="0">
        <references count="2">
          <reference field="4294967294" count="1" selected="0">
            <x v="0"/>
          </reference>
          <reference field="1" count="1" selected="0">
            <x v="0"/>
          </reference>
        </references>
      </pivotArea>
    </chartFormat>
    <chartFormat chart="3" format="5" series="1">
      <pivotArea type="data" outline="0" fieldPosition="0">
        <references count="2">
          <reference field="4294967294" count="1" selected="0">
            <x v="0"/>
          </reference>
          <reference field="1" count="1" selected="0">
            <x v="1"/>
          </reference>
        </references>
      </pivotArea>
    </chartFormat>
    <chartFormat chart="5" format="2" series="1">
      <pivotArea type="data" outline="0" fieldPosition="0">
        <references count="2">
          <reference field="4294967294" count="1" selected="0">
            <x v="0"/>
          </reference>
          <reference field="1" count="1" selected="0">
            <x v="0"/>
          </reference>
        </references>
      </pivotArea>
    </chartFormat>
    <chartFormat chart="5" format="3" series="1">
      <pivotArea type="data" outline="0" fieldPosition="0">
        <references count="2">
          <reference field="4294967294" count="1" selected="0">
            <x v="0"/>
          </reference>
          <reference field="1" count="1" selected="0">
            <x v="1"/>
          </reference>
        </references>
      </pivotArea>
    </chartFormat>
  </chartFormats>
  <pivotTableStyleInfo name="PivotStyleLight15" showRowHeaders="1" showColHeaders="1" showRowStripes="0" showColStripes="0" showLastColumn="1"/>
  <filters count="1">
    <filter fld="9"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name="PivotTable6" cacheId="0" applyNumberFormats="0" applyBorderFormats="0" applyFontFormats="0" applyPatternFormats="0" applyAlignmentFormats="0" applyWidthHeightFormats="1" dataCaption="Values" grandTotalCaption="Total" updatedVersion="6" minRefreshableVersion="3" useAutoFormatting="1" itemPrintTitles="1" createdVersion="6" indent="0" compact="0" outline="1" outlineData="1" compactData="0" multipleFieldFilters="0" chartFormat="7">
  <location ref="B3:F25" firstHeaderRow="1" firstDataRow="2" firstDataCol="1"/>
  <pivotFields count="17">
    <pivotField compact="0" showAll="0"/>
    <pivotField compact="0" showAll="0"/>
    <pivotField compact="0" showAll="0"/>
    <pivotField compact="0" showAll="0"/>
    <pivotField dataField="1" compact="0" showAll="0"/>
    <pivotField compact="0" showAll="0"/>
    <pivotField compact="0" showAll="0"/>
    <pivotField compact="0" numFmtId="14" showAll="0">
      <items count="15">
        <item x="0"/>
        <item x="1"/>
        <item x="2"/>
        <item x="3"/>
        <item x="4"/>
        <item x="5"/>
        <item x="6"/>
        <item x="7"/>
        <item x="8"/>
        <item x="9"/>
        <item x="10"/>
        <item x="11"/>
        <item x="12"/>
        <item x="13"/>
        <item t="default"/>
      </items>
    </pivotField>
    <pivotField compact="0" showAll="0"/>
    <pivotField compact="0" showAll="0" measureFilter="1" sortType="descending">
      <autoSortScope>
        <pivotArea dataOnly="0" outline="0" fieldPosition="0">
          <references count="1">
            <reference field="4294967294" count="1" selected="0">
              <x v="0"/>
            </reference>
          </references>
        </pivotArea>
      </autoSortScope>
    </pivotField>
    <pivotField axis="axisCol" compact="0" showAll="0">
      <items count="4">
        <item x="1"/>
        <item x="0"/>
        <item x="2"/>
        <item t="default"/>
      </items>
    </pivotField>
    <pivotField compact="0" numFmtId="164" showAll="0"/>
    <pivotField compact="0" numFmtId="2" showAll="0"/>
    <pivotField axis="axisRow" compact="0" sortType="ascending">
      <items count="21">
        <item x="16"/>
        <item x="18"/>
        <item x="17"/>
        <item x="7"/>
        <item x="2"/>
        <item x="8"/>
        <item x="3"/>
        <item x="4"/>
        <item x="5"/>
        <item x="1"/>
        <item x="6"/>
        <item x="15"/>
        <item x="0"/>
        <item x="10"/>
        <item x="9"/>
        <item x="11"/>
        <item x="14"/>
        <item x="13"/>
        <item x="12"/>
        <item x="19"/>
        <item t="default"/>
      </items>
    </pivotField>
    <pivotField compact="0" numFmtId="2" showAll="0"/>
    <pivotField compact="0" showAll="0" defaultSubtotal="0">
      <items count="6">
        <item x="0"/>
        <item x="1"/>
        <item x="2"/>
        <item x="3"/>
        <item x="4"/>
        <item x="5"/>
      </items>
    </pivotField>
    <pivotField compact="0" showAll="0" defaultSubtotal="0">
      <items count="23">
        <item x="0"/>
        <item x="1"/>
        <item x="2"/>
        <item x="3"/>
        <item x="4"/>
        <item x="5"/>
        <item x="6"/>
        <item x="7"/>
        <item x="8"/>
        <item x="9"/>
        <item x="10"/>
        <item x="11"/>
        <item x="12"/>
        <item x="13"/>
        <item x="14"/>
        <item x="15"/>
        <item x="16"/>
        <item x="17"/>
        <item x="18"/>
        <item x="19"/>
        <item x="20"/>
        <item x="21"/>
        <item x="22"/>
      </items>
    </pivotField>
  </pivotFields>
  <rowFields count="1">
    <field x="13"/>
  </rowFields>
  <rowItems count="21">
    <i>
      <x/>
    </i>
    <i>
      <x v="1"/>
    </i>
    <i>
      <x v="2"/>
    </i>
    <i>
      <x v="3"/>
    </i>
    <i>
      <x v="4"/>
    </i>
    <i>
      <x v="5"/>
    </i>
    <i>
      <x v="6"/>
    </i>
    <i>
      <x v="7"/>
    </i>
    <i>
      <x v="8"/>
    </i>
    <i>
      <x v="9"/>
    </i>
    <i>
      <x v="10"/>
    </i>
    <i>
      <x v="11"/>
    </i>
    <i>
      <x v="12"/>
    </i>
    <i>
      <x v="13"/>
    </i>
    <i>
      <x v="14"/>
    </i>
    <i>
      <x v="15"/>
    </i>
    <i>
      <x v="16"/>
    </i>
    <i>
      <x v="17"/>
    </i>
    <i>
      <x v="18"/>
    </i>
    <i>
      <x v="19"/>
    </i>
    <i t="grand">
      <x/>
    </i>
  </rowItems>
  <colFields count="1">
    <field x="10"/>
  </colFields>
  <colItems count="4">
    <i>
      <x/>
    </i>
    <i>
      <x v="1"/>
    </i>
    <i>
      <x v="2"/>
    </i>
    <i t="grand">
      <x/>
    </i>
  </colItems>
  <dataFields count="1">
    <dataField name="Players" fld="4" subtotal="count" baseField="0" baseItem="0"/>
  </dataFields>
  <formats count="2">
    <format dxfId="37">
      <pivotArea dataOnly="0" labelOnly="1" outline="0" axis="axisValues" fieldPosition="0"/>
    </format>
    <format dxfId="36">
      <pivotArea dataOnly="0" labelOnly="1" outline="0" axis="axisValues" fieldPosition="0"/>
    </format>
  </formats>
  <chartFormats count="4">
    <chartFormat chart="6" format="6" series="1">
      <pivotArea type="data" outline="0" fieldPosition="0">
        <references count="1">
          <reference field="4294967294" count="1" selected="0">
            <x v="0"/>
          </reference>
        </references>
      </pivotArea>
    </chartFormat>
    <chartFormat chart="6" format="10" series="1">
      <pivotArea type="data" outline="0" fieldPosition="0">
        <references count="2">
          <reference field="4294967294" count="1" selected="0">
            <x v="0"/>
          </reference>
          <reference field="10" count="1" selected="0">
            <x v="0"/>
          </reference>
        </references>
      </pivotArea>
    </chartFormat>
    <chartFormat chart="6" format="11" series="1">
      <pivotArea type="data" outline="0" fieldPosition="0">
        <references count="2">
          <reference field="4294967294" count="1" selected="0">
            <x v="0"/>
          </reference>
          <reference field="10" count="1" selected="0">
            <x v="1"/>
          </reference>
        </references>
      </pivotArea>
    </chartFormat>
    <chartFormat chart="6" format="12" series="1">
      <pivotArea type="data" outline="0" fieldPosition="0">
        <references count="2">
          <reference field="4294967294" count="1" selected="0">
            <x v="0"/>
          </reference>
          <reference field="10" count="1" selected="0">
            <x v="2"/>
          </reference>
        </references>
      </pivotArea>
    </chartFormat>
  </chartFormats>
  <pivotTableStyleInfo name="PivotStyleLight15" showRowHeaders="1" showColHeaders="1" showRowStripes="0" showColStripes="0" showLastColumn="1"/>
  <filters count="1">
    <filter fld="9"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name="PivotTable6" cacheId="0" applyNumberFormats="0" applyBorderFormats="0" applyFontFormats="0" applyPatternFormats="0" applyAlignmentFormats="0" applyWidthHeightFormats="1" dataCaption="Values" grandTotalCaption="Total" updatedVersion="6" minRefreshableVersion="3" showDrill="0" colGrandTotals="0" itemPrintTitles="1" createdVersion="6" indent="0" compact="0" compactData="0" multipleFieldFilters="0" chartFormat="2">
  <location ref="G5:J24" firstHeaderRow="1" firstDataRow="2" firstDataCol="1" rowPageCount="1" colPageCount="1"/>
  <pivotFields count="17">
    <pivotField compact="0" outline="0" showAll="0"/>
    <pivotField axis="axisPage" compact="0" outline="0" showAll="0">
      <items count="3">
        <item x="1"/>
        <item x="0"/>
        <item t="default"/>
      </items>
    </pivotField>
    <pivotField compact="0" outline="0" showAll="0"/>
    <pivotField compact="0" outline="0" showAll="0"/>
    <pivotField dataField="1" compact="0" outline="0" showAll="0"/>
    <pivotField compact="0" outline="0" showAll="0"/>
    <pivotField compact="0" outline="0" showAll="0"/>
    <pivotField compact="0" numFmtId="14" outline="0" showAll="0">
      <items count="15">
        <item x="0"/>
        <item x="1"/>
        <item x="2"/>
        <item x="3"/>
        <item x="4"/>
        <item x="5"/>
        <item x="6"/>
        <item x="7"/>
        <item x="8"/>
        <item x="9"/>
        <item x="10"/>
        <item x="11"/>
        <item x="12"/>
        <item x="13"/>
        <item t="default"/>
      </items>
    </pivotField>
    <pivotField compact="0" outline="0" showAll="0"/>
    <pivotField compact="0" outline="0" showAll="0" measureFilter="1" sortType="descending">
      <autoSortScope>
        <pivotArea dataOnly="0" outline="0" fieldPosition="0">
          <references count="1">
            <reference field="4294967294" count="1" selected="0">
              <x v="0"/>
            </reference>
          </references>
        </pivotArea>
      </autoSortScope>
    </pivotField>
    <pivotField axis="axisCol" compact="0" outline="0" showAll="0">
      <items count="4">
        <item x="1"/>
        <item x="0"/>
        <item x="2"/>
        <item t="default"/>
      </items>
    </pivotField>
    <pivotField axis="axisRow" compact="0" numFmtId="2" outline="0" sortType="ascending" defaultSubtotal="0">
      <items count="17">
        <item x="12"/>
        <item x="13"/>
        <item x="14"/>
        <item x="6"/>
        <item x="3"/>
        <item x="4"/>
        <item x="0"/>
        <item x="5"/>
        <item x="1"/>
        <item x="2"/>
        <item x="7"/>
        <item x="9"/>
        <item x="11"/>
        <item x="10"/>
        <item x="8"/>
        <item x="16"/>
        <item x="15"/>
      </items>
    </pivotField>
    <pivotField compact="0" numFmtId="2" outline="0" showAll="0"/>
    <pivotField compact="0" outline="0" showAll="0" sortType="ascending"/>
    <pivotField compact="0" numFmtId="2" outline="0" showAll="0"/>
    <pivotField compact="0" outline="0" showAll="0" defaultSubtotal="0">
      <items count="6">
        <item x="0"/>
        <item x="1"/>
        <item x="2"/>
        <item x="3"/>
        <item x="4"/>
        <item x="5"/>
      </items>
    </pivotField>
    <pivotField compact="0" outline="0" showAll="0" defaultSubtotal="0">
      <items count="23">
        <item x="0"/>
        <item x="1"/>
        <item x="2"/>
        <item x="3"/>
        <item x="4"/>
        <item x="5"/>
        <item x="6"/>
        <item x="7"/>
        <item x="8"/>
        <item x="9"/>
        <item x="10"/>
        <item x="11"/>
        <item x="12"/>
        <item x="13"/>
        <item x="14"/>
        <item x="15"/>
        <item x="16"/>
        <item x="17"/>
        <item x="18"/>
        <item x="19"/>
        <item x="20"/>
        <item x="21"/>
        <item x="22"/>
      </items>
    </pivotField>
  </pivotFields>
  <rowFields count="1">
    <field x="11"/>
  </rowFields>
  <rowItems count="18">
    <i>
      <x/>
    </i>
    <i>
      <x v="1"/>
    </i>
    <i>
      <x v="2"/>
    </i>
    <i>
      <x v="3"/>
    </i>
    <i>
      <x v="4"/>
    </i>
    <i>
      <x v="5"/>
    </i>
    <i>
      <x v="6"/>
    </i>
    <i>
      <x v="7"/>
    </i>
    <i>
      <x v="8"/>
    </i>
    <i>
      <x v="9"/>
    </i>
    <i>
      <x v="10"/>
    </i>
    <i>
      <x v="11"/>
    </i>
    <i>
      <x v="12"/>
    </i>
    <i>
      <x v="13"/>
    </i>
    <i>
      <x v="14"/>
    </i>
    <i>
      <x v="15"/>
    </i>
    <i>
      <x v="16"/>
    </i>
    <i t="grand">
      <x/>
    </i>
  </rowItems>
  <colFields count="1">
    <field x="10"/>
  </colFields>
  <colItems count="3">
    <i>
      <x/>
    </i>
    <i>
      <x v="1"/>
    </i>
    <i>
      <x v="2"/>
    </i>
  </colItems>
  <pageFields count="1">
    <pageField fld="1" hier="-1"/>
  </pageFields>
  <dataFields count="1">
    <dataField name="Players" fld="4" subtotal="count" baseField="0" baseItem="0"/>
  </dataFields>
  <formats count="3">
    <format dxfId="25">
      <pivotArea dataOnly="0" labelOnly="1" outline="0" axis="axisValues" fieldPosition="0"/>
    </format>
    <format dxfId="24">
      <pivotArea dataOnly="0" labelOnly="1" outline="0" axis="axisValues" fieldPosition="0"/>
    </format>
    <format dxfId="23">
      <pivotArea dataOnly="0" labelOnly="1" outline="0" fieldPosition="0">
        <references count="1">
          <reference field="10" count="0"/>
        </references>
      </pivotArea>
    </format>
  </formats>
  <pivotTableStyleInfo name="PivotStyleLight15" showRowHeaders="1" showColHeaders="1" showRowStripes="0" showColStripes="0" showLastColumn="1"/>
  <filters count="1">
    <filter fld="9"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name="PivotTable5" cacheId="0" applyNumberFormats="0" applyBorderFormats="0" applyFontFormats="0" applyPatternFormats="0" applyAlignmentFormats="0" applyWidthHeightFormats="1" dataCaption="Values" grandTotalCaption="Total" updatedVersion="6" minRefreshableVersion="3" showDrill="0" colGrandTotals="0" itemPrintTitles="1" createdVersion="6" indent="0" compact="0" compactData="0" multipleFieldFilters="0" chartFormat="2">
  <location ref="B5:D24" firstHeaderRow="1" firstDataRow="2" firstDataCol="1" rowPageCount="1" colPageCount="1"/>
  <pivotFields count="17">
    <pivotField compact="0" outline="0" showAll="0"/>
    <pivotField axis="axisPage" compact="0" outline="0" showAll="0">
      <items count="3">
        <item x="1"/>
        <item x="0"/>
        <item t="default"/>
      </items>
    </pivotField>
    <pivotField axis="axisCol" compact="0" outline="0" showAll="0">
      <items count="3">
        <item x="0"/>
        <item x="1"/>
        <item t="default"/>
      </items>
    </pivotField>
    <pivotField compact="0" outline="0" showAll="0"/>
    <pivotField dataField="1" compact="0" outline="0" showAll="0"/>
    <pivotField compact="0" outline="0" showAll="0"/>
    <pivotField compact="0" outline="0" showAll="0"/>
    <pivotField compact="0" numFmtId="14" outline="0" showAll="0">
      <items count="15">
        <item x="0"/>
        <item x="1"/>
        <item x="2"/>
        <item x="3"/>
        <item x="4"/>
        <item x="5"/>
        <item x="6"/>
        <item x="7"/>
        <item x="8"/>
        <item x="9"/>
        <item x="10"/>
        <item x="11"/>
        <item x="12"/>
        <item x="13"/>
        <item t="default"/>
      </items>
    </pivotField>
    <pivotField compact="0" outline="0" showAll="0"/>
    <pivotField compact="0" outline="0" showAll="0" measureFilter="1" sortType="descending">
      <autoSortScope>
        <pivotArea dataOnly="0" outline="0" fieldPosition="0">
          <references count="1">
            <reference field="4294967294" count="1" selected="0">
              <x v="0"/>
            </reference>
          </references>
        </pivotArea>
      </autoSortScope>
    </pivotField>
    <pivotField compact="0" outline="0" showAll="0"/>
    <pivotField axis="axisRow" compact="0" numFmtId="2" outline="0" sortType="ascending" defaultSubtotal="0">
      <items count="17">
        <item x="12"/>
        <item x="13"/>
        <item x="14"/>
        <item x="6"/>
        <item x="3"/>
        <item x="4"/>
        <item x="0"/>
        <item x="5"/>
        <item x="1"/>
        <item x="2"/>
        <item x="7"/>
        <item x="9"/>
        <item x="11"/>
        <item x="10"/>
        <item x="8"/>
        <item x="16"/>
        <item x="15"/>
      </items>
    </pivotField>
    <pivotField compact="0" numFmtId="2" outline="0" showAll="0"/>
    <pivotField compact="0" outline="0" showAll="0" sortType="ascending"/>
    <pivotField compact="0" numFmtId="2" outline="0" showAll="0"/>
    <pivotField compact="0" outline="0" showAll="0" defaultSubtotal="0">
      <items count="6">
        <item x="0"/>
        <item x="1"/>
        <item x="2"/>
        <item x="3"/>
        <item x="4"/>
        <item x="5"/>
      </items>
    </pivotField>
    <pivotField compact="0" outline="0" showAll="0" defaultSubtotal="0">
      <items count="23">
        <item x="0"/>
        <item x="1"/>
        <item x="2"/>
        <item x="3"/>
        <item x="4"/>
        <item x="5"/>
        <item x="6"/>
        <item x="7"/>
        <item x="8"/>
        <item x="9"/>
        <item x="10"/>
        <item x="11"/>
        <item x="12"/>
        <item x="13"/>
        <item x="14"/>
        <item x="15"/>
        <item x="16"/>
        <item x="17"/>
        <item x="18"/>
        <item x="19"/>
        <item x="20"/>
        <item x="21"/>
        <item x="22"/>
      </items>
    </pivotField>
  </pivotFields>
  <rowFields count="1">
    <field x="11"/>
  </rowFields>
  <rowItems count="18">
    <i>
      <x/>
    </i>
    <i>
      <x v="1"/>
    </i>
    <i>
      <x v="2"/>
    </i>
    <i>
      <x v="3"/>
    </i>
    <i>
      <x v="4"/>
    </i>
    <i>
      <x v="5"/>
    </i>
    <i>
      <x v="6"/>
    </i>
    <i>
      <x v="7"/>
    </i>
    <i>
      <x v="8"/>
    </i>
    <i>
      <x v="9"/>
    </i>
    <i>
      <x v="10"/>
    </i>
    <i>
      <x v="11"/>
    </i>
    <i>
      <x v="12"/>
    </i>
    <i>
      <x v="13"/>
    </i>
    <i>
      <x v="14"/>
    </i>
    <i>
      <x v="15"/>
    </i>
    <i>
      <x v="16"/>
    </i>
    <i t="grand">
      <x/>
    </i>
  </rowItems>
  <colFields count="1">
    <field x="2"/>
  </colFields>
  <colItems count="2">
    <i>
      <x/>
    </i>
    <i>
      <x v="1"/>
    </i>
  </colItems>
  <pageFields count="1">
    <pageField fld="1" hier="-1"/>
  </pageFields>
  <dataFields count="1">
    <dataField name="Players" fld="4" subtotal="count" baseField="0" baseItem="0"/>
  </dataFields>
  <formats count="10">
    <format dxfId="35">
      <pivotArea dataOnly="0" labelOnly="1" outline="0" axis="axisValues" fieldPosition="0"/>
    </format>
    <format dxfId="34">
      <pivotArea dataOnly="0" labelOnly="1" outline="0" axis="axisValues" fieldPosition="0"/>
    </format>
    <format dxfId="33">
      <pivotArea dataOnly="0" labelOnly="1" outline="0" fieldPosition="0">
        <references count="1">
          <reference field="2" count="0"/>
        </references>
      </pivotArea>
    </format>
    <format dxfId="32">
      <pivotArea dataOnly="0" outline="0" fieldPosition="0">
        <references count="2">
          <reference field="1" count="1" selected="0">
            <x v="1"/>
          </reference>
          <reference field="2" count="0"/>
        </references>
      </pivotArea>
    </format>
    <format dxfId="31">
      <pivotArea dataOnly="0" outline="0" fieldPosition="0">
        <references count="2">
          <reference field="1" count="1" selected="0">
            <x v="1"/>
          </reference>
          <reference field="2" count="0"/>
        </references>
      </pivotArea>
    </format>
    <format dxfId="30">
      <pivotArea dataOnly="0" outline="0" fieldPosition="0">
        <references count="2">
          <reference field="1" count="1" selected="0">
            <x v="0"/>
          </reference>
          <reference field="2" count="0"/>
        </references>
      </pivotArea>
    </format>
    <format dxfId="29">
      <pivotArea dataOnly="0" outline="0" fieldPosition="0">
        <references count="2">
          <reference field="1" count="1" selected="0">
            <x v="0"/>
          </reference>
          <reference field="2" count="0"/>
        </references>
      </pivotArea>
    </format>
    <format dxfId="28">
      <pivotArea dataOnly="0" outline="0" fieldPosition="0">
        <references count="1">
          <reference field="2" count="0"/>
        </references>
      </pivotArea>
    </format>
    <format dxfId="27">
      <pivotArea dataOnly="0" outline="0" fieldPosition="0">
        <references count="1">
          <reference field="2" count="0"/>
        </references>
      </pivotArea>
    </format>
    <format dxfId="26">
      <pivotArea dataOnly="0" labelOnly="1" outline="0" fieldPosition="0">
        <references count="1">
          <reference field="2" count="0"/>
        </references>
      </pivotArea>
    </format>
  </formats>
  <chartFormats count="2">
    <chartFormat chart="0" format="8" series="1">
      <pivotArea type="data" outline="0" fieldPosition="0">
        <references count="2">
          <reference field="4294967294" count="1" selected="0">
            <x v="0"/>
          </reference>
          <reference field="2" count="1" selected="0">
            <x v="0"/>
          </reference>
        </references>
      </pivotArea>
    </chartFormat>
    <chartFormat chart="0" format="9" series="1">
      <pivotArea type="data" outline="0" fieldPosition="0">
        <references count="2">
          <reference field="4294967294" count="1" selected="0">
            <x v="0"/>
          </reference>
          <reference field="2" count="1" selected="0">
            <x v="1"/>
          </reference>
        </references>
      </pivotArea>
    </chartFormat>
  </chartFormats>
  <pivotTableStyleInfo name="PivotStyleLight15" showRowHeaders="1" showColHeaders="1" showRowStripes="0" showColStripes="0" showLastColumn="1"/>
  <filters count="1">
    <filter fld="9"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name="PivotTable6" cacheId="0" applyNumberFormats="0" applyBorderFormats="0" applyFontFormats="0" applyPatternFormats="0" applyAlignmentFormats="0" applyWidthHeightFormats="1" dataCaption="Values" grandTotalCaption="Total" updatedVersion="6" minRefreshableVersion="3" useAutoFormatting="1" itemPrintTitles="1" createdVersion="6" indent="0" compact="0" outline="1" outlineData="1" compactData="0" multipleFieldFilters="0" chartFormat="8">
  <location ref="B4:G28" firstHeaderRow="1" firstDataRow="2" firstDataCol="2"/>
  <pivotFields count="17">
    <pivotField compact="0" showAll="0"/>
    <pivotField compact="0" showAll="0">
      <items count="3">
        <item h="1" x="1"/>
        <item x="0"/>
        <item t="default"/>
      </items>
    </pivotField>
    <pivotField axis="axisRow" compact="0" showAll="0">
      <items count="3">
        <item x="0"/>
        <item x="1"/>
        <item t="default"/>
      </items>
    </pivotField>
    <pivotField compact="0" showAll="0"/>
    <pivotField dataField="1" compact="0" showAll="0"/>
    <pivotField compact="0" showAll="0"/>
    <pivotField compact="0" showAll="0"/>
    <pivotField compact="0" numFmtId="14" showAll="0">
      <items count="15">
        <item x="0"/>
        <item x="1"/>
        <item x="2"/>
        <item x="3"/>
        <item x="4"/>
        <item x="5"/>
        <item x="6"/>
        <item x="7"/>
        <item x="8"/>
        <item x="9"/>
        <item x="10"/>
        <item x="11"/>
        <item x="12"/>
        <item x="13"/>
        <item t="default"/>
      </items>
    </pivotField>
    <pivotField compact="0" showAll="0"/>
    <pivotField compact="0" showAll="0" measureFilter="1" sortType="descending">
      <autoSortScope>
        <pivotArea dataOnly="0" outline="0" fieldPosition="0">
          <references count="1">
            <reference field="4294967294" count="1" selected="0">
              <x v="0"/>
            </reference>
          </references>
        </pivotArea>
      </autoSortScope>
    </pivotField>
    <pivotField axis="axisCol" compact="0" showAll="0">
      <items count="4">
        <item x="1"/>
        <item x="0"/>
        <item x="2"/>
        <item t="default"/>
      </items>
    </pivotField>
    <pivotField compact="0" numFmtId="164" showAll="0"/>
    <pivotField compact="0" numFmtId="2" showAll="0"/>
    <pivotField compact="0" sortType="ascending"/>
    <pivotField axis="axisRow" compact="0" numFmtId="2" sortType="ascending">
      <items count="11">
        <item x="7"/>
        <item x="5"/>
        <item x="1"/>
        <item x="0"/>
        <item x="3"/>
        <item x="2"/>
        <item x="4"/>
        <item x="6"/>
        <item x="9"/>
        <item x="8"/>
        <item t="default"/>
      </items>
    </pivotField>
    <pivotField compact="0" showAll="0" defaultSubtotal="0">
      <items count="6">
        <item x="0"/>
        <item x="1"/>
        <item x="2"/>
        <item x="3"/>
        <item x="4"/>
        <item x="5"/>
      </items>
    </pivotField>
    <pivotField compact="0" showAll="0" defaultSubtotal="0">
      <items count="23">
        <item x="0"/>
        <item x="1"/>
        <item x="2"/>
        <item x="3"/>
        <item x="4"/>
        <item x="5"/>
        <item x="6"/>
        <item x="7"/>
        <item x="8"/>
        <item x="9"/>
        <item x="10"/>
        <item x="11"/>
        <item x="12"/>
        <item x="13"/>
        <item x="14"/>
        <item x="15"/>
        <item x="16"/>
        <item x="17"/>
        <item x="18"/>
        <item x="19"/>
        <item x="20"/>
        <item x="21"/>
        <item x="22"/>
      </items>
    </pivotField>
  </pivotFields>
  <rowFields count="2">
    <field x="2"/>
    <field x="14"/>
  </rowFields>
  <rowItems count="23">
    <i>
      <x/>
    </i>
    <i r="1">
      <x/>
    </i>
    <i r="1">
      <x v="1"/>
    </i>
    <i r="1">
      <x v="2"/>
    </i>
    <i r="1">
      <x v="3"/>
    </i>
    <i r="1">
      <x v="4"/>
    </i>
    <i r="1">
      <x v="5"/>
    </i>
    <i r="1">
      <x v="6"/>
    </i>
    <i r="1">
      <x v="7"/>
    </i>
    <i r="1">
      <x v="8"/>
    </i>
    <i r="1">
      <x v="9"/>
    </i>
    <i>
      <x v="1"/>
    </i>
    <i r="1">
      <x/>
    </i>
    <i r="1">
      <x v="1"/>
    </i>
    <i r="1">
      <x v="2"/>
    </i>
    <i r="1">
      <x v="3"/>
    </i>
    <i r="1">
      <x v="4"/>
    </i>
    <i r="1">
      <x v="5"/>
    </i>
    <i r="1">
      <x v="6"/>
    </i>
    <i r="1">
      <x v="7"/>
    </i>
    <i r="1">
      <x v="8"/>
    </i>
    <i r="1">
      <x v="9"/>
    </i>
    <i t="grand">
      <x/>
    </i>
  </rowItems>
  <colFields count="1">
    <field x="10"/>
  </colFields>
  <colItems count="4">
    <i>
      <x/>
    </i>
    <i>
      <x v="1"/>
    </i>
    <i>
      <x v="2"/>
    </i>
    <i t="grand">
      <x/>
    </i>
  </colItems>
  <dataFields count="1">
    <dataField name="Players" fld="4" subtotal="count" showDataAs="percentOfCol" baseField="0" baseItem="0" numFmtId="9"/>
  </dataFields>
  <formats count="4">
    <format dxfId="22">
      <pivotArea dataOnly="0" labelOnly="1" outline="0" axis="axisValues" fieldPosition="0"/>
    </format>
    <format dxfId="21">
      <pivotArea dataOnly="0" labelOnly="1" outline="0" axis="axisValues" fieldPosition="0"/>
    </format>
    <format dxfId="20">
      <pivotArea outline="0" fieldPosition="0">
        <references count="1">
          <reference field="4294967294" count="1">
            <x v="0"/>
          </reference>
        </references>
      </pivotArea>
    </format>
    <format dxfId="19">
      <pivotArea outline="0" fieldPosition="0">
        <references count="1">
          <reference field="4294967294" count="1">
            <x v="0"/>
          </reference>
        </references>
      </pivotArea>
    </format>
  </formats>
  <chartFormats count="4">
    <chartFormat chart="6" format="6" series="1">
      <pivotArea type="data" outline="0" fieldPosition="0">
        <references count="1">
          <reference field="4294967294" count="1" selected="0">
            <x v="0"/>
          </reference>
        </references>
      </pivotArea>
    </chartFormat>
    <chartFormat chart="7" format="7" series="1">
      <pivotArea type="data" outline="0" fieldPosition="0">
        <references count="2">
          <reference field="4294967294" count="1" selected="0">
            <x v="0"/>
          </reference>
          <reference field="10" count="1" selected="0">
            <x v="0"/>
          </reference>
        </references>
      </pivotArea>
    </chartFormat>
    <chartFormat chart="7" format="8" series="1">
      <pivotArea type="data" outline="0" fieldPosition="0">
        <references count="2">
          <reference field="4294967294" count="1" selected="0">
            <x v="0"/>
          </reference>
          <reference field="10" count="1" selected="0">
            <x v="1"/>
          </reference>
        </references>
      </pivotArea>
    </chartFormat>
    <chartFormat chart="7" format="9" series="1">
      <pivotArea type="data" outline="0" fieldPosition="0">
        <references count="2">
          <reference field="4294967294" count="1" selected="0">
            <x v="0"/>
          </reference>
          <reference field="10" count="1" selected="0">
            <x v="2"/>
          </reference>
        </references>
      </pivotArea>
    </chartFormat>
  </chartFormats>
  <pivotTableStyleInfo name="PivotStyleLight15" showRowHeaders="1" showColHeaders="1" showRowStripes="0" showColStripes="0" showLastColumn="1"/>
  <filters count="1">
    <filter fld="9"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name="PivotTable6" cacheId="0" applyNumberFormats="0" applyBorderFormats="0" applyFontFormats="0" applyPatternFormats="0" applyAlignmentFormats="0" applyWidthHeightFormats="1" dataCaption="Values" grandTotalCaption="Total" updatedVersion="6" minRefreshableVersion="3" useAutoFormatting="1" itemPrintTitles="1" createdVersion="6" indent="0" compact="0" outline="1" outlineData="1" compactData="0" multipleFieldFilters="0" chartFormat="9">
  <location ref="B4:D27" firstHeaderRow="1" firstDataRow="1" firstDataCol="2"/>
  <pivotFields count="17">
    <pivotField compact="0" showAll="0"/>
    <pivotField compact="0" showAll="0">
      <items count="3">
        <item h="1" x="1"/>
        <item x="0"/>
        <item t="default"/>
      </items>
    </pivotField>
    <pivotField axis="axisRow" compact="0" showAll="0">
      <items count="3">
        <item x="0"/>
        <item x="1"/>
        <item t="default"/>
      </items>
    </pivotField>
    <pivotField compact="0" showAll="0"/>
    <pivotField dataField="1" compact="0" showAll="0"/>
    <pivotField compact="0" showAll="0"/>
    <pivotField compact="0" showAll="0"/>
    <pivotField compact="0" numFmtId="14" showAll="0">
      <items count="15">
        <item x="0"/>
        <item x="1"/>
        <item x="2"/>
        <item x="3"/>
        <item x="4"/>
        <item x="5"/>
        <item x="6"/>
        <item x="7"/>
        <item x="8"/>
        <item x="9"/>
        <item x="10"/>
        <item x="11"/>
        <item x="12"/>
        <item x="13"/>
        <item t="default"/>
      </items>
    </pivotField>
    <pivotField compact="0" showAll="0"/>
    <pivotField compact="0" showAll="0" measureFilter="1" sortType="descending">
      <autoSortScope>
        <pivotArea dataOnly="0" outline="0" fieldPosition="0">
          <references count="1">
            <reference field="4294967294" count="1" selected="0">
              <x v="0"/>
            </reference>
          </references>
        </pivotArea>
      </autoSortScope>
    </pivotField>
    <pivotField compact="0" showAll="0">
      <items count="4">
        <item x="1"/>
        <item x="0"/>
        <item x="2"/>
        <item t="default"/>
      </items>
    </pivotField>
    <pivotField compact="0" numFmtId="164" showAll="0"/>
    <pivotField compact="0" numFmtId="2" showAll="0"/>
    <pivotField compact="0" sortType="ascending"/>
    <pivotField axis="axisRow" compact="0" numFmtId="2" sortType="ascending">
      <items count="11">
        <item x="7"/>
        <item x="5"/>
        <item x="1"/>
        <item x="0"/>
        <item x="3"/>
        <item x="2"/>
        <item x="4"/>
        <item x="6"/>
        <item x="9"/>
        <item x="8"/>
        <item t="default"/>
      </items>
    </pivotField>
    <pivotField compact="0" showAll="0" defaultSubtotal="0">
      <items count="6">
        <item x="0"/>
        <item x="1"/>
        <item x="2"/>
        <item x="3"/>
        <item x="4"/>
        <item x="5"/>
      </items>
    </pivotField>
    <pivotField compact="0" showAll="0" defaultSubtotal="0">
      <items count="23">
        <item x="0"/>
        <item x="1"/>
        <item x="2"/>
        <item x="3"/>
        <item x="4"/>
        <item x="5"/>
        <item x="6"/>
        <item x="7"/>
        <item x="8"/>
        <item x="9"/>
        <item x="10"/>
        <item x="11"/>
        <item x="12"/>
        <item x="13"/>
        <item x="14"/>
        <item x="15"/>
        <item x="16"/>
        <item x="17"/>
        <item x="18"/>
        <item x="19"/>
        <item x="20"/>
        <item x="21"/>
        <item x="22"/>
      </items>
    </pivotField>
  </pivotFields>
  <rowFields count="2">
    <field x="2"/>
    <field x="14"/>
  </rowFields>
  <rowItems count="23">
    <i>
      <x/>
    </i>
    <i r="1">
      <x/>
    </i>
    <i r="1">
      <x v="1"/>
    </i>
    <i r="1">
      <x v="2"/>
    </i>
    <i r="1">
      <x v="3"/>
    </i>
    <i r="1">
      <x v="4"/>
    </i>
    <i r="1">
      <x v="5"/>
    </i>
    <i r="1">
      <x v="6"/>
    </i>
    <i r="1">
      <x v="7"/>
    </i>
    <i r="1">
      <x v="8"/>
    </i>
    <i r="1">
      <x v="9"/>
    </i>
    <i>
      <x v="1"/>
    </i>
    <i r="1">
      <x/>
    </i>
    <i r="1">
      <x v="1"/>
    </i>
    <i r="1">
      <x v="2"/>
    </i>
    <i r="1">
      <x v="3"/>
    </i>
    <i r="1">
      <x v="4"/>
    </i>
    <i r="1">
      <x v="5"/>
    </i>
    <i r="1">
      <x v="6"/>
    </i>
    <i r="1">
      <x v="7"/>
    </i>
    <i r="1">
      <x v="8"/>
    </i>
    <i r="1">
      <x v="9"/>
    </i>
    <i t="grand">
      <x/>
    </i>
  </rowItems>
  <colItems count="1">
    <i/>
  </colItems>
  <dataFields count="1">
    <dataField name="Players" fld="4" subtotal="count" baseField="0" baseItem="0"/>
  </dataFields>
  <formats count="5">
    <format dxfId="18">
      <pivotArea dataOnly="0" labelOnly="1" outline="0" axis="axisValues" fieldPosition="0"/>
    </format>
    <format dxfId="17">
      <pivotArea dataOnly="0" labelOnly="1" outline="0" axis="axisValues" fieldPosition="0"/>
    </format>
    <format dxfId="16">
      <pivotArea outline="0" fieldPosition="0">
        <references count="1">
          <reference field="4294967294" count="1">
            <x v="0"/>
          </reference>
        </references>
      </pivotArea>
    </format>
    <format dxfId="15">
      <pivotArea outline="0" fieldPosition="0">
        <references count="1">
          <reference field="4294967294" count="1">
            <x v="0"/>
          </reference>
        </references>
      </pivotArea>
    </format>
    <format dxfId="14">
      <pivotArea outline="0" fieldPosition="0">
        <references count="1">
          <reference field="4294967294" count="1">
            <x v="0"/>
          </reference>
        </references>
      </pivotArea>
    </format>
  </formats>
  <chartFormats count="2">
    <chartFormat chart="6" format="6" series="1">
      <pivotArea type="data" outline="0" fieldPosition="0">
        <references count="1">
          <reference field="4294967294" count="1" selected="0">
            <x v="0"/>
          </reference>
        </references>
      </pivotArea>
    </chartFormat>
    <chartFormat chart="8" format="16" series="1">
      <pivotArea type="data" outline="0" fieldPosition="0">
        <references count="1">
          <reference field="4294967294" count="1" selected="0">
            <x v="0"/>
          </reference>
        </references>
      </pivotArea>
    </chartFormat>
  </chartFormats>
  <pivotTableStyleInfo name="PivotStyleLight15" showRowHeaders="1" showColHeaders="1" showRowStripes="0" showColStripes="0" showLastColumn="1"/>
  <filters count="1">
    <filter fld="9"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location ref="M5:O14" firstHeaderRow="1" firstDataRow="1" firstDataCol="2"/>
  <pivotFields count="17">
    <pivotField compact="0" showAll="0"/>
    <pivotField compact="0" showAll="0"/>
    <pivotField axis="axisRow" compact="0" showAll="0">
      <items count="3">
        <item x="0"/>
        <item x="1"/>
        <item t="default"/>
      </items>
    </pivotField>
    <pivotField compact="0" showAll="0"/>
    <pivotField dataField="1" compact="0" showAll="0"/>
    <pivotField compact="0" showAll="0"/>
    <pivotField compact="0" showAll="0"/>
    <pivotField compact="0" numFmtId="14" showAll="0">
      <items count="15">
        <item x="0"/>
        <item x="1"/>
        <item x="2"/>
        <item x="3"/>
        <item x="4"/>
        <item x="5"/>
        <item x="6"/>
        <item x="7"/>
        <item x="8"/>
        <item x="9"/>
        <item x="10"/>
        <item x="11"/>
        <item x="12"/>
        <item x="13"/>
        <item t="default"/>
      </items>
    </pivotField>
    <pivotField compact="0" showAll="0"/>
    <pivotField axis="axisRow" compact="0" showAll="0" measureFilter="1" sortType="descending">
      <items count="26">
        <item x="7"/>
        <item x="12"/>
        <item x="19"/>
        <item x="22"/>
        <item x="14"/>
        <item x="10"/>
        <item x="8"/>
        <item x="18"/>
        <item x="13"/>
        <item x="9"/>
        <item x="24"/>
        <item x="15"/>
        <item x="21"/>
        <item x="17"/>
        <item x="20"/>
        <item x="23"/>
        <item x="16"/>
        <item x="11"/>
        <item x="0"/>
        <item x="1"/>
        <item x="2"/>
        <item x="3"/>
        <item x="4"/>
        <item x="5"/>
        <item x="6"/>
        <item t="default"/>
      </items>
      <autoSortScope>
        <pivotArea dataOnly="0" outline="0" fieldPosition="0">
          <references count="1">
            <reference field="4294967294" count="1" selected="0">
              <x v="0"/>
            </reference>
          </references>
        </pivotArea>
      </autoSortScope>
    </pivotField>
    <pivotField compact="0" showAll="0"/>
    <pivotField compact="0" numFmtId="164" showAll="0"/>
    <pivotField compact="0" numFmtId="2" showAll="0"/>
    <pivotField compact="0" showAll="0"/>
    <pivotField compact="0" numFmtId="2" showAll="0"/>
    <pivotField compact="0" showAll="0" defaultSubtotal="0">
      <items count="6">
        <item x="0"/>
        <item x="1"/>
        <item x="2"/>
        <item x="3"/>
        <item x="4"/>
        <item x="5"/>
      </items>
    </pivotField>
    <pivotField compact="0" showAll="0" defaultSubtotal="0">
      <items count="23">
        <item x="0"/>
        <item x="1"/>
        <item x="2"/>
        <item x="3"/>
        <item x="4"/>
        <item x="5"/>
        <item x="6"/>
        <item x="7"/>
        <item x="8"/>
        <item x="9"/>
        <item x="10"/>
        <item x="11"/>
        <item x="12"/>
        <item x="13"/>
        <item x="14"/>
        <item x="15"/>
        <item x="16"/>
        <item x="17"/>
        <item x="18"/>
        <item x="19"/>
        <item x="20"/>
        <item x="21"/>
        <item x="22"/>
      </items>
    </pivotField>
  </pivotFields>
  <rowFields count="2">
    <field x="2"/>
    <field x="9"/>
  </rowFields>
  <rowItems count="9">
    <i>
      <x/>
    </i>
    <i r="1">
      <x v="18"/>
    </i>
    <i r="1">
      <x v="23"/>
    </i>
    <i r="1">
      <x v="20"/>
    </i>
    <i>
      <x v="1"/>
    </i>
    <i r="1">
      <x v="9"/>
    </i>
    <i r="1">
      <x v="6"/>
    </i>
    <i r="1">
      <x v="13"/>
    </i>
    <i t="grand">
      <x/>
    </i>
  </rowItems>
  <colItems count="1">
    <i/>
  </colItems>
  <dataFields count="1">
    <dataField name="Players" fld="4" subtotal="count" baseField="0" baseItem="0"/>
  </dataFields>
  <formats count="2">
    <format dxfId="1">
      <pivotArea dataOnly="0" labelOnly="1" outline="0" axis="axisValues" fieldPosition="0"/>
    </format>
    <format dxfId="0">
      <pivotArea dataOnly="0" labelOnly="1" outline="0" axis="axisValues" fieldPosition="0"/>
    </format>
  </formats>
  <pivotTableStyleInfo name="PivotStyleLight15" showRowHeaders="1" showColHeaders="1" showRowStripes="0" showColStripes="0" showLastColumn="1"/>
  <filters count="1">
    <filter fld="9"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location ref="I5:K14" firstHeaderRow="1" firstDataRow="1" firstDataCol="2"/>
  <pivotFields count="17">
    <pivotField compact="0" showAll="0"/>
    <pivotField axis="axisRow" compact="0" showAll="0">
      <items count="3">
        <item x="1"/>
        <item x="0"/>
        <item t="default"/>
      </items>
    </pivotField>
    <pivotField compact="0" showAll="0"/>
    <pivotField compact="0" showAll="0"/>
    <pivotField dataField="1" compact="0" showAll="0"/>
    <pivotField compact="0" showAll="0"/>
    <pivotField compact="0" showAll="0"/>
    <pivotField compact="0" numFmtId="14" showAll="0">
      <items count="15">
        <item x="0"/>
        <item x="1"/>
        <item x="2"/>
        <item x="3"/>
        <item x="4"/>
        <item x="5"/>
        <item x="6"/>
        <item x="7"/>
        <item x="8"/>
        <item x="9"/>
        <item x="10"/>
        <item x="11"/>
        <item x="12"/>
        <item x="13"/>
        <item t="default"/>
      </items>
    </pivotField>
    <pivotField compact="0" showAll="0"/>
    <pivotField axis="axisRow" compact="0" showAll="0" measureFilter="1" sortType="descending">
      <items count="26">
        <item x="7"/>
        <item x="12"/>
        <item x="19"/>
        <item x="22"/>
        <item x="14"/>
        <item x="10"/>
        <item x="8"/>
        <item x="18"/>
        <item x="13"/>
        <item x="9"/>
        <item x="24"/>
        <item x="15"/>
        <item x="21"/>
        <item x="17"/>
        <item x="20"/>
        <item x="23"/>
        <item x="16"/>
        <item x="11"/>
        <item x="0"/>
        <item x="1"/>
        <item x="2"/>
        <item x="3"/>
        <item x="4"/>
        <item x="5"/>
        <item x="6"/>
        <item t="default"/>
      </items>
      <autoSortScope>
        <pivotArea dataOnly="0" outline="0" fieldPosition="0">
          <references count="1">
            <reference field="4294967294" count="1" selected="0">
              <x v="0"/>
            </reference>
          </references>
        </pivotArea>
      </autoSortScope>
    </pivotField>
    <pivotField compact="0" showAll="0"/>
    <pivotField compact="0" numFmtId="164" showAll="0"/>
    <pivotField compact="0" numFmtId="2" showAll="0"/>
    <pivotField compact="0" showAll="0"/>
    <pivotField compact="0" numFmtId="2" showAll="0"/>
    <pivotField compact="0" showAll="0" defaultSubtotal="0">
      <items count="6">
        <item x="0"/>
        <item x="1"/>
        <item x="2"/>
        <item x="3"/>
        <item x="4"/>
        <item x="5"/>
      </items>
    </pivotField>
    <pivotField compact="0" showAll="0" defaultSubtotal="0">
      <items count="23">
        <item x="0"/>
        <item x="1"/>
        <item x="2"/>
        <item x="3"/>
        <item x="4"/>
        <item x="5"/>
        <item x="6"/>
        <item x="7"/>
        <item x="8"/>
        <item x="9"/>
        <item x="10"/>
        <item x="11"/>
        <item x="12"/>
        <item x="13"/>
        <item x="14"/>
        <item x="15"/>
        <item x="16"/>
        <item x="17"/>
        <item x="18"/>
        <item x="19"/>
        <item x="20"/>
        <item x="21"/>
        <item x="22"/>
      </items>
    </pivotField>
  </pivotFields>
  <rowFields count="2">
    <field x="1"/>
    <field x="9"/>
  </rowFields>
  <rowItems count="9">
    <i>
      <x/>
    </i>
    <i r="1">
      <x v="18"/>
    </i>
    <i r="1">
      <x v="23"/>
    </i>
    <i r="1">
      <x v="6"/>
    </i>
    <i>
      <x v="1"/>
    </i>
    <i r="1">
      <x v="18"/>
    </i>
    <i r="1">
      <x v="9"/>
    </i>
    <i r="1">
      <x v="20"/>
    </i>
    <i t="grand">
      <x/>
    </i>
  </rowItems>
  <colItems count="1">
    <i/>
  </colItems>
  <dataFields count="1">
    <dataField name="Players" fld="4" subtotal="count" baseField="0" baseItem="0"/>
  </dataFields>
  <formats count="2">
    <format dxfId="3">
      <pivotArea dataOnly="0" labelOnly="1" outline="0" axis="axisValues" fieldPosition="0"/>
    </format>
    <format dxfId="2">
      <pivotArea dataOnly="0" labelOnly="1" outline="0" axis="axisValues" fieldPosition="0"/>
    </format>
  </formats>
  <pivotTableStyleInfo name="PivotStyleLight15" showRowHeaders="1" showColHeaders="1" showRowStripes="0" showColStripes="0" showLastColumn="1"/>
  <filters count="1">
    <filter fld="9"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location ref="B5:B6" firstHeaderRow="1" firstDataRow="1" firstDataCol="0"/>
  <pivotFields count="17">
    <pivotField compact="0" showAll="0"/>
    <pivotField compact="0" showAll="0"/>
    <pivotField compact="0" showAll="0"/>
    <pivotField compact="0" showAll="0"/>
    <pivotField dataField="1" compact="0" showAll="0"/>
    <pivotField compact="0" showAll="0"/>
    <pivotField compact="0" showAll="0"/>
    <pivotField compact="0" numFmtId="14" showAll="0">
      <items count="15">
        <item x="0"/>
        <item x="1"/>
        <item x="2"/>
        <item x="3"/>
        <item x="4"/>
        <item x="5"/>
        <item x="6"/>
        <item x="7"/>
        <item x="8"/>
        <item x="9"/>
        <item x="10"/>
        <item x="11"/>
        <item x="12"/>
        <item x="13"/>
        <item t="default"/>
      </items>
    </pivotField>
    <pivotField compact="0" showAll="0"/>
    <pivotField compact="0" showAll="0" sortType="descending">
      <autoSortScope>
        <pivotArea dataOnly="0" outline="0" fieldPosition="0">
          <references count="1">
            <reference field="4294967294" count="1" selected="0">
              <x v="0"/>
            </reference>
          </references>
        </pivotArea>
      </autoSortScope>
    </pivotField>
    <pivotField compact="0" showAll="0"/>
    <pivotField compact="0" numFmtId="164" showAll="0"/>
    <pivotField compact="0" numFmtId="2" showAll="0"/>
    <pivotField compact="0" showAll="0"/>
    <pivotField compact="0" numFmtId="2" showAll="0"/>
    <pivotField compact="0" showAll="0" defaultSubtotal="0">
      <items count="6">
        <item x="0"/>
        <item x="1"/>
        <item x="2"/>
        <item x="3"/>
        <item x="4"/>
        <item x="5"/>
      </items>
    </pivotField>
    <pivotField compact="0" showAll="0" defaultSubtotal="0">
      <items count="23">
        <item x="0"/>
        <item x="1"/>
        <item x="2"/>
        <item x="3"/>
        <item x="4"/>
        <item x="5"/>
        <item x="6"/>
        <item x="7"/>
        <item x="8"/>
        <item x="9"/>
        <item x="10"/>
        <item x="11"/>
        <item x="12"/>
        <item x="13"/>
        <item x="14"/>
        <item x="15"/>
        <item x="16"/>
        <item x="17"/>
        <item x="18"/>
        <item x="19"/>
        <item x="20"/>
        <item x="21"/>
        <item x="22"/>
      </items>
    </pivotField>
  </pivotFields>
  <rowItems count="1">
    <i/>
  </rowItems>
  <colItems count="1">
    <i/>
  </colItems>
  <dataFields count="1">
    <dataField name="Players" fld="4" subtotal="count" baseField="0" baseItem="0"/>
  </dataFields>
  <formats count="3">
    <format dxfId="6">
      <pivotArea dataOnly="0" labelOnly="1" outline="0" axis="axisValues" fieldPosition="0"/>
    </format>
    <format dxfId="5">
      <pivotArea dataOnly="0" labelOnly="1" outline="0" axis="axisValues" fieldPosition="0"/>
    </format>
    <format dxfId="4">
      <pivotArea outline="0" collapsedLevelsAreSubtotals="1" fieldPosition="0"/>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13:D16" firstHeaderRow="0" firstDataRow="1" firstDataCol="1"/>
  <pivotFields count="17">
    <pivotField showAll="0"/>
    <pivotField showAll="0">
      <items count="3">
        <item x="1"/>
        <item x="0"/>
        <item t="default"/>
      </items>
    </pivotField>
    <pivotField axis="axisRow" showAll="0">
      <items count="3">
        <item x="0"/>
        <item x="1"/>
        <item t="default"/>
      </items>
    </pivotField>
    <pivotField showAll="0">
      <items count="81">
        <item x="60"/>
        <item x="54"/>
        <item x="30"/>
        <item x="21"/>
        <item x="6"/>
        <item x="42"/>
        <item x="13"/>
        <item x="67"/>
        <item x="27"/>
        <item x="70"/>
        <item x="50"/>
        <item x="7"/>
        <item x="15"/>
        <item x="73"/>
        <item x="45"/>
        <item x="64"/>
        <item x="37"/>
        <item x="25"/>
        <item x="35"/>
        <item x="40"/>
        <item x="48"/>
        <item x="72"/>
        <item x="24"/>
        <item x="11"/>
        <item x="32"/>
        <item x="75"/>
        <item x="20"/>
        <item x="57"/>
        <item x="22"/>
        <item x="9"/>
        <item x="47"/>
        <item x="55"/>
        <item x="79"/>
        <item x="3"/>
        <item x="4"/>
        <item x="76"/>
        <item x="14"/>
        <item x="74"/>
        <item x="65"/>
        <item x="71"/>
        <item x="44"/>
        <item x="46"/>
        <item x="51"/>
        <item x="36"/>
        <item x="59"/>
        <item x="49"/>
        <item x="43"/>
        <item x="2"/>
        <item x="16"/>
        <item x="62"/>
        <item x="34"/>
        <item x="61"/>
        <item x="38"/>
        <item x="12"/>
        <item x="63"/>
        <item x="31"/>
        <item x="41"/>
        <item x="69"/>
        <item x="33"/>
        <item x="17"/>
        <item x="53"/>
        <item x="0"/>
        <item x="5"/>
        <item x="56"/>
        <item x="10"/>
        <item x="52"/>
        <item x="78"/>
        <item x="28"/>
        <item x="1"/>
        <item x="18"/>
        <item x="29"/>
        <item x="26"/>
        <item x="68"/>
        <item x="8"/>
        <item x="19"/>
        <item x="58"/>
        <item x="39"/>
        <item x="77"/>
        <item x="66"/>
        <item x="23"/>
        <item t="default"/>
      </items>
    </pivotField>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numFmtId="2" showAll="0"/>
    <pivotField numFmtId="2" showAll="0"/>
    <pivotField dataField="1" showAll="0"/>
    <pivotField numFmtId="1" showAll="0"/>
    <pivotField showAll="0" defaultSubtotal="0">
      <items count="6">
        <item sd="0" x="0"/>
        <item sd="0" x="1"/>
        <item sd="0" x="2"/>
        <item sd="0" x="3"/>
        <item sd="0" x="4"/>
        <item sd="0" x="5"/>
      </items>
    </pivotField>
    <pivotField showAll="0" defaultSubtotal="0">
      <items count="2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s>
    </pivotField>
  </pivotFields>
  <rowFields count="1">
    <field x="2"/>
  </rowFields>
  <rowItems count="3">
    <i>
      <x/>
    </i>
    <i>
      <x v="1"/>
    </i>
    <i t="grand">
      <x/>
    </i>
  </rowItems>
  <colFields count="1">
    <field x="-2"/>
  </colFields>
  <colItems count="3">
    <i>
      <x/>
    </i>
    <i i="1">
      <x v="1"/>
    </i>
    <i i="2">
      <x v="2"/>
    </i>
  </colItems>
  <dataFields count="3">
    <dataField name="Min of Age" fld="13" subtotal="min" baseField="2" baseItem="0"/>
    <dataField name="Average of Age" fld="13" subtotal="average" baseField="2" baseItem="0"/>
    <dataField name="Max of Age" fld="13" subtotal="max" baseField="2" baseItem="0"/>
  </dataFields>
  <chartFormats count="3">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1"/>
          </reference>
        </references>
      </pivotArea>
    </chartFormat>
    <chartFormat chart="1" format="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0.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location ref="D5:F31" firstHeaderRow="0" firstDataRow="1" firstDataCol="1"/>
  <pivotFields count="17">
    <pivotField dataField="1" compact="0" showAll="0"/>
    <pivotField compact="0" showAll="0"/>
    <pivotField compact="0" showAll="0"/>
    <pivotField compact="0" showAll="0"/>
    <pivotField dataField="1" compact="0" showAll="0"/>
    <pivotField compact="0" showAll="0"/>
    <pivotField compact="0" showAll="0"/>
    <pivotField compact="0" numFmtId="14" showAll="0">
      <items count="15">
        <item x="0"/>
        <item x="1"/>
        <item x="2"/>
        <item x="3"/>
        <item x="4"/>
        <item x="5"/>
        <item x="6"/>
        <item x="7"/>
        <item x="8"/>
        <item x="9"/>
        <item x="10"/>
        <item x="11"/>
        <item x="12"/>
        <item x="13"/>
        <item t="default"/>
      </items>
    </pivotField>
    <pivotField compact="0" showAll="0"/>
    <pivotField axis="axisRow" compact="0" showAll="0" sortType="descending">
      <items count="26">
        <item x="7"/>
        <item x="12"/>
        <item x="19"/>
        <item x="22"/>
        <item x="14"/>
        <item x="10"/>
        <item x="8"/>
        <item x="18"/>
        <item x="13"/>
        <item x="9"/>
        <item x="24"/>
        <item x="15"/>
        <item x="21"/>
        <item x="17"/>
        <item x="20"/>
        <item x="23"/>
        <item x="16"/>
        <item x="11"/>
        <item x="0"/>
        <item x="1"/>
        <item x="2"/>
        <item x="3"/>
        <item x="4"/>
        <item x="5"/>
        <item x="6"/>
        <item t="default"/>
      </items>
      <autoSortScope>
        <pivotArea dataOnly="0" outline="0" fieldPosition="0">
          <references count="1">
            <reference field="4294967294" count="1" selected="0">
              <x v="0"/>
            </reference>
          </references>
        </pivotArea>
      </autoSortScope>
    </pivotField>
    <pivotField compact="0" showAll="0"/>
    <pivotField compact="0" numFmtId="164" showAll="0"/>
    <pivotField compact="0" numFmtId="2" showAll="0"/>
    <pivotField compact="0" showAll="0"/>
    <pivotField compact="0" numFmtId="2" showAll="0"/>
    <pivotField compact="0" showAll="0" defaultSubtotal="0">
      <items count="6">
        <item x="0"/>
        <item x="1"/>
        <item x="2"/>
        <item x="3"/>
        <item x="4"/>
        <item x="5"/>
      </items>
    </pivotField>
    <pivotField compact="0" showAll="0" defaultSubtotal="0">
      <items count="23">
        <item x="0"/>
        <item x="1"/>
        <item x="2"/>
        <item x="3"/>
        <item x="4"/>
        <item x="5"/>
        <item x="6"/>
        <item x="7"/>
        <item x="8"/>
        <item x="9"/>
        <item x="10"/>
        <item x="11"/>
        <item x="12"/>
        <item x="13"/>
        <item x="14"/>
        <item x="15"/>
        <item x="16"/>
        <item x="17"/>
        <item x="18"/>
        <item x="19"/>
        <item x="20"/>
        <item x="21"/>
        <item x="22"/>
      </items>
    </pivotField>
  </pivotFields>
  <rowFields count="1">
    <field x="9"/>
  </rowFields>
  <rowItems count="26">
    <i>
      <x v="18"/>
    </i>
    <i>
      <x v="23"/>
    </i>
    <i>
      <x v="9"/>
    </i>
    <i>
      <x v="6"/>
    </i>
    <i>
      <x v="20"/>
    </i>
    <i>
      <x v="21"/>
    </i>
    <i>
      <x v="13"/>
    </i>
    <i>
      <x v="14"/>
    </i>
    <i>
      <x v="8"/>
    </i>
    <i>
      <x v="24"/>
    </i>
    <i>
      <x v="17"/>
    </i>
    <i>
      <x/>
    </i>
    <i>
      <x v="22"/>
    </i>
    <i>
      <x v="19"/>
    </i>
    <i>
      <x v="1"/>
    </i>
    <i>
      <x v="11"/>
    </i>
    <i>
      <x v="15"/>
    </i>
    <i>
      <x v="7"/>
    </i>
    <i>
      <x v="2"/>
    </i>
    <i>
      <x v="4"/>
    </i>
    <i>
      <x v="3"/>
    </i>
    <i>
      <x v="10"/>
    </i>
    <i>
      <x v="16"/>
    </i>
    <i>
      <x v="5"/>
    </i>
    <i>
      <x v="12"/>
    </i>
    <i t="grand">
      <x/>
    </i>
  </rowItems>
  <colFields count="1">
    <field x="-2"/>
  </colFields>
  <colItems count="2">
    <i>
      <x/>
    </i>
    <i i="1">
      <x v="1"/>
    </i>
  </colItems>
  <dataFields count="2">
    <dataField name="Players" fld="4" subtotal="count" baseField="0" baseItem="0"/>
    <dataField name="% Total" fld="0" subtotal="count" showDataAs="percentOfCol" baseField="0" baseItem="0" numFmtId="9"/>
  </dataFields>
  <formats count="7">
    <format dxfId="13">
      <pivotArea dataOnly="0" labelOnly="1" outline="0" axis="axisValues" fieldPosition="0"/>
    </format>
    <format dxfId="12">
      <pivotArea dataOnly="0" labelOnly="1" outline="0" axis="axisValues" fieldPosition="0"/>
    </format>
    <format dxfId="11">
      <pivotArea outline="0" fieldPosition="0">
        <references count="1">
          <reference field="4294967294" count="1">
            <x v="1"/>
          </reference>
        </references>
      </pivotArea>
    </format>
    <format dxfId="10">
      <pivotArea outline="0" fieldPosition="0">
        <references count="1">
          <reference field="4294967294" count="1">
            <x v="1"/>
          </reference>
        </references>
      </pivotArea>
    </format>
    <format dxfId="9">
      <pivotArea fieldPosition="0">
        <references count="2">
          <reference field="4294967294" count="1" selected="0">
            <x v="1"/>
          </reference>
          <reference field="9" count="5">
            <x v="6"/>
            <x v="9"/>
            <x v="18"/>
            <x v="20"/>
            <x v="23"/>
          </reference>
        </references>
      </pivotArea>
    </format>
    <format dxfId="8">
      <pivotArea dataOnly="0" labelOnly="1" outline="0" fieldPosition="0">
        <references count="1">
          <reference field="4294967294" count="1">
            <x v="1"/>
          </reference>
        </references>
      </pivotArea>
    </format>
    <format dxfId="7">
      <pivotArea outline="0" fieldPosition="0">
        <references count="1">
          <reference field="4294967294" count="1">
            <x v="1"/>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H9" firstHeaderRow="1" firstDataRow="3" firstDataCol="1"/>
  <pivotFields count="17">
    <pivotField showAll="0"/>
    <pivotField axis="axisCol" showAll="0">
      <items count="3">
        <item x="1"/>
        <item x="0"/>
        <item t="default"/>
      </items>
    </pivotField>
    <pivotField axis="axisCol" showAll="0">
      <items count="3">
        <item x="0"/>
        <item x="1"/>
        <item t="default"/>
      </items>
    </pivotField>
    <pivotField showAll="0"/>
    <pivotField showAll="0"/>
    <pivotField showAll="0"/>
    <pivotField showAll="0">
      <items count="18">
        <item x="12"/>
        <item x="2"/>
        <item x="7"/>
        <item x="13"/>
        <item x="14"/>
        <item x="6"/>
        <item x="3"/>
        <item x="4"/>
        <item x="0"/>
        <item x="5"/>
        <item x="1"/>
        <item x="9"/>
        <item x="11"/>
        <item x="10"/>
        <item x="8"/>
        <item x="16"/>
        <item x="15"/>
        <item t="default"/>
      </items>
    </pivotField>
    <pivotField numFmtId="14" showAll="0">
      <items count="15">
        <item x="0"/>
        <item x="1"/>
        <item x="2"/>
        <item x="3"/>
        <item x="4"/>
        <item x="5"/>
        <item x="6"/>
        <item x="7"/>
        <item x="8"/>
        <item x="9"/>
        <item x="10"/>
        <item x="11"/>
        <item x="12"/>
        <item x="13"/>
        <item t="default"/>
      </items>
    </pivotField>
    <pivotField showAll="0"/>
    <pivotField showAll="0"/>
    <pivotField axis="axisRow" showAll="0">
      <items count="4">
        <item x="1"/>
        <item x="0"/>
        <item x="2"/>
        <item t="default"/>
      </items>
    </pivotField>
    <pivotField dataField="1" numFmtId="2" showAll="0"/>
    <pivotField numFmtId="2" showAll="0"/>
    <pivotField showAll="0"/>
    <pivotField numFmtId="1" showAll="0"/>
    <pivotField showAll="0" defaultSubtotal="0">
      <items count="6">
        <item x="0"/>
        <item x="1"/>
        <item x="2"/>
        <item x="3"/>
        <item x="4"/>
        <item x="5"/>
      </items>
    </pivotField>
    <pivotField showAll="0" defaultSubtotal="0">
      <items count="23">
        <item x="0"/>
        <item x="1"/>
        <item x="2"/>
        <item x="3"/>
        <item x="4"/>
        <item x="5"/>
        <item x="6"/>
        <item x="7"/>
        <item x="8"/>
        <item x="9"/>
        <item x="10"/>
        <item x="11"/>
        <item x="12"/>
        <item x="13"/>
        <item x="14"/>
        <item x="15"/>
        <item x="16"/>
        <item x="17"/>
        <item x="18"/>
        <item x="19"/>
        <item x="20"/>
        <item x="21"/>
        <item x="22"/>
      </items>
    </pivotField>
  </pivotFields>
  <rowFields count="1">
    <field x="10"/>
  </rowFields>
  <rowItems count="4">
    <i>
      <x/>
    </i>
    <i>
      <x v="1"/>
    </i>
    <i>
      <x v="2"/>
    </i>
    <i t="grand">
      <x/>
    </i>
  </rowItems>
  <colFields count="2">
    <field x="2"/>
    <field x="1"/>
  </colFields>
  <colItems count="7">
    <i>
      <x/>
      <x/>
    </i>
    <i r="1">
      <x v="1"/>
    </i>
    <i t="default">
      <x/>
    </i>
    <i>
      <x v="1"/>
      <x/>
    </i>
    <i r="1">
      <x v="1"/>
    </i>
    <i t="default">
      <x v="1"/>
    </i>
    <i t="grand">
      <x/>
    </i>
  </colItems>
  <dataFields count="1">
    <dataField name="Sum of HeightFt"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Q5:R86" firstHeaderRow="1" firstDataRow="1" firstDataCol="1"/>
  <pivotFields count="17">
    <pivotField showAll="0"/>
    <pivotField showAll="0"/>
    <pivotField showAll="0"/>
    <pivotField axis="axisRow" showAll="0">
      <items count="81">
        <item x="60"/>
        <item x="54"/>
        <item x="30"/>
        <item x="21"/>
        <item x="6"/>
        <item x="42"/>
        <item x="13"/>
        <item x="67"/>
        <item x="27"/>
        <item x="70"/>
        <item x="50"/>
        <item x="7"/>
        <item x="15"/>
        <item x="73"/>
        <item x="45"/>
        <item x="64"/>
        <item x="37"/>
        <item x="25"/>
        <item x="35"/>
        <item x="40"/>
        <item x="48"/>
        <item x="72"/>
        <item x="24"/>
        <item x="11"/>
        <item x="32"/>
        <item x="75"/>
        <item x="20"/>
        <item x="57"/>
        <item x="22"/>
        <item x="9"/>
        <item x="47"/>
        <item x="55"/>
        <item x="79"/>
        <item x="3"/>
        <item x="4"/>
        <item x="76"/>
        <item x="14"/>
        <item x="74"/>
        <item x="65"/>
        <item x="71"/>
        <item x="44"/>
        <item x="46"/>
        <item x="51"/>
        <item x="36"/>
        <item x="59"/>
        <item x="49"/>
        <item x="43"/>
        <item x="2"/>
        <item x="16"/>
        <item x="62"/>
        <item x="34"/>
        <item x="61"/>
        <item x="38"/>
        <item x="12"/>
        <item x="63"/>
        <item x="31"/>
        <item x="41"/>
        <item x="69"/>
        <item x="33"/>
        <item x="17"/>
        <item x="53"/>
        <item x="0"/>
        <item x="5"/>
        <item x="56"/>
        <item x="10"/>
        <item x="52"/>
        <item x="78"/>
        <item x="28"/>
        <item x="1"/>
        <item x="18"/>
        <item x="29"/>
        <item x="26"/>
        <item x="68"/>
        <item x="8"/>
        <item x="19"/>
        <item x="58"/>
        <item x="39"/>
        <item x="77"/>
        <item x="66"/>
        <item x="23"/>
        <item t="default"/>
      </items>
    </pivotField>
    <pivotField showAll="0"/>
    <pivotField showAll="0"/>
    <pivotField dataField="1" showAll="0">
      <items count="18">
        <item x="12"/>
        <item x="2"/>
        <item x="7"/>
        <item x="13"/>
        <item x="14"/>
        <item x="6"/>
        <item x="3"/>
        <item x="4"/>
        <item x="0"/>
        <item x="5"/>
        <item x="1"/>
        <item x="9"/>
        <item x="11"/>
        <item x="10"/>
        <item x="8"/>
        <item x="16"/>
        <item x="15"/>
        <item t="default"/>
      </items>
    </pivotField>
    <pivotField numFmtId="14" showAll="0"/>
    <pivotField showAll="0"/>
    <pivotField showAll="0"/>
    <pivotField showAll="0"/>
    <pivotField numFmtId="2" showAll="0"/>
    <pivotField numFmtId="2" showAll="0"/>
    <pivotField showAll="0"/>
    <pivotField numFmtId="1" showAll="0"/>
    <pivotField showAll="0" defaultSubtotal="0"/>
    <pivotField showAll="0" defaultSubtotal="0"/>
  </pivotFields>
  <rowFields count="1">
    <field x="3"/>
  </rowFields>
  <rowItems count="8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t="grand">
      <x/>
    </i>
  </rowItems>
  <colItems count="1">
    <i/>
  </colItems>
  <dataFields count="1">
    <dataField name="Count of Height" fld="6" subtotal="count" baseField="0" baseItem="0"/>
  </dataField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E29:G157" firstHeaderRow="0" firstDataRow="1" firstDataCol="1"/>
  <pivotFields count="17">
    <pivotField showAll="0"/>
    <pivotField axis="axisRow" showAll="0">
      <items count="3">
        <item x="1"/>
        <item x="0"/>
        <item t="default"/>
      </items>
    </pivotField>
    <pivotField axis="axisRow" showAll="0">
      <items count="3">
        <item x="0"/>
        <item x="1"/>
        <item t="default"/>
      </items>
    </pivotField>
    <pivotField showAll="0"/>
    <pivotField showAll="0"/>
    <pivotField showAll="0"/>
    <pivotField axis="axisRow" showAll="0">
      <items count="18">
        <item x="12"/>
        <item x="2"/>
        <item x="7"/>
        <item x="13"/>
        <item x="14"/>
        <item x="6"/>
        <item x="3"/>
        <item x="4"/>
        <item x="0"/>
        <item x="5"/>
        <item x="1"/>
        <item x="9"/>
        <item x="11"/>
        <item x="10"/>
        <item x="8"/>
        <item x="16"/>
        <item x="15"/>
        <item t="default"/>
      </items>
    </pivotField>
    <pivotField numFmtId="14" showAll="0"/>
    <pivotField showAll="0">
      <items count="85">
        <item x="72"/>
        <item x="58"/>
        <item x="16"/>
        <item x="12"/>
        <item x="68"/>
        <item x="71"/>
        <item x="80"/>
        <item x="40"/>
        <item x="75"/>
        <item x="82"/>
        <item x="32"/>
        <item x="56"/>
        <item x="18"/>
        <item x="26"/>
        <item x="34"/>
        <item x="70"/>
        <item x="30"/>
        <item x="47"/>
        <item x="57"/>
        <item x="46"/>
        <item x="41"/>
        <item x="19"/>
        <item x="83"/>
        <item x="49"/>
        <item x="52"/>
        <item x="4"/>
        <item x="8"/>
        <item x="81"/>
        <item x="20"/>
        <item x="2"/>
        <item x="37"/>
        <item x="21"/>
        <item x="28"/>
        <item x="63"/>
        <item x="48"/>
        <item x="79"/>
        <item x="25"/>
        <item x="35"/>
        <item x="50"/>
        <item x="15"/>
        <item x="66"/>
        <item x="62"/>
        <item x="61"/>
        <item x="54"/>
        <item x="55"/>
        <item x="38"/>
        <item x="64"/>
        <item x="36"/>
        <item x="65"/>
        <item x="27"/>
        <item x="7"/>
        <item x="31"/>
        <item x="45"/>
        <item x="3"/>
        <item x="44"/>
        <item x="73"/>
        <item x="69"/>
        <item x="24"/>
        <item x="59"/>
        <item x="60"/>
        <item x="0"/>
        <item x="11"/>
        <item x="10"/>
        <item x="67"/>
        <item x="39"/>
        <item x="17"/>
        <item x="6"/>
        <item x="14"/>
        <item x="13"/>
        <item x="1"/>
        <item x="51"/>
        <item x="9"/>
        <item x="23"/>
        <item x="43"/>
        <item x="5"/>
        <item x="22"/>
        <item x="29"/>
        <item x="77"/>
        <item x="33"/>
        <item x="53"/>
        <item x="42"/>
        <item x="78"/>
        <item x="74"/>
        <item x="76"/>
        <item t="default"/>
      </items>
    </pivotField>
    <pivotField showAll="0"/>
    <pivotField showAll="0"/>
    <pivotField dataField="1" numFmtId="2" showAll="0"/>
    <pivotField numFmtId="2" showAll="0"/>
    <pivotField dataField="1" showAll="0"/>
    <pivotField numFmtId="1" showAll="0"/>
    <pivotField showAll="0" defaultSubtotal="0"/>
    <pivotField axis="axisRow" showAll="0" defaultSubtotal="0">
      <items count="23">
        <item x="0"/>
        <item x="1"/>
        <item x="2"/>
        <item x="3"/>
        <item x="4"/>
        <item x="5"/>
        <item x="6"/>
        <item x="7"/>
        <item x="8"/>
        <item x="9"/>
        <item x="10"/>
        <item x="11"/>
        <item x="12"/>
        <item x="13"/>
        <item x="14"/>
        <item x="15"/>
        <item x="16"/>
        <item x="17"/>
        <item x="18"/>
        <item x="19"/>
        <item x="20"/>
        <item x="21"/>
        <item x="22"/>
      </items>
    </pivotField>
  </pivotFields>
  <rowFields count="4">
    <field x="2"/>
    <field x="1"/>
    <field x="6"/>
    <field x="16"/>
  </rowFields>
  <rowItems count="128">
    <i>
      <x/>
    </i>
    <i r="1">
      <x/>
    </i>
    <i r="2">
      <x v="1"/>
    </i>
    <i r="3">
      <x v="8"/>
    </i>
    <i r="2">
      <x v="2"/>
    </i>
    <i r="3">
      <x v="9"/>
    </i>
    <i r="2">
      <x v="9"/>
    </i>
    <i r="3">
      <x v="12"/>
    </i>
    <i r="2">
      <x v="10"/>
    </i>
    <i r="3">
      <x v="5"/>
    </i>
    <i r="3">
      <x v="8"/>
    </i>
    <i r="3">
      <x v="14"/>
    </i>
    <i r="2">
      <x v="11"/>
    </i>
    <i r="3">
      <x v="2"/>
    </i>
    <i r="3">
      <x v="7"/>
    </i>
    <i r="3">
      <x v="9"/>
    </i>
    <i r="3">
      <x v="13"/>
    </i>
    <i r="2">
      <x v="12"/>
    </i>
    <i r="3">
      <x v="7"/>
    </i>
    <i r="3">
      <x v="8"/>
    </i>
    <i r="3">
      <x v="11"/>
    </i>
    <i r="3">
      <x v="12"/>
    </i>
    <i r="3">
      <x v="13"/>
    </i>
    <i r="2">
      <x v="13"/>
    </i>
    <i r="3">
      <x v="3"/>
    </i>
    <i r="3">
      <x v="8"/>
    </i>
    <i r="3">
      <x v="12"/>
    </i>
    <i r="3">
      <x v="14"/>
    </i>
    <i r="2">
      <x v="14"/>
    </i>
    <i r="3">
      <x v="8"/>
    </i>
    <i r="3">
      <x v="9"/>
    </i>
    <i r="1">
      <x v="1"/>
    </i>
    <i r="2">
      <x v="1"/>
    </i>
    <i r="3">
      <x v="11"/>
    </i>
    <i r="3">
      <x v="12"/>
    </i>
    <i r="3">
      <x v="16"/>
    </i>
    <i r="2">
      <x v="5"/>
    </i>
    <i r="3">
      <x v="13"/>
    </i>
    <i r="2">
      <x v="6"/>
    </i>
    <i r="3">
      <x v="14"/>
    </i>
    <i r="2">
      <x v="7"/>
    </i>
    <i r="3">
      <x v="10"/>
    </i>
    <i r="3">
      <x v="14"/>
    </i>
    <i r="3">
      <x v="16"/>
    </i>
    <i r="2">
      <x v="8"/>
    </i>
    <i r="3">
      <x v="9"/>
    </i>
    <i r="3">
      <x v="10"/>
    </i>
    <i r="3">
      <x v="13"/>
    </i>
    <i r="3">
      <x v="15"/>
    </i>
    <i r="3">
      <x v="17"/>
    </i>
    <i r="2">
      <x v="9"/>
    </i>
    <i r="3">
      <x v="8"/>
    </i>
    <i r="3">
      <x v="11"/>
    </i>
    <i r="3">
      <x v="12"/>
    </i>
    <i r="3">
      <x v="17"/>
    </i>
    <i r="2">
      <x v="10"/>
    </i>
    <i r="3">
      <x v="7"/>
    </i>
    <i r="3">
      <x v="11"/>
    </i>
    <i r="3">
      <x v="13"/>
    </i>
    <i r="3">
      <x v="16"/>
    </i>
    <i>
      <x v="1"/>
    </i>
    <i r="1">
      <x/>
    </i>
    <i r="2">
      <x v="1"/>
    </i>
    <i r="3">
      <x v="11"/>
    </i>
    <i r="2">
      <x v="2"/>
    </i>
    <i r="3">
      <x v="8"/>
    </i>
    <i r="2">
      <x v="8"/>
    </i>
    <i r="3">
      <x v="1"/>
    </i>
    <i r="2">
      <x v="9"/>
    </i>
    <i r="3">
      <x v="8"/>
    </i>
    <i r="3">
      <x v="10"/>
    </i>
    <i r="2">
      <x v="10"/>
    </i>
    <i r="3">
      <x v="7"/>
    </i>
    <i r="3">
      <x v="10"/>
    </i>
    <i r="2">
      <x v="11"/>
    </i>
    <i r="3">
      <x v="4"/>
    </i>
    <i r="3">
      <x v="6"/>
    </i>
    <i r="3">
      <x v="8"/>
    </i>
    <i r="3">
      <x v="9"/>
    </i>
    <i r="3">
      <x v="19"/>
    </i>
    <i r="2">
      <x v="12"/>
    </i>
    <i r="3">
      <x v="6"/>
    </i>
    <i r="3">
      <x v="8"/>
    </i>
    <i r="3">
      <x v="11"/>
    </i>
    <i r="3">
      <x v="13"/>
    </i>
    <i r="3">
      <x v="18"/>
    </i>
    <i r="2">
      <x v="13"/>
    </i>
    <i r="3">
      <x v="10"/>
    </i>
    <i r="3">
      <x v="18"/>
    </i>
    <i r="2">
      <x v="14"/>
    </i>
    <i r="3">
      <x v="9"/>
    </i>
    <i r="2">
      <x v="15"/>
    </i>
    <i r="3">
      <x v="4"/>
    </i>
    <i r="2">
      <x v="16"/>
    </i>
    <i r="3">
      <x v="19"/>
    </i>
    <i r="1">
      <x v="1"/>
    </i>
    <i r="2">
      <x/>
    </i>
    <i r="3">
      <x v="21"/>
    </i>
    <i r="2">
      <x v="1"/>
    </i>
    <i r="3">
      <x v="9"/>
    </i>
    <i r="2">
      <x v="2"/>
    </i>
    <i r="3">
      <x v="11"/>
    </i>
    <i r="3">
      <x v="18"/>
    </i>
    <i r="2">
      <x v="3"/>
    </i>
    <i r="3">
      <x v="14"/>
    </i>
    <i r="2">
      <x v="4"/>
    </i>
    <i r="3">
      <x v="15"/>
    </i>
    <i r="2">
      <x v="5"/>
    </i>
    <i r="3">
      <x v="13"/>
    </i>
    <i r="3">
      <x v="17"/>
    </i>
    <i r="2">
      <x v="6"/>
    </i>
    <i r="3">
      <x v="13"/>
    </i>
    <i r="3">
      <x v="17"/>
    </i>
    <i r="3">
      <x v="19"/>
    </i>
    <i r="2">
      <x v="7"/>
    </i>
    <i r="3">
      <x v="11"/>
    </i>
    <i r="3">
      <x v="15"/>
    </i>
    <i r="3">
      <x v="16"/>
    </i>
    <i r="2">
      <x v="8"/>
    </i>
    <i r="3">
      <x v="9"/>
    </i>
    <i r="3">
      <x v="14"/>
    </i>
    <i r="3">
      <x v="16"/>
    </i>
    <i r="2">
      <x v="9"/>
    </i>
    <i r="3">
      <x v="9"/>
    </i>
    <i r="3">
      <x v="17"/>
    </i>
    <i r="2">
      <x v="11"/>
    </i>
    <i r="3">
      <x v="16"/>
    </i>
    <i t="grand">
      <x/>
    </i>
  </rowItems>
  <colFields count="1">
    <field x="-2"/>
  </colFields>
  <colItems count="2">
    <i>
      <x/>
    </i>
    <i i="1">
      <x v="1"/>
    </i>
  </colItems>
  <dataFields count="2">
    <dataField name="Sum of Age" fld="13" baseField="0" baseItem="0"/>
    <dataField name="Sum of HeightFt" fld="11" baseField="0" baseItem="0"/>
  </dataFields>
  <chartFormats count="170">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1"/>
          </reference>
        </references>
      </pivotArea>
    </chartFormat>
    <chartFormat chart="0" format="7">
      <pivotArea type="data" outline="0" fieldPosition="0">
        <references count="5">
          <reference field="4294967294" count="1" selected="0">
            <x v="0"/>
          </reference>
          <reference field="1" count="1" selected="0">
            <x v="0"/>
          </reference>
          <reference field="2" count="1" selected="0">
            <x v="0"/>
          </reference>
          <reference field="6" count="1" selected="0">
            <x v="1"/>
          </reference>
          <reference field="16" count="1" selected="0">
            <x v="8"/>
          </reference>
        </references>
      </pivotArea>
    </chartFormat>
    <chartFormat chart="0" format="8">
      <pivotArea type="data" outline="0" fieldPosition="0">
        <references count="5">
          <reference field="4294967294" count="1" selected="0">
            <x v="0"/>
          </reference>
          <reference field="1" count="1" selected="0">
            <x v="0"/>
          </reference>
          <reference field="2" count="1" selected="0">
            <x v="0"/>
          </reference>
          <reference field="6" count="1" selected="0">
            <x v="2"/>
          </reference>
          <reference field="16" count="1" selected="0">
            <x v="9"/>
          </reference>
        </references>
      </pivotArea>
    </chartFormat>
    <chartFormat chart="0" format="9">
      <pivotArea type="data" outline="0" fieldPosition="0">
        <references count="5">
          <reference field="4294967294" count="1" selected="0">
            <x v="0"/>
          </reference>
          <reference field="1" count="1" selected="0">
            <x v="0"/>
          </reference>
          <reference field="2" count="1" selected="0">
            <x v="0"/>
          </reference>
          <reference field="6" count="1" selected="0">
            <x v="9"/>
          </reference>
          <reference field="16" count="1" selected="0">
            <x v="12"/>
          </reference>
        </references>
      </pivotArea>
    </chartFormat>
    <chartFormat chart="0" format="10">
      <pivotArea type="data" outline="0" fieldPosition="0">
        <references count="5">
          <reference field="4294967294" count="1" selected="0">
            <x v="0"/>
          </reference>
          <reference field="1" count="1" selected="0">
            <x v="0"/>
          </reference>
          <reference field="2" count="1" selected="0">
            <x v="0"/>
          </reference>
          <reference field="6" count="1" selected="0">
            <x v="10"/>
          </reference>
          <reference field="16" count="1" selected="0">
            <x v="5"/>
          </reference>
        </references>
      </pivotArea>
    </chartFormat>
    <chartFormat chart="0" format="11">
      <pivotArea type="data" outline="0" fieldPosition="0">
        <references count="5">
          <reference field="4294967294" count="1" selected="0">
            <x v="0"/>
          </reference>
          <reference field="1" count="1" selected="0">
            <x v="0"/>
          </reference>
          <reference field="2" count="1" selected="0">
            <x v="0"/>
          </reference>
          <reference field="6" count="1" selected="0">
            <x v="10"/>
          </reference>
          <reference field="16" count="1" selected="0">
            <x v="8"/>
          </reference>
        </references>
      </pivotArea>
    </chartFormat>
    <chartFormat chart="0" format="12">
      <pivotArea type="data" outline="0" fieldPosition="0">
        <references count="5">
          <reference field="4294967294" count="1" selected="0">
            <x v="0"/>
          </reference>
          <reference field="1" count="1" selected="0">
            <x v="0"/>
          </reference>
          <reference field="2" count="1" selected="0">
            <x v="0"/>
          </reference>
          <reference field="6" count="1" selected="0">
            <x v="10"/>
          </reference>
          <reference field="16" count="1" selected="0">
            <x v="14"/>
          </reference>
        </references>
      </pivotArea>
    </chartFormat>
    <chartFormat chart="0" format="13">
      <pivotArea type="data" outline="0" fieldPosition="0">
        <references count="5">
          <reference field="4294967294" count="1" selected="0">
            <x v="0"/>
          </reference>
          <reference field="1" count="1" selected="0">
            <x v="0"/>
          </reference>
          <reference field="2" count="1" selected="0">
            <x v="0"/>
          </reference>
          <reference field="6" count="1" selected="0">
            <x v="11"/>
          </reference>
          <reference field="16" count="1" selected="0">
            <x v="2"/>
          </reference>
        </references>
      </pivotArea>
    </chartFormat>
    <chartFormat chart="0" format="14">
      <pivotArea type="data" outline="0" fieldPosition="0">
        <references count="5">
          <reference field="4294967294" count="1" selected="0">
            <x v="0"/>
          </reference>
          <reference field="1" count="1" selected="0">
            <x v="0"/>
          </reference>
          <reference field="2" count="1" selected="0">
            <x v="0"/>
          </reference>
          <reference field="6" count="1" selected="0">
            <x v="11"/>
          </reference>
          <reference field="16" count="1" selected="0">
            <x v="7"/>
          </reference>
        </references>
      </pivotArea>
    </chartFormat>
    <chartFormat chart="0" format="15">
      <pivotArea type="data" outline="0" fieldPosition="0">
        <references count="5">
          <reference field="4294967294" count="1" selected="0">
            <x v="0"/>
          </reference>
          <reference field="1" count="1" selected="0">
            <x v="0"/>
          </reference>
          <reference field="2" count="1" selected="0">
            <x v="0"/>
          </reference>
          <reference field="6" count="1" selected="0">
            <x v="11"/>
          </reference>
          <reference field="16" count="1" selected="0">
            <x v="9"/>
          </reference>
        </references>
      </pivotArea>
    </chartFormat>
    <chartFormat chart="0" format="16">
      <pivotArea type="data" outline="0" fieldPosition="0">
        <references count="5">
          <reference field="4294967294" count="1" selected="0">
            <x v="0"/>
          </reference>
          <reference field="1" count="1" selected="0">
            <x v="0"/>
          </reference>
          <reference field="2" count="1" selected="0">
            <x v="0"/>
          </reference>
          <reference field="6" count="1" selected="0">
            <x v="11"/>
          </reference>
          <reference field="16" count="1" selected="0">
            <x v="13"/>
          </reference>
        </references>
      </pivotArea>
    </chartFormat>
    <chartFormat chart="0" format="17">
      <pivotArea type="data" outline="0" fieldPosition="0">
        <references count="5">
          <reference field="4294967294" count="1" selected="0">
            <x v="0"/>
          </reference>
          <reference field="1" count="1" selected="0">
            <x v="0"/>
          </reference>
          <reference field="2" count="1" selected="0">
            <x v="0"/>
          </reference>
          <reference field="6" count="1" selected="0">
            <x v="12"/>
          </reference>
          <reference field="16" count="1" selected="0">
            <x v="7"/>
          </reference>
        </references>
      </pivotArea>
    </chartFormat>
    <chartFormat chart="0" format="18">
      <pivotArea type="data" outline="0" fieldPosition="0">
        <references count="5">
          <reference field="4294967294" count="1" selected="0">
            <x v="0"/>
          </reference>
          <reference field="1" count="1" selected="0">
            <x v="0"/>
          </reference>
          <reference field="2" count="1" selected="0">
            <x v="0"/>
          </reference>
          <reference field="6" count="1" selected="0">
            <x v="12"/>
          </reference>
          <reference field="16" count="1" selected="0">
            <x v="8"/>
          </reference>
        </references>
      </pivotArea>
    </chartFormat>
    <chartFormat chart="0" format="19">
      <pivotArea type="data" outline="0" fieldPosition="0">
        <references count="5">
          <reference field="4294967294" count="1" selected="0">
            <x v="0"/>
          </reference>
          <reference field="1" count="1" selected="0">
            <x v="0"/>
          </reference>
          <reference field="2" count="1" selected="0">
            <x v="0"/>
          </reference>
          <reference field="6" count="1" selected="0">
            <x v="12"/>
          </reference>
          <reference field="16" count="1" selected="0">
            <x v="11"/>
          </reference>
        </references>
      </pivotArea>
    </chartFormat>
    <chartFormat chart="0" format="20">
      <pivotArea type="data" outline="0" fieldPosition="0">
        <references count="5">
          <reference field="4294967294" count="1" selected="0">
            <x v="0"/>
          </reference>
          <reference field="1" count="1" selected="0">
            <x v="0"/>
          </reference>
          <reference field="2" count="1" selected="0">
            <x v="0"/>
          </reference>
          <reference field="6" count="1" selected="0">
            <x v="12"/>
          </reference>
          <reference field="16" count="1" selected="0">
            <x v="12"/>
          </reference>
        </references>
      </pivotArea>
    </chartFormat>
    <chartFormat chart="0" format="21">
      <pivotArea type="data" outline="0" fieldPosition="0">
        <references count="5">
          <reference field="4294967294" count="1" selected="0">
            <x v="0"/>
          </reference>
          <reference field="1" count="1" selected="0">
            <x v="0"/>
          </reference>
          <reference field="2" count="1" selected="0">
            <x v="0"/>
          </reference>
          <reference field="6" count="1" selected="0">
            <x v="12"/>
          </reference>
          <reference field="16" count="1" selected="0">
            <x v="13"/>
          </reference>
        </references>
      </pivotArea>
    </chartFormat>
    <chartFormat chart="0" format="22">
      <pivotArea type="data" outline="0" fieldPosition="0">
        <references count="5">
          <reference field="4294967294" count="1" selected="0">
            <x v="0"/>
          </reference>
          <reference field="1" count="1" selected="0">
            <x v="0"/>
          </reference>
          <reference field="2" count="1" selected="0">
            <x v="0"/>
          </reference>
          <reference field="6" count="1" selected="0">
            <x v="13"/>
          </reference>
          <reference field="16" count="1" selected="0">
            <x v="3"/>
          </reference>
        </references>
      </pivotArea>
    </chartFormat>
    <chartFormat chart="0" format="23">
      <pivotArea type="data" outline="0" fieldPosition="0">
        <references count="5">
          <reference field="4294967294" count="1" selected="0">
            <x v="0"/>
          </reference>
          <reference field="1" count="1" selected="0">
            <x v="0"/>
          </reference>
          <reference field="2" count="1" selected="0">
            <x v="0"/>
          </reference>
          <reference field="6" count="1" selected="0">
            <x v="13"/>
          </reference>
          <reference field="16" count="1" selected="0">
            <x v="8"/>
          </reference>
        </references>
      </pivotArea>
    </chartFormat>
    <chartFormat chart="0" format="24">
      <pivotArea type="data" outline="0" fieldPosition="0">
        <references count="5">
          <reference field="4294967294" count="1" selected="0">
            <x v="0"/>
          </reference>
          <reference field="1" count="1" selected="0">
            <x v="0"/>
          </reference>
          <reference field="2" count="1" selected="0">
            <x v="0"/>
          </reference>
          <reference field="6" count="1" selected="0">
            <x v="13"/>
          </reference>
          <reference field="16" count="1" selected="0">
            <x v="12"/>
          </reference>
        </references>
      </pivotArea>
    </chartFormat>
    <chartFormat chart="0" format="25">
      <pivotArea type="data" outline="0" fieldPosition="0">
        <references count="5">
          <reference field="4294967294" count="1" selected="0">
            <x v="0"/>
          </reference>
          <reference field="1" count="1" selected="0">
            <x v="0"/>
          </reference>
          <reference field="2" count="1" selected="0">
            <x v="0"/>
          </reference>
          <reference field="6" count="1" selected="0">
            <x v="13"/>
          </reference>
          <reference field="16" count="1" selected="0">
            <x v="14"/>
          </reference>
        </references>
      </pivotArea>
    </chartFormat>
    <chartFormat chart="0" format="26">
      <pivotArea type="data" outline="0" fieldPosition="0">
        <references count="5">
          <reference field="4294967294" count="1" selected="0">
            <x v="0"/>
          </reference>
          <reference field="1" count="1" selected="0">
            <x v="0"/>
          </reference>
          <reference field="2" count="1" selected="0">
            <x v="0"/>
          </reference>
          <reference field="6" count="1" selected="0">
            <x v="14"/>
          </reference>
          <reference field="16" count="1" selected="0">
            <x v="8"/>
          </reference>
        </references>
      </pivotArea>
    </chartFormat>
    <chartFormat chart="0" format="27">
      <pivotArea type="data" outline="0" fieldPosition="0">
        <references count="5">
          <reference field="4294967294" count="1" selected="0">
            <x v="0"/>
          </reference>
          <reference field="1" count="1" selected="0">
            <x v="0"/>
          </reference>
          <reference field="2" count="1" selected="0">
            <x v="0"/>
          </reference>
          <reference field="6" count="1" selected="0">
            <x v="14"/>
          </reference>
          <reference field="16" count="1" selected="0">
            <x v="9"/>
          </reference>
        </references>
      </pivotArea>
    </chartFormat>
    <chartFormat chart="0" format="28">
      <pivotArea type="data" outline="0" fieldPosition="0">
        <references count="5">
          <reference field="4294967294" count="1" selected="0">
            <x v="0"/>
          </reference>
          <reference field="1" count="1" selected="0">
            <x v="1"/>
          </reference>
          <reference field="2" count="1" selected="0">
            <x v="0"/>
          </reference>
          <reference field="6" count="1" selected="0">
            <x v="1"/>
          </reference>
          <reference field="16" count="1" selected="0">
            <x v="11"/>
          </reference>
        </references>
      </pivotArea>
    </chartFormat>
    <chartFormat chart="0" format="29">
      <pivotArea type="data" outline="0" fieldPosition="0">
        <references count="5">
          <reference field="4294967294" count="1" selected="0">
            <x v="0"/>
          </reference>
          <reference field="1" count="1" selected="0">
            <x v="1"/>
          </reference>
          <reference field="2" count="1" selected="0">
            <x v="0"/>
          </reference>
          <reference field="6" count="1" selected="0">
            <x v="1"/>
          </reference>
          <reference field="16" count="1" selected="0">
            <x v="12"/>
          </reference>
        </references>
      </pivotArea>
    </chartFormat>
    <chartFormat chart="0" format="30">
      <pivotArea type="data" outline="0" fieldPosition="0">
        <references count="5">
          <reference field="4294967294" count="1" selected="0">
            <x v="0"/>
          </reference>
          <reference field="1" count="1" selected="0">
            <x v="1"/>
          </reference>
          <reference field="2" count="1" selected="0">
            <x v="0"/>
          </reference>
          <reference field="6" count="1" selected="0">
            <x v="1"/>
          </reference>
          <reference field="16" count="1" selected="0">
            <x v="16"/>
          </reference>
        </references>
      </pivotArea>
    </chartFormat>
    <chartFormat chart="0" format="31">
      <pivotArea type="data" outline="0" fieldPosition="0">
        <references count="5">
          <reference field="4294967294" count="1" selected="0">
            <x v="0"/>
          </reference>
          <reference field="1" count="1" selected="0">
            <x v="1"/>
          </reference>
          <reference field="2" count="1" selected="0">
            <x v="0"/>
          </reference>
          <reference field="6" count="1" selected="0">
            <x v="5"/>
          </reference>
          <reference field="16" count="1" selected="0">
            <x v="13"/>
          </reference>
        </references>
      </pivotArea>
    </chartFormat>
    <chartFormat chart="0" format="32">
      <pivotArea type="data" outline="0" fieldPosition="0">
        <references count="5">
          <reference field="4294967294" count="1" selected="0">
            <x v="0"/>
          </reference>
          <reference field="1" count="1" selected="0">
            <x v="1"/>
          </reference>
          <reference field="2" count="1" selected="0">
            <x v="0"/>
          </reference>
          <reference field="6" count="1" selected="0">
            <x v="6"/>
          </reference>
          <reference field="16" count="1" selected="0">
            <x v="14"/>
          </reference>
        </references>
      </pivotArea>
    </chartFormat>
    <chartFormat chart="0" format="33">
      <pivotArea type="data" outline="0" fieldPosition="0">
        <references count="5">
          <reference field="4294967294" count="1" selected="0">
            <x v="0"/>
          </reference>
          <reference field="1" count="1" selected="0">
            <x v="1"/>
          </reference>
          <reference field="2" count="1" selected="0">
            <x v="0"/>
          </reference>
          <reference field="6" count="1" selected="0">
            <x v="7"/>
          </reference>
          <reference field="16" count="1" selected="0">
            <x v="10"/>
          </reference>
        </references>
      </pivotArea>
    </chartFormat>
    <chartFormat chart="0" format="34">
      <pivotArea type="data" outline="0" fieldPosition="0">
        <references count="5">
          <reference field="4294967294" count="1" selected="0">
            <x v="0"/>
          </reference>
          <reference field="1" count="1" selected="0">
            <x v="1"/>
          </reference>
          <reference field="2" count="1" selected="0">
            <x v="0"/>
          </reference>
          <reference field="6" count="1" selected="0">
            <x v="7"/>
          </reference>
          <reference field="16" count="1" selected="0">
            <x v="14"/>
          </reference>
        </references>
      </pivotArea>
    </chartFormat>
    <chartFormat chart="0" format="35">
      <pivotArea type="data" outline="0" fieldPosition="0">
        <references count="5">
          <reference field="4294967294" count="1" selected="0">
            <x v="0"/>
          </reference>
          <reference field="1" count="1" selected="0">
            <x v="1"/>
          </reference>
          <reference field="2" count="1" selected="0">
            <x v="0"/>
          </reference>
          <reference field="6" count="1" selected="0">
            <x v="7"/>
          </reference>
          <reference field="16" count="1" selected="0">
            <x v="16"/>
          </reference>
        </references>
      </pivotArea>
    </chartFormat>
    <chartFormat chart="0" format="36">
      <pivotArea type="data" outline="0" fieldPosition="0">
        <references count="5">
          <reference field="4294967294" count="1" selected="0">
            <x v="0"/>
          </reference>
          <reference field="1" count="1" selected="0">
            <x v="1"/>
          </reference>
          <reference field="2" count="1" selected="0">
            <x v="0"/>
          </reference>
          <reference field="6" count="1" selected="0">
            <x v="8"/>
          </reference>
          <reference field="16" count="1" selected="0">
            <x v="9"/>
          </reference>
        </references>
      </pivotArea>
    </chartFormat>
    <chartFormat chart="0" format="37">
      <pivotArea type="data" outline="0" fieldPosition="0">
        <references count="5">
          <reference field="4294967294" count="1" selected="0">
            <x v="0"/>
          </reference>
          <reference field="1" count="1" selected="0">
            <x v="1"/>
          </reference>
          <reference field="2" count="1" selected="0">
            <x v="0"/>
          </reference>
          <reference field="6" count="1" selected="0">
            <x v="8"/>
          </reference>
          <reference field="16" count="1" selected="0">
            <x v="10"/>
          </reference>
        </references>
      </pivotArea>
    </chartFormat>
    <chartFormat chart="0" format="38">
      <pivotArea type="data" outline="0" fieldPosition="0">
        <references count="5">
          <reference field="4294967294" count="1" selected="0">
            <x v="0"/>
          </reference>
          <reference field="1" count="1" selected="0">
            <x v="1"/>
          </reference>
          <reference field="2" count="1" selected="0">
            <x v="0"/>
          </reference>
          <reference field="6" count="1" selected="0">
            <x v="8"/>
          </reference>
          <reference field="16" count="1" selected="0">
            <x v="13"/>
          </reference>
        </references>
      </pivotArea>
    </chartFormat>
    <chartFormat chart="0" format="39">
      <pivotArea type="data" outline="0" fieldPosition="0">
        <references count="5">
          <reference field="4294967294" count="1" selected="0">
            <x v="0"/>
          </reference>
          <reference field="1" count="1" selected="0">
            <x v="1"/>
          </reference>
          <reference field="2" count="1" selected="0">
            <x v="0"/>
          </reference>
          <reference field="6" count="1" selected="0">
            <x v="8"/>
          </reference>
          <reference field="16" count="1" selected="0">
            <x v="15"/>
          </reference>
        </references>
      </pivotArea>
    </chartFormat>
    <chartFormat chart="0" format="40">
      <pivotArea type="data" outline="0" fieldPosition="0">
        <references count="5">
          <reference field="4294967294" count="1" selected="0">
            <x v="0"/>
          </reference>
          <reference field="1" count="1" selected="0">
            <x v="1"/>
          </reference>
          <reference field="2" count="1" selected="0">
            <x v="0"/>
          </reference>
          <reference field="6" count="1" selected="0">
            <x v="8"/>
          </reference>
          <reference field="16" count="1" selected="0">
            <x v="17"/>
          </reference>
        </references>
      </pivotArea>
    </chartFormat>
    <chartFormat chart="0" format="41">
      <pivotArea type="data" outline="0" fieldPosition="0">
        <references count="5">
          <reference field="4294967294" count="1" selected="0">
            <x v="0"/>
          </reference>
          <reference field="1" count="1" selected="0">
            <x v="1"/>
          </reference>
          <reference field="2" count="1" selected="0">
            <x v="0"/>
          </reference>
          <reference field="6" count="1" selected="0">
            <x v="9"/>
          </reference>
          <reference field="16" count="1" selected="0">
            <x v="8"/>
          </reference>
        </references>
      </pivotArea>
    </chartFormat>
    <chartFormat chart="0" format="42">
      <pivotArea type="data" outline="0" fieldPosition="0">
        <references count="5">
          <reference field="4294967294" count="1" selected="0">
            <x v="0"/>
          </reference>
          <reference field="1" count="1" selected="0">
            <x v="1"/>
          </reference>
          <reference field="2" count="1" selected="0">
            <x v="0"/>
          </reference>
          <reference field="6" count="1" selected="0">
            <x v="9"/>
          </reference>
          <reference field="16" count="1" selected="0">
            <x v="11"/>
          </reference>
        </references>
      </pivotArea>
    </chartFormat>
    <chartFormat chart="0" format="43">
      <pivotArea type="data" outline="0" fieldPosition="0">
        <references count="5">
          <reference field="4294967294" count="1" selected="0">
            <x v="0"/>
          </reference>
          <reference field="1" count="1" selected="0">
            <x v="1"/>
          </reference>
          <reference field="2" count="1" selected="0">
            <x v="0"/>
          </reference>
          <reference field="6" count="1" selected="0">
            <x v="9"/>
          </reference>
          <reference field="16" count="1" selected="0">
            <x v="12"/>
          </reference>
        </references>
      </pivotArea>
    </chartFormat>
    <chartFormat chart="0" format="44">
      <pivotArea type="data" outline="0" fieldPosition="0">
        <references count="5">
          <reference field="4294967294" count="1" selected="0">
            <x v="0"/>
          </reference>
          <reference field="1" count="1" selected="0">
            <x v="1"/>
          </reference>
          <reference field="2" count="1" selected="0">
            <x v="0"/>
          </reference>
          <reference field="6" count="1" selected="0">
            <x v="9"/>
          </reference>
          <reference field="16" count="1" selected="0">
            <x v="17"/>
          </reference>
        </references>
      </pivotArea>
    </chartFormat>
    <chartFormat chart="0" format="45">
      <pivotArea type="data" outline="0" fieldPosition="0">
        <references count="5">
          <reference field="4294967294" count="1" selected="0">
            <x v="0"/>
          </reference>
          <reference field="1" count="1" selected="0">
            <x v="1"/>
          </reference>
          <reference field="2" count="1" selected="0">
            <x v="0"/>
          </reference>
          <reference field="6" count="1" selected="0">
            <x v="10"/>
          </reference>
          <reference field="16" count="1" selected="0">
            <x v="7"/>
          </reference>
        </references>
      </pivotArea>
    </chartFormat>
    <chartFormat chart="0" format="46">
      <pivotArea type="data" outline="0" fieldPosition="0">
        <references count="5">
          <reference field="4294967294" count="1" selected="0">
            <x v="0"/>
          </reference>
          <reference field="1" count="1" selected="0">
            <x v="1"/>
          </reference>
          <reference field="2" count="1" selected="0">
            <x v="0"/>
          </reference>
          <reference field="6" count="1" selected="0">
            <x v="10"/>
          </reference>
          <reference field="16" count="1" selected="0">
            <x v="11"/>
          </reference>
        </references>
      </pivotArea>
    </chartFormat>
    <chartFormat chart="0" format="47">
      <pivotArea type="data" outline="0" fieldPosition="0">
        <references count="5">
          <reference field="4294967294" count="1" selected="0">
            <x v="0"/>
          </reference>
          <reference field="1" count="1" selected="0">
            <x v="1"/>
          </reference>
          <reference field="2" count="1" selected="0">
            <x v="0"/>
          </reference>
          <reference field="6" count="1" selected="0">
            <x v="10"/>
          </reference>
          <reference field="16" count="1" selected="0">
            <x v="13"/>
          </reference>
        </references>
      </pivotArea>
    </chartFormat>
    <chartFormat chart="0" format="48">
      <pivotArea type="data" outline="0" fieldPosition="0">
        <references count="5">
          <reference field="4294967294" count="1" selected="0">
            <x v="0"/>
          </reference>
          <reference field="1" count="1" selected="0">
            <x v="1"/>
          </reference>
          <reference field="2" count="1" selected="0">
            <x v="0"/>
          </reference>
          <reference field="6" count="1" selected="0">
            <x v="10"/>
          </reference>
          <reference field="16" count="1" selected="0">
            <x v="16"/>
          </reference>
        </references>
      </pivotArea>
    </chartFormat>
    <chartFormat chart="0" format="49">
      <pivotArea type="data" outline="0" fieldPosition="0">
        <references count="5">
          <reference field="4294967294" count="1" selected="0">
            <x v="0"/>
          </reference>
          <reference field="1" count="1" selected="0">
            <x v="0"/>
          </reference>
          <reference field="2" count="1" selected="0">
            <x v="1"/>
          </reference>
          <reference field="6" count="1" selected="0">
            <x v="1"/>
          </reference>
          <reference field="16" count="1" selected="0">
            <x v="11"/>
          </reference>
        </references>
      </pivotArea>
    </chartFormat>
    <chartFormat chart="0" format="50">
      <pivotArea type="data" outline="0" fieldPosition="0">
        <references count="5">
          <reference field="4294967294" count="1" selected="0">
            <x v="0"/>
          </reference>
          <reference field="1" count="1" selected="0">
            <x v="0"/>
          </reference>
          <reference field="2" count="1" selected="0">
            <x v="1"/>
          </reference>
          <reference field="6" count="1" selected="0">
            <x v="2"/>
          </reference>
          <reference field="16" count="1" selected="0">
            <x v="8"/>
          </reference>
        </references>
      </pivotArea>
    </chartFormat>
    <chartFormat chart="0" format="51">
      <pivotArea type="data" outline="0" fieldPosition="0">
        <references count="5">
          <reference field="4294967294" count="1" selected="0">
            <x v="0"/>
          </reference>
          <reference field="1" count="1" selected="0">
            <x v="0"/>
          </reference>
          <reference field="2" count="1" selected="0">
            <x v="1"/>
          </reference>
          <reference field="6" count="1" selected="0">
            <x v="8"/>
          </reference>
          <reference field="16" count="1" selected="0">
            <x v="1"/>
          </reference>
        </references>
      </pivotArea>
    </chartFormat>
    <chartFormat chart="0" format="52">
      <pivotArea type="data" outline="0" fieldPosition="0">
        <references count="5">
          <reference field="4294967294" count="1" selected="0">
            <x v="0"/>
          </reference>
          <reference field="1" count="1" selected="0">
            <x v="0"/>
          </reference>
          <reference field="2" count="1" selected="0">
            <x v="1"/>
          </reference>
          <reference field="6" count="1" selected="0">
            <x v="9"/>
          </reference>
          <reference field="16" count="1" selected="0">
            <x v="8"/>
          </reference>
        </references>
      </pivotArea>
    </chartFormat>
    <chartFormat chart="0" format="53">
      <pivotArea type="data" outline="0" fieldPosition="0">
        <references count="5">
          <reference field="4294967294" count="1" selected="0">
            <x v="0"/>
          </reference>
          <reference field="1" count="1" selected="0">
            <x v="0"/>
          </reference>
          <reference field="2" count="1" selected="0">
            <x v="1"/>
          </reference>
          <reference field="6" count="1" selected="0">
            <x v="9"/>
          </reference>
          <reference field="16" count="1" selected="0">
            <x v="10"/>
          </reference>
        </references>
      </pivotArea>
    </chartFormat>
    <chartFormat chart="0" format="54">
      <pivotArea type="data" outline="0" fieldPosition="0">
        <references count="5">
          <reference field="4294967294" count="1" selected="0">
            <x v="0"/>
          </reference>
          <reference field="1" count="1" selected="0">
            <x v="0"/>
          </reference>
          <reference field="2" count="1" selected="0">
            <x v="1"/>
          </reference>
          <reference field="6" count="1" selected="0">
            <x v="10"/>
          </reference>
          <reference field="16" count="1" selected="0">
            <x v="7"/>
          </reference>
        </references>
      </pivotArea>
    </chartFormat>
    <chartFormat chart="0" format="55">
      <pivotArea type="data" outline="0" fieldPosition="0">
        <references count="5">
          <reference field="4294967294" count="1" selected="0">
            <x v="0"/>
          </reference>
          <reference field="1" count="1" selected="0">
            <x v="0"/>
          </reference>
          <reference field="2" count="1" selected="0">
            <x v="1"/>
          </reference>
          <reference field="6" count="1" selected="0">
            <x v="10"/>
          </reference>
          <reference field="16" count="1" selected="0">
            <x v="10"/>
          </reference>
        </references>
      </pivotArea>
    </chartFormat>
    <chartFormat chart="0" format="56">
      <pivotArea type="data" outline="0" fieldPosition="0">
        <references count="5">
          <reference field="4294967294" count="1" selected="0">
            <x v="0"/>
          </reference>
          <reference field="1" count="1" selected="0">
            <x v="0"/>
          </reference>
          <reference field="2" count="1" selected="0">
            <x v="1"/>
          </reference>
          <reference field="6" count="1" selected="0">
            <x v="11"/>
          </reference>
          <reference field="16" count="1" selected="0">
            <x v="4"/>
          </reference>
        </references>
      </pivotArea>
    </chartFormat>
    <chartFormat chart="0" format="57">
      <pivotArea type="data" outline="0" fieldPosition="0">
        <references count="5">
          <reference field="4294967294" count="1" selected="0">
            <x v="0"/>
          </reference>
          <reference field="1" count="1" selected="0">
            <x v="0"/>
          </reference>
          <reference field="2" count="1" selected="0">
            <x v="1"/>
          </reference>
          <reference field="6" count="1" selected="0">
            <x v="11"/>
          </reference>
          <reference field="16" count="1" selected="0">
            <x v="6"/>
          </reference>
        </references>
      </pivotArea>
    </chartFormat>
    <chartFormat chart="0" format="58">
      <pivotArea type="data" outline="0" fieldPosition="0">
        <references count="5">
          <reference field="4294967294" count="1" selected="0">
            <x v="0"/>
          </reference>
          <reference field="1" count="1" selected="0">
            <x v="0"/>
          </reference>
          <reference field="2" count="1" selected="0">
            <x v="1"/>
          </reference>
          <reference field="6" count="1" selected="0">
            <x v="11"/>
          </reference>
          <reference field="16" count="1" selected="0">
            <x v="8"/>
          </reference>
        </references>
      </pivotArea>
    </chartFormat>
    <chartFormat chart="0" format="59">
      <pivotArea type="data" outline="0" fieldPosition="0">
        <references count="5">
          <reference field="4294967294" count="1" selected="0">
            <x v="0"/>
          </reference>
          <reference field="1" count="1" selected="0">
            <x v="0"/>
          </reference>
          <reference field="2" count="1" selected="0">
            <x v="1"/>
          </reference>
          <reference field="6" count="1" selected="0">
            <x v="11"/>
          </reference>
          <reference field="16" count="1" selected="0">
            <x v="9"/>
          </reference>
        </references>
      </pivotArea>
    </chartFormat>
    <chartFormat chart="0" format="60">
      <pivotArea type="data" outline="0" fieldPosition="0">
        <references count="5">
          <reference field="4294967294" count="1" selected="0">
            <x v="0"/>
          </reference>
          <reference field="1" count="1" selected="0">
            <x v="0"/>
          </reference>
          <reference field="2" count="1" selected="0">
            <x v="1"/>
          </reference>
          <reference field="6" count="1" selected="0">
            <x v="11"/>
          </reference>
          <reference field="16" count="1" selected="0">
            <x v="19"/>
          </reference>
        </references>
      </pivotArea>
    </chartFormat>
    <chartFormat chart="0" format="61">
      <pivotArea type="data" outline="0" fieldPosition="0">
        <references count="5">
          <reference field="4294967294" count="1" selected="0">
            <x v="0"/>
          </reference>
          <reference field="1" count="1" selected="0">
            <x v="0"/>
          </reference>
          <reference field="2" count="1" selected="0">
            <x v="1"/>
          </reference>
          <reference field="6" count="1" selected="0">
            <x v="12"/>
          </reference>
          <reference field="16" count="1" selected="0">
            <x v="6"/>
          </reference>
        </references>
      </pivotArea>
    </chartFormat>
    <chartFormat chart="0" format="62">
      <pivotArea type="data" outline="0" fieldPosition="0">
        <references count="5">
          <reference field="4294967294" count="1" selected="0">
            <x v="0"/>
          </reference>
          <reference field="1" count="1" selected="0">
            <x v="0"/>
          </reference>
          <reference field="2" count="1" selected="0">
            <x v="1"/>
          </reference>
          <reference field="6" count="1" selected="0">
            <x v="12"/>
          </reference>
          <reference field="16" count="1" selected="0">
            <x v="8"/>
          </reference>
        </references>
      </pivotArea>
    </chartFormat>
    <chartFormat chart="0" format="63">
      <pivotArea type="data" outline="0" fieldPosition="0">
        <references count="5">
          <reference field="4294967294" count="1" selected="0">
            <x v="0"/>
          </reference>
          <reference field="1" count="1" selected="0">
            <x v="0"/>
          </reference>
          <reference field="2" count="1" selected="0">
            <x v="1"/>
          </reference>
          <reference field="6" count="1" selected="0">
            <x v="12"/>
          </reference>
          <reference field="16" count="1" selected="0">
            <x v="11"/>
          </reference>
        </references>
      </pivotArea>
    </chartFormat>
    <chartFormat chart="0" format="64">
      <pivotArea type="data" outline="0" fieldPosition="0">
        <references count="5">
          <reference field="4294967294" count="1" selected="0">
            <x v="0"/>
          </reference>
          <reference field="1" count="1" selected="0">
            <x v="0"/>
          </reference>
          <reference field="2" count="1" selected="0">
            <x v="1"/>
          </reference>
          <reference field="6" count="1" selected="0">
            <x v="12"/>
          </reference>
          <reference field="16" count="1" selected="0">
            <x v="13"/>
          </reference>
        </references>
      </pivotArea>
    </chartFormat>
    <chartFormat chart="0" format="65">
      <pivotArea type="data" outline="0" fieldPosition="0">
        <references count="5">
          <reference field="4294967294" count="1" selected="0">
            <x v="0"/>
          </reference>
          <reference field="1" count="1" selected="0">
            <x v="0"/>
          </reference>
          <reference field="2" count="1" selected="0">
            <x v="1"/>
          </reference>
          <reference field="6" count="1" selected="0">
            <x v="12"/>
          </reference>
          <reference field="16" count="1" selected="0">
            <x v="18"/>
          </reference>
        </references>
      </pivotArea>
    </chartFormat>
    <chartFormat chart="0" format="66">
      <pivotArea type="data" outline="0" fieldPosition="0">
        <references count="5">
          <reference field="4294967294" count="1" selected="0">
            <x v="0"/>
          </reference>
          <reference field="1" count="1" selected="0">
            <x v="0"/>
          </reference>
          <reference field="2" count="1" selected="0">
            <x v="1"/>
          </reference>
          <reference field="6" count="1" selected="0">
            <x v="13"/>
          </reference>
          <reference field="16" count="1" selected="0">
            <x v="10"/>
          </reference>
        </references>
      </pivotArea>
    </chartFormat>
    <chartFormat chart="0" format="67">
      <pivotArea type="data" outline="0" fieldPosition="0">
        <references count="5">
          <reference field="4294967294" count="1" selected="0">
            <x v="0"/>
          </reference>
          <reference field="1" count="1" selected="0">
            <x v="0"/>
          </reference>
          <reference field="2" count="1" selected="0">
            <x v="1"/>
          </reference>
          <reference field="6" count="1" selected="0">
            <x v="13"/>
          </reference>
          <reference field="16" count="1" selected="0">
            <x v="18"/>
          </reference>
        </references>
      </pivotArea>
    </chartFormat>
    <chartFormat chart="0" format="68">
      <pivotArea type="data" outline="0" fieldPosition="0">
        <references count="5">
          <reference field="4294967294" count="1" selected="0">
            <x v="0"/>
          </reference>
          <reference field="1" count="1" selected="0">
            <x v="0"/>
          </reference>
          <reference field="2" count="1" selected="0">
            <x v="1"/>
          </reference>
          <reference field="6" count="1" selected="0">
            <x v="14"/>
          </reference>
          <reference field="16" count="1" selected="0">
            <x v="9"/>
          </reference>
        </references>
      </pivotArea>
    </chartFormat>
    <chartFormat chart="0" format="69">
      <pivotArea type="data" outline="0" fieldPosition="0">
        <references count="5">
          <reference field="4294967294" count="1" selected="0">
            <x v="0"/>
          </reference>
          <reference field="1" count="1" selected="0">
            <x v="0"/>
          </reference>
          <reference field="2" count="1" selected="0">
            <x v="1"/>
          </reference>
          <reference field="6" count="1" selected="0">
            <x v="15"/>
          </reference>
          <reference field="16" count="1" selected="0">
            <x v="4"/>
          </reference>
        </references>
      </pivotArea>
    </chartFormat>
    <chartFormat chart="0" format="70">
      <pivotArea type="data" outline="0" fieldPosition="0">
        <references count="5">
          <reference field="4294967294" count="1" selected="0">
            <x v="0"/>
          </reference>
          <reference field="1" count="1" selected="0">
            <x v="0"/>
          </reference>
          <reference field="2" count="1" selected="0">
            <x v="1"/>
          </reference>
          <reference field="6" count="1" selected="0">
            <x v="16"/>
          </reference>
          <reference field="16" count="1" selected="0">
            <x v="19"/>
          </reference>
        </references>
      </pivotArea>
    </chartFormat>
    <chartFormat chart="0" format="71">
      <pivotArea type="data" outline="0" fieldPosition="0">
        <references count="5">
          <reference field="4294967294" count="1" selected="0">
            <x v="0"/>
          </reference>
          <reference field="1" count="1" selected="0">
            <x v="1"/>
          </reference>
          <reference field="2" count="1" selected="0">
            <x v="1"/>
          </reference>
          <reference field="6" count="1" selected="0">
            <x v="0"/>
          </reference>
          <reference field="16" count="1" selected="0">
            <x v="21"/>
          </reference>
        </references>
      </pivotArea>
    </chartFormat>
    <chartFormat chart="0" format="72">
      <pivotArea type="data" outline="0" fieldPosition="0">
        <references count="5">
          <reference field="4294967294" count="1" selected="0">
            <x v="0"/>
          </reference>
          <reference field="1" count="1" selected="0">
            <x v="1"/>
          </reference>
          <reference field="2" count="1" selected="0">
            <x v="1"/>
          </reference>
          <reference field="6" count="1" selected="0">
            <x v="1"/>
          </reference>
          <reference field="16" count="1" selected="0">
            <x v="9"/>
          </reference>
        </references>
      </pivotArea>
    </chartFormat>
    <chartFormat chart="0" format="73">
      <pivotArea type="data" outline="0" fieldPosition="0">
        <references count="5">
          <reference field="4294967294" count="1" selected="0">
            <x v="0"/>
          </reference>
          <reference field="1" count="1" selected="0">
            <x v="1"/>
          </reference>
          <reference field="2" count="1" selected="0">
            <x v="1"/>
          </reference>
          <reference field="6" count="1" selected="0">
            <x v="2"/>
          </reference>
          <reference field="16" count="1" selected="0">
            <x v="11"/>
          </reference>
        </references>
      </pivotArea>
    </chartFormat>
    <chartFormat chart="0" format="74">
      <pivotArea type="data" outline="0" fieldPosition="0">
        <references count="5">
          <reference field="4294967294" count="1" selected="0">
            <x v="0"/>
          </reference>
          <reference field="1" count="1" selected="0">
            <x v="1"/>
          </reference>
          <reference field="2" count="1" selected="0">
            <x v="1"/>
          </reference>
          <reference field="6" count="1" selected="0">
            <x v="2"/>
          </reference>
          <reference field="16" count="1" selected="0">
            <x v="18"/>
          </reference>
        </references>
      </pivotArea>
    </chartFormat>
    <chartFormat chart="0" format="75">
      <pivotArea type="data" outline="0" fieldPosition="0">
        <references count="5">
          <reference field="4294967294" count="1" selected="0">
            <x v="0"/>
          </reference>
          <reference field="1" count="1" selected="0">
            <x v="1"/>
          </reference>
          <reference field="2" count="1" selected="0">
            <x v="1"/>
          </reference>
          <reference field="6" count="1" selected="0">
            <x v="3"/>
          </reference>
          <reference field="16" count="1" selected="0">
            <x v="14"/>
          </reference>
        </references>
      </pivotArea>
    </chartFormat>
    <chartFormat chart="0" format="76">
      <pivotArea type="data" outline="0" fieldPosition="0">
        <references count="5">
          <reference field="4294967294" count="1" selected="0">
            <x v="0"/>
          </reference>
          <reference field="1" count="1" selected="0">
            <x v="1"/>
          </reference>
          <reference field="2" count="1" selected="0">
            <x v="1"/>
          </reference>
          <reference field="6" count="1" selected="0">
            <x v="4"/>
          </reference>
          <reference field="16" count="1" selected="0">
            <x v="15"/>
          </reference>
        </references>
      </pivotArea>
    </chartFormat>
    <chartFormat chart="0" format="77">
      <pivotArea type="data" outline="0" fieldPosition="0">
        <references count="5">
          <reference field="4294967294" count="1" selected="0">
            <x v="0"/>
          </reference>
          <reference field="1" count="1" selected="0">
            <x v="1"/>
          </reference>
          <reference field="2" count="1" selected="0">
            <x v="1"/>
          </reference>
          <reference field="6" count="1" selected="0">
            <x v="5"/>
          </reference>
          <reference field="16" count="1" selected="0">
            <x v="13"/>
          </reference>
        </references>
      </pivotArea>
    </chartFormat>
    <chartFormat chart="0" format="78">
      <pivotArea type="data" outline="0" fieldPosition="0">
        <references count="5">
          <reference field="4294967294" count="1" selected="0">
            <x v="0"/>
          </reference>
          <reference field="1" count="1" selected="0">
            <x v="1"/>
          </reference>
          <reference field="2" count="1" selected="0">
            <x v="1"/>
          </reference>
          <reference field="6" count="1" selected="0">
            <x v="5"/>
          </reference>
          <reference field="16" count="1" selected="0">
            <x v="17"/>
          </reference>
        </references>
      </pivotArea>
    </chartFormat>
    <chartFormat chart="0" format="79">
      <pivotArea type="data" outline="0" fieldPosition="0">
        <references count="5">
          <reference field="4294967294" count="1" selected="0">
            <x v="0"/>
          </reference>
          <reference field="1" count="1" selected="0">
            <x v="1"/>
          </reference>
          <reference field="2" count="1" selected="0">
            <x v="1"/>
          </reference>
          <reference field="6" count="1" selected="0">
            <x v="6"/>
          </reference>
          <reference field="16" count="1" selected="0">
            <x v="13"/>
          </reference>
        </references>
      </pivotArea>
    </chartFormat>
    <chartFormat chart="0" format="80">
      <pivotArea type="data" outline="0" fieldPosition="0">
        <references count="5">
          <reference field="4294967294" count="1" selected="0">
            <x v="0"/>
          </reference>
          <reference field="1" count="1" selected="0">
            <x v="1"/>
          </reference>
          <reference field="2" count="1" selected="0">
            <x v="1"/>
          </reference>
          <reference field="6" count="1" selected="0">
            <x v="6"/>
          </reference>
          <reference field="16" count="1" selected="0">
            <x v="17"/>
          </reference>
        </references>
      </pivotArea>
    </chartFormat>
    <chartFormat chart="0" format="81">
      <pivotArea type="data" outline="0" fieldPosition="0">
        <references count="5">
          <reference field="4294967294" count="1" selected="0">
            <x v="0"/>
          </reference>
          <reference field="1" count="1" selected="0">
            <x v="1"/>
          </reference>
          <reference field="2" count="1" selected="0">
            <x v="1"/>
          </reference>
          <reference field="6" count="1" selected="0">
            <x v="6"/>
          </reference>
          <reference field="16" count="1" selected="0">
            <x v="19"/>
          </reference>
        </references>
      </pivotArea>
    </chartFormat>
    <chartFormat chart="0" format="82">
      <pivotArea type="data" outline="0" fieldPosition="0">
        <references count="5">
          <reference field="4294967294" count="1" selected="0">
            <x v="0"/>
          </reference>
          <reference field="1" count="1" selected="0">
            <x v="1"/>
          </reference>
          <reference field="2" count="1" selected="0">
            <x v="1"/>
          </reference>
          <reference field="6" count="1" selected="0">
            <x v="7"/>
          </reference>
          <reference field="16" count="1" selected="0">
            <x v="11"/>
          </reference>
        </references>
      </pivotArea>
    </chartFormat>
    <chartFormat chart="0" format="83">
      <pivotArea type="data" outline="0" fieldPosition="0">
        <references count="5">
          <reference field="4294967294" count="1" selected="0">
            <x v="0"/>
          </reference>
          <reference field="1" count="1" selected="0">
            <x v="1"/>
          </reference>
          <reference field="2" count="1" selected="0">
            <x v="1"/>
          </reference>
          <reference field="6" count="1" selected="0">
            <x v="7"/>
          </reference>
          <reference field="16" count="1" selected="0">
            <x v="15"/>
          </reference>
        </references>
      </pivotArea>
    </chartFormat>
    <chartFormat chart="0" format="84">
      <pivotArea type="data" outline="0" fieldPosition="0">
        <references count="5">
          <reference field="4294967294" count="1" selected="0">
            <x v="0"/>
          </reference>
          <reference field="1" count="1" selected="0">
            <x v="1"/>
          </reference>
          <reference field="2" count="1" selected="0">
            <x v="1"/>
          </reference>
          <reference field="6" count="1" selected="0">
            <x v="7"/>
          </reference>
          <reference field="16" count="1" selected="0">
            <x v="16"/>
          </reference>
        </references>
      </pivotArea>
    </chartFormat>
    <chartFormat chart="0" format="85">
      <pivotArea type="data" outline="0" fieldPosition="0">
        <references count="5">
          <reference field="4294967294" count="1" selected="0">
            <x v="0"/>
          </reference>
          <reference field="1" count="1" selected="0">
            <x v="1"/>
          </reference>
          <reference field="2" count="1" selected="0">
            <x v="1"/>
          </reference>
          <reference field="6" count="1" selected="0">
            <x v="8"/>
          </reference>
          <reference field="16" count="1" selected="0">
            <x v="9"/>
          </reference>
        </references>
      </pivotArea>
    </chartFormat>
    <chartFormat chart="0" format="86">
      <pivotArea type="data" outline="0" fieldPosition="0">
        <references count="5">
          <reference field="4294967294" count="1" selected="0">
            <x v="0"/>
          </reference>
          <reference field="1" count="1" selected="0">
            <x v="1"/>
          </reference>
          <reference field="2" count="1" selected="0">
            <x v="1"/>
          </reference>
          <reference field="6" count="1" selected="0">
            <x v="8"/>
          </reference>
          <reference field="16" count="1" selected="0">
            <x v="14"/>
          </reference>
        </references>
      </pivotArea>
    </chartFormat>
    <chartFormat chart="0" format="87">
      <pivotArea type="data" outline="0" fieldPosition="0">
        <references count="5">
          <reference field="4294967294" count="1" selected="0">
            <x v="0"/>
          </reference>
          <reference field="1" count="1" selected="0">
            <x v="1"/>
          </reference>
          <reference field="2" count="1" selected="0">
            <x v="1"/>
          </reference>
          <reference field="6" count="1" selected="0">
            <x v="8"/>
          </reference>
          <reference field="16" count="1" selected="0">
            <x v="16"/>
          </reference>
        </references>
      </pivotArea>
    </chartFormat>
    <chartFormat chart="0" format="88">
      <pivotArea type="data" outline="0" fieldPosition="0">
        <references count="5">
          <reference field="4294967294" count="1" selected="0">
            <x v="0"/>
          </reference>
          <reference field="1" count="1" selected="0">
            <x v="1"/>
          </reference>
          <reference field="2" count="1" selected="0">
            <x v="1"/>
          </reference>
          <reference field="6" count="1" selected="0">
            <x v="9"/>
          </reference>
          <reference field="16" count="1" selected="0">
            <x v="9"/>
          </reference>
        </references>
      </pivotArea>
    </chartFormat>
    <chartFormat chart="0" format="89">
      <pivotArea type="data" outline="0" fieldPosition="0">
        <references count="5">
          <reference field="4294967294" count="1" selected="0">
            <x v="0"/>
          </reference>
          <reference field="1" count="1" selected="0">
            <x v="1"/>
          </reference>
          <reference field="2" count="1" selected="0">
            <x v="1"/>
          </reference>
          <reference field="6" count="1" selected="0">
            <x v="9"/>
          </reference>
          <reference field="16" count="1" selected="0">
            <x v="17"/>
          </reference>
        </references>
      </pivotArea>
    </chartFormat>
    <chartFormat chart="0" format="90">
      <pivotArea type="data" outline="0" fieldPosition="0">
        <references count="5">
          <reference field="4294967294" count="1" selected="0">
            <x v="0"/>
          </reference>
          <reference field="1" count="1" selected="0">
            <x v="1"/>
          </reference>
          <reference field="2" count="1" selected="0">
            <x v="1"/>
          </reference>
          <reference field="6" count="1" selected="0">
            <x v="11"/>
          </reference>
          <reference field="16" count="1" selected="0">
            <x v="16"/>
          </reference>
        </references>
      </pivotArea>
    </chartFormat>
    <chartFormat chart="0" format="91">
      <pivotArea type="data" outline="0" fieldPosition="0">
        <references count="5">
          <reference field="4294967294" count="1" selected="0">
            <x v="1"/>
          </reference>
          <reference field="1" count="1" selected="0">
            <x v="0"/>
          </reference>
          <reference field="2" count="1" selected="0">
            <x v="0"/>
          </reference>
          <reference field="6" count="1" selected="0">
            <x v="1"/>
          </reference>
          <reference field="16" count="1" selected="0">
            <x v="8"/>
          </reference>
        </references>
      </pivotArea>
    </chartFormat>
    <chartFormat chart="0" format="92">
      <pivotArea type="data" outline="0" fieldPosition="0">
        <references count="5">
          <reference field="4294967294" count="1" selected="0">
            <x v="1"/>
          </reference>
          <reference field="1" count="1" selected="0">
            <x v="0"/>
          </reference>
          <reference field="2" count="1" selected="0">
            <x v="0"/>
          </reference>
          <reference field="6" count="1" selected="0">
            <x v="2"/>
          </reference>
          <reference field="16" count="1" selected="0">
            <x v="9"/>
          </reference>
        </references>
      </pivotArea>
    </chartFormat>
    <chartFormat chart="0" format="93">
      <pivotArea type="data" outline="0" fieldPosition="0">
        <references count="5">
          <reference field="4294967294" count="1" selected="0">
            <x v="1"/>
          </reference>
          <reference field="1" count="1" selected="0">
            <x v="0"/>
          </reference>
          <reference field="2" count="1" selected="0">
            <x v="0"/>
          </reference>
          <reference field="6" count="1" selected="0">
            <x v="9"/>
          </reference>
          <reference field="16" count="1" selected="0">
            <x v="12"/>
          </reference>
        </references>
      </pivotArea>
    </chartFormat>
    <chartFormat chart="0" format="94">
      <pivotArea type="data" outline="0" fieldPosition="0">
        <references count="5">
          <reference field="4294967294" count="1" selected="0">
            <x v="1"/>
          </reference>
          <reference field="1" count="1" selected="0">
            <x v="0"/>
          </reference>
          <reference field="2" count="1" selected="0">
            <x v="0"/>
          </reference>
          <reference field="6" count="1" selected="0">
            <x v="10"/>
          </reference>
          <reference field="16" count="1" selected="0">
            <x v="5"/>
          </reference>
        </references>
      </pivotArea>
    </chartFormat>
    <chartFormat chart="0" format="95">
      <pivotArea type="data" outline="0" fieldPosition="0">
        <references count="5">
          <reference field="4294967294" count="1" selected="0">
            <x v="1"/>
          </reference>
          <reference field="1" count="1" selected="0">
            <x v="0"/>
          </reference>
          <reference field="2" count="1" selected="0">
            <x v="0"/>
          </reference>
          <reference field="6" count="1" selected="0">
            <x v="10"/>
          </reference>
          <reference field="16" count="1" selected="0">
            <x v="8"/>
          </reference>
        </references>
      </pivotArea>
    </chartFormat>
    <chartFormat chart="0" format="96">
      <pivotArea type="data" outline="0" fieldPosition="0">
        <references count="5">
          <reference field="4294967294" count="1" selected="0">
            <x v="1"/>
          </reference>
          <reference field="1" count="1" selected="0">
            <x v="0"/>
          </reference>
          <reference field="2" count="1" selected="0">
            <x v="0"/>
          </reference>
          <reference field="6" count="1" selected="0">
            <x v="10"/>
          </reference>
          <reference field="16" count="1" selected="0">
            <x v="14"/>
          </reference>
        </references>
      </pivotArea>
    </chartFormat>
    <chartFormat chart="0" format="97">
      <pivotArea type="data" outline="0" fieldPosition="0">
        <references count="5">
          <reference field="4294967294" count="1" selected="0">
            <x v="1"/>
          </reference>
          <reference field="1" count="1" selected="0">
            <x v="0"/>
          </reference>
          <reference field="2" count="1" selected="0">
            <x v="0"/>
          </reference>
          <reference field="6" count="1" selected="0">
            <x v="11"/>
          </reference>
          <reference field="16" count="1" selected="0">
            <x v="2"/>
          </reference>
        </references>
      </pivotArea>
    </chartFormat>
    <chartFormat chart="0" format="98">
      <pivotArea type="data" outline="0" fieldPosition="0">
        <references count="5">
          <reference field="4294967294" count="1" selected="0">
            <x v="1"/>
          </reference>
          <reference field="1" count="1" selected="0">
            <x v="0"/>
          </reference>
          <reference field="2" count="1" selected="0">
            <x v="0"/>
          </reference>
          <reference field="6" count="1" selected="0">
            <x v="11"/>
          </reference>
          <reference field="16" count="1" selected="0">
            <x v="7"/>
          </reference>
        </references>
      </pivotArea>
    </chartFormat>
    <chartFormat chart="0" format="99">
      <pivotArea type="data" outline="0" fieldPosition="0">
        <references count="5">
          <reference field="4294967294" count="1" selected="0">
            <x v="1"/>
          </reference>
          <reference field="1" count="1" selected="0">
            <x v="0"/>
          </reference>
          <reference field="2" count="1" selected="0">
            <x v="0"/>
          </reference>
          <reference field="6" count="1" selected="0">
            <x v="11"/>
          </reference>
          <reference field="16" count="1" selected="0">
            <x v="9"/>
          </reference>
        </references>
      </pivotArea>
    </chartFormat>
    <chartFormat chart="0" format="100">
      <pivotArea type="data" outline="0" fieldPosition="0">
        <references count="5">
          <reference field="4294967294" count="1" selected="0">
            <x v="1"/>
          </reference>
          <reference field="1" count="1" selected="0">
            <x v="0"/>
          </reference>
          <reference field="2" count="1" selected="0">
            <x v="0"/>
          </reference>
          <reference field="6" count="1" selected="0">
            <x v="11"/>
          </reference>
          <reference field="16" count="1" selected="0">
            <x v="13"/>
          </reference>
        </references>
      </pivotArea>
    </chartFormat>
    <chartFormat chart="0" format="101">
      <pivotArea type="data" outline="0" fieldPosition="0">
        <references count="5">
          <reference field="4294967294" count="1" selected="0">
            <x v="1"/>
          </reference>
          <reference field="1" count="1" selected="0">
            <x v="0"/>
          </reference>
          <reference field="2" count="1" selected="0">
            <x v="0"/>
          </reference>
          <reference field="6" count="1" selected="0">
            <x v="12"/>
          </reference>
          <reference field="16" count="1" selected="0">
            <x v="7"/>
          </reference>
        </references>
      </pivotArea>
    </chartFormat>
    <chartFormat chart="0" format="102">
      <pivotArea type="data" outline="0" fieldPosition="0">
        <references count="5">
          <reference field="4294967294" count="1" selected="0">
            <x v="1"/>
          </reference>
          <reference field="1" count="1" selected="0">
            <x v="0"/>
          </reference>
          <reference field="2" count="1" selected="0">
            <x v="0"/>
          </reference>
          <reference field="6" count="1" selected="0">
            <x v="12"/>
          </reference>
          <reference field="16" count="1" selected="0">
            <x v="8"/>
          </reference>
        </references>
      </pivotArea>
    </chartFormat>
    <chartFormat chart="0" format="103">
      <pivotArea type="data" outline="0" fieldPosition="0">
        <references count="5">
          <reference field="4294967294" count="1" selected="0">
            <x v="1"/>
          </reference>
          <reference field="1" count="1" selected="0">
            <x v="0"/>
          </reference>
          <reference field="2" count="1" selected="0">
            <x v="0"/>
          </reference>
          <reference field="6" count="1" selected="0">
            <x v="12"/>
          </reference>
          <reference field="16" count="1" selected="0">
            <x v="11"/>
          </reference>
        </references>
      </pivotArea>
    </chartFormat>
    <chartFormat chart="0" format="104">
      <pivotArea type="data" outline="0" fieldPosition="0">
        <references count="5">
          <reference field="4294967294" count="1" selected="0">
            <x v="1"/>
          </reference>
          <reference field="1" count="1" selected="0">
            <x v="0"/>
          </reference>
          <reference field="2" count="1" selected="0">
            <x v="0"/>
          </reference>
          <reference field="6" count="1" selected="0">
            <x v="12"/>
          </reference>
          <reference field="16" count="1" selected="0">
            <x v="12"/>
          </reference>
        </references>
      </pivotArea>
    </chartFormat>
    <chartFormat chart="0" format="105">
      <pivotArea type="data" outline="0" fieldPosition="0">
        <references count="5">
          <reference field="4294967294" count="1" selected="0">
            <x v="1"/>
          </reference>
          <reference field="1" count="1" selected="0">
            <x v="0"/>
          </reference>
          <reference field="2" count="1" selected="0">
            <x v="0"/>
          </reference>
          <reference field="6" count="1" selected="0">
            <x v="12"/>
          </reference>
          <reference field="16" count="1" selected="0">
            <x v="13"/>
          </reference>
        </references>
      </pivotArea>
    </chartFormat>
    <chartFormat chart="0" format="106">
      <pivotArea type="data" outline="0" fieldPosition="0">
        <references count="5">
          <reference field="4294967294" count="1" selected="0">
            <x v="1"/>
          </reference>
          <reference field="1" count="1" selected="0">
            <x v="0"/>
          </reference>
          <reference field="2" count="1" selected="0">
            <x v="0"/>
          </reference>
          <reference field="6" count="1" selected="0">
            <x v="13"/>
          </reference>
          <reference field="16" count="1" selected="0">
            <x v="3"/>
          </reference>
        </references>
      </pivotArea>
    </chartFormat>
    <chartFormat chart="0" format="107">
      <pivotArea type="data" outline="0" fieldPosition="0">
        <references count="5">
          <reference field="4294967294" count="1" selected="0">
            <x v="1"/>
          </reference>
          <reference field="1" count="1" selected="0">
            <x v="0"/>
          </reference>
          <reference field="2" count="1" selected="0">
            <x v="0"/>
          </reference>
          <reference field="6" count="1" selected="0">
            <x v="13"/>
          </reference>
          <reference field="16" count="1" selected="0">
            <x v="8"/>
          </reference>
        </references>
      </pivotArea>
    </chartFormat>
    <chartFormat chart="0" format="108">
      <pivotArea type="data" outline="0" fieldPosition="0">
        <references count="5">
          <reference field="4294967294" count="1" selected="0">
            <x v="1"/>
          </reference>
          <reference field="1" count="1" selected="0">
            <x v="0"/>
          </reference>
          <reference field="2" count="1" selected="0">
            <x v="0"/>
          </reference>
          <reference field="6" count="1" selected="0">
            <x v="13"/>
          </reference>
          <reference field="16" count="1" selected="0">
            <x v="12"/>
          </reference>
        </references>
      </pivotArea>
    </chartFormat>
    <chartFormat chart="0" format="109">
      <pivotArea type="data" outline="0" fieldPosition="0">
        <references count="5">
          <reference field="4294967294" count="1" selected="0">
            <x v="1"/>
          </reference>
          <reference field="1" count="1" selected="0">
            <x v="0"/>
          </reference>
          <reference field="2" count="1" selected="0">
            <x v="0"/>
          </reference>
          <reference field="6" count="1" selected="0">
            <x v="13"/>
          </reference>
          <reference field="16" count="1" selected="0">
            <x v="14"/>
          </reference>
        </references>
      </pivotArea>
    </chartFormat>
    <chartFormat chart="0" format="110">
      <pivotArea type="data" outline="0" fieldPosition="0">
        <references count="5">
          <reference field="4294967294" count="1" selected="0">
            <x v="1"/>
          </reference>
          <reference field="1" count="1" selected="0">
            <x v="0"/>
          </reference>
          <reference field="2" count="1" selected="0">
            <x v="0"/>
          </reference>
          <reference field="6" count="1" selected="0">
            <x v="14"/>
          </reference>
          <reference field="16" count="1" selected="0">
            <x v="8"/>
          </reference>
        </references>
      </pivotArea>
    </chartFormat>
    <chartFormat chart="0" format="111">
      <pivotArea type="data" outline="0" fieldPosition="0">
        <references count="5">
          <reference field="4294967294" count="1" selected="0">
            <x v="1"/>
          </reference>
          <reference field="1" count="1" selected="0">
            <x v="0"/>
          </reference>
          <reference field="2" count="1" selected="0">
            <x v="0"/>
          </reference>
          <reference field="6" count="1" selected="0">
            <x v="14"/>
          </reference>
          <reference field="16" count="1" selected="0">
            <x v="9"/>
          </reference>
        </references>
      </pivotArea>
    </chartFormat>
    <chartFormat chart="0" format="112">
      <pivotArea type="data" outline="0" fieldPosition="0">
        <references count="5">
          <reference field="4294967294" count="1" selected="0">
            <x v="1"/>
          </reference>
          <reference field="1" count="1" selected="0">
            <x v="1"/>
          </reference>
          <reference field="2" count="1" selected="0">
            <x v="0"/>
          </reference>
          <reference field="6" count="1" selected="0">
            <x v="1"/>
          </reference>
          <reference field="16" count="1" selected="0">
            <x v="11"/>
          </reference>
        </references>
      </pivotArea>
    </chartFormat>
    <chartFormat chart="0" format="113">
      <pivotArea type="data" outline="0" fieldPosition="0">
        <references count="5">
          <reference field="4294967294" count="1" selected="0">
            <x v="1"/>
          </reference>
          <reference field="1" count="1" selected="0">
            <x v="1"/>
          </reference>
          <reference field="2" count="1" selected="0">
            <x v="0"/>
          </reference>
          <reference field="6" count="1" selected="0">
            <x v="1"/>
          </reference>
          <reference field="16" count="1" selected="0">
            <x v="12"/>
          </reference>
        </references>
      </pivotArea>
    </chartFormat>
    <chartFormat chart="0" format="114">
      <pivotArea type="data" outline="0" fieldPosition="0">
        <references count="5">
          <reference field="4294967294" count="1" selected="0">
            <x v="1"/>
          </reference>
          <reference field="1" count="1" selected="0">
            <x v="1"/>
          </reference>
          <reference field="2" count="1" selected="0">
            <x v="0"/>
          </reference>
          <reference field="6" count="1" selected="0">
            <x v="1"/>
          </reference>
          <reference field="16" count="1" selected="0">
            <x v="16"/>
          </reference>
        </references>
      </pivotArea>
    </chartFormat>
    <chartFormat chart="0" format="115">
      <pivotArea type="data" outline="0" fieldPosition="0">
        <references count="5">
          <reference field="4294967294" count="1" selected="0">
            <x v="1"/>
          </reference>
          <reference field="1" count="1" selected="0">
            <x v="1"/>
          </reference>
          <reference field="2" count="1" selected="0">
            <x v="0"/>
          </reference>
          <reference field="6" count="1" selected="0">
            <x v="5"/>
          </reference>
          <reference field="16" count="1" selected="0">
            <x v="13"/>
          </reference>
        </references>
      </pivotArea>
    </chartFormat>
    <chartFormat chart="0" format="116">
      <pivotArea type="data" outline="0" fieldPosition="0">
        <references count="5">
          <reference field="4294967294" count="1" selected="0">
            <x v="1"/>
          </reference>
          <reference field="1" count="1" selected="0">
            <x v="1"/>
          </reference>
          <reference field="2" count="1" selected="0">
            <x v="0"/>
          </reference>
          <reference field="6" count="1" selected="0">
            <x v="6"/>
          </reference>
          <reference field="16" count="1" selected="0">
            <x v="14"/>
          </reference>
        </references>
      </pivotArea>
    </chartFormat>
    <chartFormat chart="0" format="117">
      <pivotArea type="data" outline="0" fieldPosition="0">
        <references count="5">
          <reference field="4294967294" count="1" selected="0">
            <x v="1"/>
          </reference>
          <reference field="1" count="1" selected="0">
            <x v="1"/>
          </reference>
          <reference field="2" count="1" selected="0">
            <x v="0"/>
          </reference>
          <reference field="6" count="1" selected="0">
            <x v="7"/>
          </reference>
          <reference field="16" count="1" selected="0">
            <x v="10"/>
          </reference>
        </references>
      </pivotArea>
    </chartFormat>
    <chartFormat chart="0" format="118">
      <pivotArea type="data" outline="0" fieldPosition="0">
        <references count="5">
          <reference field="4294967294" count="1" selected="0">
            <x v="1"/>
          </reference>
          <reference field="1" count="1" selected="0">
            <x v="1"/>
          </reference>
          <reference field="2" count="1" selected="0">
            <x v="0"/>
          </reference>
          <reference field="6" count="1" selected="0">
            <x v="7"/>
          </reference>
          <reference field="16" count="1" selected="0">
            <x v="14"/>
          </reference>
        </references>
      </pivotArea>
    </chartFormat>
    <chartFormat chart="0" format="119">
      <pivotArea type="data" outline="0" fieldPosition="0">
        <references count="5">
          <reference field="4294967294" count="1" selected="0">
            <x v="1"/>
          </reference>
          <reference field="1" count="1" selected="0">
            <x v="1"/>
          </reference>
          <reference field="2" count="1" selected="0">
            <x v="0"/>
          </reference>
          <reference field="6" count="1" selected="0">
            <x v="7"/>
          </reference>
          <reference field="16" count="1" selected="0">
            <x v="16"/>
          </reference>
        </references>
      </pivotArea>
    </chartFormat>
    <chartFormat chart="0" format="120">
      <pivotArea type="data" outline="0" fieldPosition="0">
        <references count="5">
          <reference field="4294967294" count="1" selected="0">
            <x v="1"/>
          </reference>
          <reference field="1" count="1" selected="0">
            <x v="1"/>
          </reference>
          <reference field="2" count="1" selected="0">
            <x v="0"/>
          </reference>
          <reference field="6" count="1" selected="0">
            <x v="8"/>
          </reference>
          <reference field="16" count="1" selected="0">
            <x v="9"/>
          </reference>
        </references>
      </pivotArea>
    </chartFormat>
    <chartFormat chart="0" format="121">
      <pivotArea type="data" outline="0" fieldPosition="0">
        <references count="5">
          <reference field="4294967294" count="1" selected="0">
            <x v="1"/>
          </reference>
          <reference field="1" count="1" selected="0">
            <x v="1"/>
          </reference>
          <reference field="2" count="1" selected="0">
            <x v="0"/>
          </reference>
          <reference field="6" count="1" selected="0">
            <x v="8"/>
          </reference>
          <reference field="16" count="1" selected="0">
            <x v="10"/>
          </reference>
        </references>
      </pivotArea>
    </chartFormat>
    <chartFormat chart="0" format="122">
      <pivotArea type="data" outline="0" fieldPosition="0">
        <references count="5">
          <reference field="4294967294" count="1" selected="0">
            <x v="1"/>
          </reference>
          <reference field="1" count="1" selected="0">
            <x v="1"/>
          </reference>
          <reference field="2" count="1" selected="0">
            <x v="0"/>
          </reference>
          <reference field="6" count="1" selected="0">
            <x v="8"/>
          </reference>
          <reference field="16" count="1" selected="0">
            <x v="13"/>
          </reference>
        </references>
      </pivotArea>
    </chartFormat>
    <chartFormat chart="0" format="123">
      <pivotArea type="data" outline="0" fieldPosition="0">
        <references count="5">
          <reference field="4294967294" count="1" selected="0">
            <x v="1"/>
          </reference>
          <reference field="1" count="1" selected="0">
            <x v="1"/>
          </reference>
          <reference field="2" count="1" selected="0">
            <x v="0"/>
          </reference>
          <reference field="6" count="1" selected="0">
            <x v="8"/>
          </reference>
          <reference field="16" count="1" selected="0">
            <x v="15"/>
          </reference>
        </references>
      </pivotArea>
    </chartFormat>
    <chartFormat chart="0" format="124">
      <pivotArea type="data" outline="0" fieldPosition="0">
        <references count="5">
          <reference field="4294967294" count="1" selected="0">
            <x v="1"/>
          </reference>
          <reference field="1" count="1" selected="0">
            <x v="1"/>
          </reference>
          <reference field="2" count="1" selected="0">
            <x v="0"/>
          </reference>
          <reference field="6" count="1" selected="0">
            <x v="8"/>
          </reference>
          <reference field="16" count="1" selected="0">
            <x v="17"/>
          </reference>
        </references>
      </pivotArea>
    </chartFormat>
    <chartFormat chart="0" format="125">
      <pivotArea type="data" outline="0" fieldPosition="0">
        <references count="5">
          <reference field="4294967294" count="1" selected="0">
            <x v="1"/>
          </reference>
          <reference field="1" count="1" selected="0">
            <x v="1"/>
          </reference>
          <reference field="2" count="1" selected="0">
            <x v="0"/>
          </reference>
          <reference field="6" count="1" selected="0">
            <x v="9"/>
          </reference>
          <reference field="16" count="1" selected="0">
            <x v="8"/>
          </reference>
        </references>
      </pivotArea>
    </chartFormat>
    <chartFormat chart="0" format="126">
      <pivotArea type="data" outline="0" fieldPosition="0">
        <references count="5">
          <reference field="4294967294" count="1" selected="0">
            <x v="1"/>
          </reference>
          <reference field="1" count="1" selected="0">
            <x v="1"/>
          </reference>
          <reference field="2" count="1" selected="0">
            <x v="0"/>
          </reference>
          <reference field="6" count="1" selected="0">
            <x v="9"/>
          </reference>
          <reference field="16" count="1" selected="0">
            <x v="11"/>
          </reference>
        </references>
      </pivotArea>
    </chartFormat>
    <chartFormat chart="0" format="127">
      <pivotArea type="data" outline="0" fieldPosition="0">
        <references count="5">
          <reference field="4294967294" count="1" selected="0">
            <x v="1"/>
          </reference>
          <reference field="1" count="1" selected="0">
            <x v="1"/>
          </reference>
          <reference field="2" count="1" selected="0">
            <x v="0"/>
          </reference>
          <reference field="6" count="1" selected="0">
            <x v="9"/>
          </reference>
          <reference field="16" count="1" selected="0">
            <x v="12"/>
          </reference>
        </references>
      </pivotArea>
    </chartFormat>
    <chartFormat chart="0" format="128">
      <pivotArea type="data" outline="0" fieldPosition="0">
        <references count="5">
          <reference field="4294967294" count="1" selected="0">
            <x v="1"/>
          </reference>
          <reference field="1" count="1" selected="0">
            <x v="1"/>
          </reference>
          <reference field="2" count="1" selected="0">
            <x v="0"/>
          </reference>
          <reference field="6" count="1" selected="0">
            <x v="9"/>
          </reference>
          <reference field="16" count="1" selected="0">
            <x v="17"/>
          </reference>
        </references>
      </pivotArea>
    </chartFormat>
    <chartFormat chart="0" format="129">
      <pivotArea type="data" outline="0" fieldPosition="0">
        <references count="5">
          <reference field="4294967294" count="1" selected="0">
            <x v="1"/>
          </reference>
          <reference field="1" count="1" selected="0">
            <x v="1"/>
          </reference>
          <reference field="2" count="1" selected="0">
            <x v="0"/>
          </reference>
          <reference field="6" count="1" selected="0">
            <x v="10"/>
          </reference>
          <reference field="16" count="1" selected="0">
            <x v="7"/>
          </reference>
        </references>
      </pivotArea>
    </chartFormat>
    <chartFormat chart="0" format="130">
      <pivotArea type="data" outline="0" fieldPosition="0">
        <references count="5">
          <reference field="4294967294" count="1" selected="0">
            <x v="1"/>
          </reference>
          <reference field="1" count="1" selected="0">
            <x v="1"/>
          </reference>
          <reference field="2" count="1" selected="0">
            <x v="0"/>
          </reference>
          <reference field="6" count="1" selected="0">
            <x v="10"/>
          </reference>
          <reference field="16" count="1" selected="0">
            <x v="11"/>
          </reference>
        </references>
      </pivotArea>
    </chartFormat>
    <chartFormat chart="0" format="131">
      <pivotArea type="data" outline="0" fieldPosition="0">
        <references count="5">
          <reference field="4294967294" count="1" selected="0">
            <x v="1"/>
          </reference>
          <reference field="1" count="1" selected="0">
            <x v="1"/>
          </reference>
          <reference field="2" count="1" selected="0">
            <x v="0"/>
          </reference>
          <reference field="6" count="1" selected="0">
            <x v="10"/>
          </reference>
          <reference field="16" count="1" selected="0">
            <x v="13"/>
          </reference>
        </references>
      </pivotArea>
    </chartFormat>
    <chartFormat chart="0" format="132">
      <pivotArea type="data" outline="0" fieldPosition="0">
        <references count="5">
          <reference field="4294967294" count="1" selected="0">
            <x v="1"/>
          </reference>
          <reference field="1" count="1" selected="0">
            <x v="1"/>
          </reference>
          <reference field="2" count="1" selected="0">
            <x v="0"/>
          </reference>
          <reference field="6" count="1" selected="0">
            <x v="10"/>
          </reference>
          <reference field="16" count="1" selected="0">
            <x v="16"/>
          </reference>
        </references>
      </pivotArea>
    </chartFormat>
    <chartFormat chart="0" format="133">
      <pivotArea type="data" outline="0" fieldPosition="0">
        <references count="5">
          <reference field="4294967294" count="1" selected="0">
            <x v="1"/>
          </reference>
          <reference field="1" count="1" selected="0">
            <x v="0"/>
          </reference>
          <reference field="2" count="1" selected="0">
            <x v="1"/>
          </reference>
          <reference field="6" count="1" selected="0">
            <x v="1"/>
          </reference>
          <reference field="16" count="1" selected="0">
            <x v="11"/>
          </reference>
        </references>
      </pivotArea>
    </chartFormat>
    <chartFormat chart="0" format="134">
      <pivotArea type="data" outline="0" fieldPosition="0">
        <references count="5">
          <reference field="4294967294" count="1" selected="0">
            <x v="1"/>
          </reference>
          <reference field="1" count="1" selected="0">
            <x v="0"/>
          </reference>
          <reference field="2" count="1" selected="0">
            <x v="1"/>
          </reference>
          <reference field="6" count="1" selected="0">
            <x v="2"/>
          </reference>
          <reference field="16" count="1" selected="0">
            <x v="8"/>
          </reference>
        </references>
      </pivotArea>
    </chartFormat>
    <chartFormat chart="0" format="135">
      <pivotArea type="data" outline="0" fieldPosition="0">
        <references count="5">
          <reference field="4294967294" count="1" selected="0">
            <x v="1"/>
          </reference>
          <reference field="1" count="1" selected="0">
            <x v="0"/>
          </reference>
          <reference field="2" count="1" selected="0">
            <x v="1"/>
          </reference>
          <reference field="6" count="1" selected="0">
            <x v="8"/>
          </reference>
          <reference field="16" count="1" selected="0">
            <x v="1"/>
          </reference>
        </references>
      </pivotArea>
    </chartFormat>
    <chartFormat chart="0" format="136">
      <pivotArea type="data" outline="0" fieldPosition="0">
        <references count="5">
          <reference field="4294967294" count="1" selected="0">
            <x v="1"/>
          </reference>
          <reference field="1" count="1" selected="0">
            <x v="0"/>
          </reference>
          <reference field="2" count="1" selected="0">
            <x v="1"/>
          </reference>
          <reference field="6" count="1" selected="0">
            <x v="9"/>
          </reference>
          <reference field="16" count="1" selected="0">
            <x v="8"/>
          </reference>
        </references>
      </pivotArea>
    </chartFormat>
    <chartFormat chart="0" format="137">
      <pivotArea type="data" outline="0" fieldPosition="0">
        <references count="5">
          <reference field="4294967294" count="1" selected="0">
            <x v="1"/>
          </reference>
          <reference field="1" count="1" selected="0">
            <x v="0"/>
          </reference>
          <reference field="2" count="1" selected="0">
            <x v="1"/>
          </reference>
          <reference field="6" count="1" selected="0">
            <x v="9"/>
          </reference>
          <reference field="16" count="1" selected="0">
            <x v="10"/>
          </reference>
        </references>
      </pivotArea>
    </chartFormat>
    <chartFormat chart="0" format="138">
      <pivotArea type="data" outline="0" fieldPosition="0">
        <references count="5">
          <reference field="4294967294" count="1" selected="0">
            <x v="1"/>
          </reference>
          <reference field="1" count="1" selected="0">
            <x v="0"/>
          </reference>
          <reference field="2" count="1" selected="0">
            <x v="1"/>
          </reference>
          <reference field="6" count="1" selected="0">
            <x v="10"/>
          </reference>
          <reference field="16" count="1" selected="0">
            <x v="7"/>
          </reference>
        </references>
      </pivotArea>
    </chartFormat>
    <chartFormat chart="0" format="139">
      <pivotArea type="data" outline="0" fieldPosition="0">
        <references count="5">
          <reference field="4294967294" count="1" selected="0">
            <x v="1"/>
          </reference>
          <reference field="1" count="1" selected="0">
            <x v="0"/>
          </reference>
          <reference field="2" count="1" selected="0">
            <x v="1"/>
          </reference>
          <reference field="6" count="1" selected="0">
            <x v="10"/>
          </reference>
          <reference field="16" count="1" selected="0">
            <x v="10"/>
          </reference>
        </references>
      </pivotArea>
    </chartFormat>
    <chartFormat chart="0" format="140">
      <pivotArea type="data" outline="0" fieldPosition="0">
        <references count="5">
          <reference field="4294967294" count="1" selected="0">
            <x v="1"/>
          </reference>
          <reference field="1" count="1" selected="0">
            <x v="0"/>
          </reference>
          <reference field="2" count="1" selected="0">
            <x v="1"/>
          </reference>
          <reference field="6" count="1" selected="0">
            <x v="11"/>
          </reference>
          <reference field="16" count="1" selected="0">
            <x v="4"/>
          </reference>
        </references>
      </pivotArea>
    </chartFormat>
    <chartFormat chart="0" format="141">
      <pivotArea type="data" outline="0" fieldPosition="0">
        <references count="5">
          <reference field="4294967294" count="1" selected="0">
            <x v="1"/>
          </reference>
          <reference field="1" count="1" selected="0">
            <x v="0"/>
          </reference>
          <reference field="2" count="1" selected="0">
            <x v="1"/>
          </reference>
          <reference field="6" count="1" selected="0">
            <x v="11"/>
          </reference>
          <reference field="16" count="1" selected="0">
            <x v="6"/>
          </reference>
        </references>
      </pivotArea>
    </chartFormat>
    <chartFormat chart="0" format="142">
      <pivotArea type="data" outline="0" fieldPosition="0">
        <references count="5">
          <reference field="4294967294" count="1" selected="0">
            <x v="1"/>
          </reference>
          <reference field="1" count="1" selected="0">
            <x v="0"/>
          </reference>
          <reference field="2" count="1" selected="0">
            <x v="1"/>
          </reference>
          <reference field="6" count="1" selected="0">
            <x v="11"/>
          </reference>
          <reference field="16" count="1" selected="0">
            <x v="8"/>
          </reference>
        </references>
      </pivotArea>
    </chartFormat>
    <chartFormat chart="0" format="143">
      <pivotArea type="data" outline="0" fieldPosition="0">
        <references count="5">
          <reference field="4294967294" count="1" selected="0">
            <x v="1"/>
          </reference>
          <reference field="1" count="1" selected="0">
            <x v="0"/>
          </reference>
          <reference field="2" count="1" selected="0">
            <x v="1"/>
          </reference>
          <reference field="6" count="1" selected="0">
            <x v="11"/>
          </reference>
          <reference field="16" count="1" selected="0">
            <x v="9"/>
          </reference>
        </references>
      </pivotArea>
    </chartFormat>
    <chartFormat chart="0" format="144">
      <pivotArea type="data" outline="0" fieldPosition="0">
        <references count="5">
          <reference field="4294967294" count="1" selected="0">
            <x v="1"/>
          </reference>
          <reference field="1" count="1" selected="0">
            <x v="0"/>
          </reference>
          <reference field="2" count="1" selected="0">
            <x v="1"/>
          </reference>
          <reference field="6" count="1" selected="0">
            <x v="11"/>
          </reference>
          <reference field="16" count="1" selected="0">
            <x v="19"/>
          </reference>
        </references>
      </pivotArea>
    </chartFormat>
    <chartFormat chart="0" format="145">
      <pivotArea type="data" outline="0" fieldPosition="0">
        <references count="5">
          <reference field="4294967294" count="1" selected="0">
            <x v="1"/>
          </reference>
          <reference field="1" count="1" selected="0">
            <x v="0"/>
          </reference>
          <reference field="2" count="1" selected="0">
            <x v="1"/>
          </reference>
          <reference field="6" count="1" selected="0">
            <x v="12"/>
          </reference>
          <reference field="16" count="1" selected="0">
            <x v="6"/>
          </reference>
        </references>
      </pivotArea>
    </chartFormat>
    <chartFormat chart="0" format="146">
      <pivotArea type="data" outline="0" fieldPosition="0">
        <references count="5">
          <reference field="4294967294" count="1" selected="0">
            <x v="1"/>
          </reference>
          <reference field="1" count="1" selected="0">
            <x v="0"/>
          </reference>
          <reference field="2" count="1" selected="0">
            <x v="1"/>
          </reference>
          <reference field="6" count="1" selected="0">
            <x v="12"/>
          </reference>
          <reference field="16" count="1" selected="0">
            <x v="8"/>
          </reference>
        </references>
      </pivotArea>
    </chartFormat>
    <chartFormat chart="0" format="147">
      <pivotArea type="data" outline="0" fieldPosition="0">
        <references count="5">
          <reference field="4294967294" count="1" selected="0">
            <x v="1"/>
          </reference>
          <reference field="1" count="1" selected="0">
            <x v="0"/>
          </reference>
          <reference field="2" count="1" selected="0">
            <x v="1"/>
          </reference>
          <reference field="6" count="1" selected="0">
            <x v="12"/>
          </reference>
          <reference field="16" count="1" selected="0">
            <x v="11"/>
          </reference>
        </references>
      </pivotArea>
    </chartFormat>
    <chartFormat chart="0" format="148">
      <pivotArea type="data" outline="0" fieldPosition="0">
        <references count="5">
          <reference field="4294967294" count="1" selected="0">
            <x v="1"/>
          </reference>
          <reference field="1" count="1" selected="0">
            <x v="0"/>
          </reference>
          <reference field="2" count="1" selected="0">
            <x v="1"/>
          </reference>
          <reference field="6" count="1" selected="0">
            <x v="12"/>
          </reference>
          <reference field="16" count="1" selected="0">
            <x v="13"/>
          </reference>
        </references>
      </pivotArea>
    </chartFormat>
    <chartFormat chart="0" format="149">
      <pivotArea type="data" outline="0" fieldPosition="0">
        <references count="5">
          <reference field="4294967294" count="1" selected="0">
            <x v="1"/>
          </reference>
          <reference field="1" count="1" selected="0">
            <x v="0"/>
          </reference>
          <reference field="2" count="1" selected="0">
            <x v="1"/>
          </reference>
          <reference field="6" count="1" selected="0">
            <x v="12"/>
          </reference>
          <reference field="16" count="1" selected="0">
            <x v="18"/>
          </reference>
        </references>
      </pivotArea>
    </chartFormat>
    <chartFormat chart="0" format="150">
      <pivotArea type="data" outline="0" fieldPosition="0">
        <references count="5">
          <reference field="4294967294" count="1" selected="0">
            <x v="1"/>
          </reference>
          <reference field="1" count="1" selected="0">
            <x v="0"/>
          </reference>
          <reference field="2" count="1" selected="0">
            <x v="1"/>
          </reference>
          <reference field="6" count="1" selected="0">
            <x v="13"/>
          </reference>
          <reference field="16" count="1" selected="0">
            <x v="10"/>
          </reference>
        </references>
      </pivotArea>
    </chartFormat>
    <chartFormat chart="0" format="151">
      <pivotArea type="data" outline="0" fieldPosition="0">
        <references count="5">
          <reference field="4294967294" count="1" selected="0">
            <x v="1"/>
          </reference>
          <reference field="1" count="1" selected="0">
            <x v="0"/>
          </reference>
          <reference field="2" count="1" selected="0">
            <x v="1"/>
          </reference>
          <reference field="6" count="1" selected="0">
            <x v="13"/>
          </reference>
          <reference field="16" count="1" selected="0">
            <x v="18"/>
          </reference>
        </references>
      </pivotArea>
    </chartFormat>
    <chartFormat chart="0" format="152">
      <pivotArea type="data" outline="0" fieldPosition="0">
        <references count="5">
          <reference field="4294967294" count="1" selected="0">
            <x v="1"/>
          </reference>
          <reference field="1" count="1" selected="0">
            <x v="0"/>
          </reference>
          <reference field="2" count="1" selected="0">
            <x v="1"/>
          </reference>
          <reference field="6" count="1" selected="0">
            <x v="14"/>
          </reference>
          <reference field="16" count="1" selected="0">
            <x v="9"/>
          </reference>
        </references>
      </pivotArea>
    </chartFormat>
    <chartFormat chart="0" format="153">
      <pivotArea type="data" outline="0" fieldPosition="0">
        <references count="5">
          <reference field="4294967294" count="1" selected="0">
            <x v="1"/>
          </reference>
          <reference field="1" count="1" selected="0">
            <x v="0"/>
          </reference>
          <reference field="2" count="1" selected="0">
            <x v="1"/>
          </reference>
          <reference field="6" count="1" selected="0">
            <x v="15"/>
          </reference>
          <reference field="16" count="1" selected="0">
            <x v="4"/>
          </reference>
        </references>
      </pivotArea>
    </chartFormat>
    <chartFormat chart="0" format="154">
      <pivotArea type="data" outline="0" fieldPosition="0">
        <references count="5">
          <reference field="4294967294" count="1" selected="0">
            <x v="1"/>
          </reference>
          <reference field="1" count="1" selected="0">
            <x v="0"/>
          </reference>
          <reference field="2" count="1" selected="0">
            <x v="1"/>
          </reference>
          <reference field="6" count="1" selected="0">
            <x v="16"/>
          </reference>
          <reference field="16" count="1" selected="0">
            <x v="19"/>
          </reference>
        </references>
      </pivotArea>
    </chartFormat>
    <chartFormat chart="0" format="155">
      <pivotArea type="data" outline="0" fieldPosition="0">
        <references count="5">
          <reference field="4294967294" count="1" selected="0">
            <x v="1"/>
          </reference>
          <reference field="1" count="1" selected="0">
            <x v="1"/>
          </reference>
          <reference field="2" count="1" selected="0">
            <x v="1"/>
          </reference>
          <reference field="6" count="1" selected="0">
            <x v="0"/>
          </reference>
          <reference field="16" count="1" selected="0">
            <x v="21"/>
          </reference>
        </references>
      </pivotArea>
    </chartFormat>
    <chartFormat chart="0" format="156">
      <pivotArea type="data" outline="0" fieldPosition="0">
        <references count="5">
          <reference field="4294967294" count="1" selected="0">
            <x v="1"/>
          </reference>
          <reference field="1" count="1" selected="0">
            <x v="1"/>
          </reference>
          <reference field="2" count="1" selected="0">
            <x v="1"/>
          </reference>
          <reference field="6" count="1" selected="0">
            <x v="1"/>
          </reference>
          <reference field="16" count="1" selected="0">
            <x v="9"/>
          </reference>
        </references>
      </pivotArea>
    </chartFormat>
    <chartFormat chart="0" format="157">
      <pivotArea type="data" outline="0" fieldPosition="0">
        <references count="5">
          <reference field="4294967294" count="1" selected="0">
            <x v="1"/>
          </reference>
          <reference field="1" count="1" selected="0">
            <x v="1"/>
          </reference>
          <reference field="2" count="1" selected="0">
            <x v="1"/>
          </reference>
          <reference field="6" count="1" selected="0">
            <x v="2"/>
          </reference>
          <reference field="16" count="1" selected="0">
            <x v="11"/>
          </reference>
        </references>
      </pivotArea>
    </chartFormat>
    <chartFormat chart="0" format="158">
      <pivotArea type="data" outline="0" fieldPosition="0">
        <references count="5">
          <reference field="4294967294" count="1" selected="0">
            <x v="1"/>
          </reference>
          <reference field="1" count="1" selected="0">
            <x v="1"/>
          </reference>
          <reference field="2" count="1" selected="0">
            <x v="1"/>
          </reference>
          <reference field="6" count="1" selected="0">
            <x v="2"/>
          </reference>
          <reference field="16" count="1" selected="0">
            <x v="18"/>
          </reference>
        </references>
      </pivotArea>
    </chartFormat>
    <chartFormat chart="0" format="159">
      <pivotArea type="data" outline="0" fieldPosition="0">
        <references count="5">
          <reference field="4294967294" count="1" selected="0">
            <x v="1"/>
          </reference>
          <reference field="1" count="1" selected="0">
            <x v="1"/>
          </reference>
          <reference field="2" count="1" selected="0">
            <x v="1"/>
          </reference>
          <reference field="6" count="1" selected="0">
            <x v="3"/>
          </reference>
          <reference field="16" count="1" selected="0">
            <x v="14"/>
          </reference>
        </references>
      </pivotArea>
    </chartFormat>
    <chartFormat chart="0" format="160">
      <pivotArea type="data" outline="0" fieldPosition="0">
        <references count="5">
          <reference field="4294967294" count="1" selected="0">
            <x v="1"/>
          </reference>
          <reference field="1" count="1" selected="0">
            <x v="1"/>
          </reference>
          <reference field="2" count="1" selected="0">
            <x v="1"/>
          </reference>
          <reference field="6" count="1" selected="0">
            <x v="4"/>
          </reference>
          <reference field="16" count="1" selected="0">
            <x v="15"/>
          </reference>
        </references>
      </pivotArea>
    </chartFormat>
    <chartFormat chart="0" format="161">
      <pivotArea type="data" outline="0" fieldPosition="0">
        <references count="5">
          <reference field="4294967294" count="1" selected="0">
            <x v="1"/>
          </reference>
          <reference field="1" count="1" selected="0">
            <x v="1"/>
          </reference>
          <reference field="2" count="1" selected="0">
            <x v="1"/>
          </reference>
          <reference field="6" count="1" selected="0">
            <x v="5"/>
          </reference>
          <reference field="16" count="1" selected="0">
            <x v="13"/>
          </reference>
        </references>
      </pivotArea>
    </chartFormat>
    <chartFormat chart="0" format="162">
      <pivotArea type="data" outline="0" fieldPosition="0">
        <references count="5">
          <reference field="4294967294" count="1" selected="0">
            <x v="1"/>
          </reference>
          <reference field="1" count="1" selected="0">
            <x v="1"/>
          </reference>
          <reference field="2" count="1" selected="0">
            <x v="1"/>
          </reference>
          <reference field="6" count="1" selected="0">
            <x v="5"/>
          </reference>
          <reference field="16" count="1" selected="0">
            <x v="17"/>
          </reference>
        </references>
      </pivotArea>
    </chartFormat>
    <chartFormat chart="0" format="163">
      <pivotArea type="data" outline="0" fieldPosition="0">
        <references count="5">
          <reference field="4294967294" count="1" selected="0">
            <x v="1"/>
          </reference>
          <reference field="1" count="1" selected="0">
            <x v="1"/>
          </reference>
          <reference field="2" count="1" selected="0">
            <x v="1"/>
          </reference>
          <reference field="6" count="1" selected="0">
            <x v="6"/>
          </reference>
          <reference field="16" count="1" selected="0">
            <x v="13"/>
          </reference>
        </references>
      </pivotArea>
    </chartFormat>
    <chartFormat chart="0" format="164">
      <pivotArea type="data" outline="0" fieldPosition="0">
        <references count="5">
          <reference field="4294967294" count="1" selected="0">
            <x v="1"/>
          </reference>
          <reference field="1" count="1" selected="0">
            <x v="1"/>
          </reference>
          <reference field="2" count="1" selected="0">
            <x v="1"/>
          </reference>
          <reference field="6" count="1" selected="0">
            <x v="6"/>
          </reference>
          <reference field="16" count="1" selected="0">
            <x v="17"/>
          </reference>
        </references>
      </pivotArea>
    </chartFormat>
    <chartFormat chart="0" format="165">
      <pivotArea type="data" outline="0" fieldPosition="0">
        <references count="5">
          <reference field="4294967294" count="1" selected="0">
            <x v="1"/>
          </reference>
          <reference field="1" count="1" selected="0">
            <x v="1"/>
          </reference>
          <reference field="2" count="1" selected="0">
            <x v="1"/>
          </reference>
          <reference field="6" count="1" selected="0">
            <x v="6"/>
          </reference>
          <reference field="16" count="1" selected="0">
            <x v="19"/>
          </reference>
        </references>
      </pivotArea>
    </chartFormat>
    <chartFormat chart="0" format="166">
      <pivotArea type="data" outline="0" fieldPosition="0">
        <references count="5">
          <reference field="4294967294" count="1" selected="0">
            <x v="1"/>
          </reference>
          <reference field="1" count="1" selected="0">
            <x v="1"/>
          </reference>
          <reference field="2" count="1" selected="0">
            <x v="1"/>
          </reference>
          <reference field="6" count="1" selected="0">
            <x v="7"/>
          </reference>
          <reference field="16" count="1" selected="0">
            <x v="11"/>
          </reference>
        </references>
      </pivotArea>
    </chartFormat>
    <chartFormat chart="0" format="167">
      <pivotArea type="data" outline="0" fieldPosition="0">
        <references count="5">
          <reference field="4294967294" count="1" selected="0">
            <x v="1"/>
          </reference>
          <reference field="1" count="1" selected="0">
            <x v="1"/>
          </reference>
          <reference field="2" count="1" selected="0">
            <x v="1"/>
          </reference>
          <reference field="6" count="1" selected="0">
            <x v="7"/>
          </reference>
          <reference field="16" count="1" selected="0">
            <x v="15"/>
          </reference>
        </references>
      </pivotArea>
    </chartFormat>
    <chartFormat chart="0" format="168">
      <pivotArea type="data" outline="0" fieldPosition="0">
        <references count="5">
          <reference field="4294967294" count="1" selected="0">
            <x v="1"/>
          </reference>
          <reference field="1" count="1" selected="0">
            <x v="1"/>
          </reference>
          <reference field="2" count="1" selected="0">
            <x v="1"/>
          </reference>
          <reference field="6" count="1" selected="0">
            <x v="7"/>
          </reference>
          <reference field="16" count="1" selected="0">
            <x v="16"/>
          </reference>
        </references>
      </pivotArea>
    </chartFormat>
    <chartFormat chart="0" format="169">
      <pivotArea type="data" outline="0" fieldPosition="0">
        <references count="5">
          <reference field="4294967294" count="1" selected="0">
            <x v="1"/>
          </reference>
          <reference field="1" count="1" selected="0">
            <x v="1"/>
          </reference>
          <reference field="2" count="1" selected="0">
            <x v="1"/>
          </reference>
          <reference field="6" count="1" selected="0">
            <x v="8"/>
          </reference>
          <reference field="16" count="1" selected="0">
            <x v="9"/>
          </reference>
        </references>
      </pivotArea>
    </chartFormat>
    <chartFormat chart="0" format="170">
      <pivotArea type="data" outline="0" fieldPosition="0">
        <references count="5">
          <reference field="4294967294" count="1" selected="0">
            <x v="1"/>
          </reference>
          <reference field="1" count="1" selected="0">
            <x v="1"/>
          </reference>
          <reference field="2" count="1" selected="0">
            <x v="1"/>
          </reference>
          <reference field="6" count="1" selected="0">
            <x v="8"/>
          </reference>
          <reference field="16" count="1" selected="0">
            <x v="14"/>
          </reference>
        </references>
      </pivotArea>
    </chartFormat>
    <chartFormat chart="0" format="171">
      <pivotArea type="data" outline="0" fieldPosition="0">
        <references count="5">
          <reference field="4294967294" count="1" selected="0">
            <x v="1"/>
          </reference>
          <reference field="1" count="1" selected="0">
            <x v="1"/>
          </reference>
          <reference field="2" count="1" selected="0">
            <x v="1"/>
          </reference>
          <reference field="6" count="1" selected="0">
            <x v="8"/>
          </reference>
          <reference field="16" count="1" selected="0">
            <x v="16"/>
          </reference>
        </references>
      </pivotArea>
    </chartFormat>
    <chartFormat chart="0" format="172">
      <pivotArea type="data" outline="0" fieldPosition="0">
        <references count="5">
          <reference field="4294967294" count="1" selected="0">
            <x v="1"/>
          </reference>
          <reference field="1" count="1" selected="0">
            <x v="1"/>
          </reference>
          <reference field="2" count="1" selected="0">
            <x v="1"/>
          </reference>
          <reference field="6" count="1" selected="0">
            <x v="9"/>
          </reference>
          <reference field="16" count="1" selected="0">
            <x v="9"/>
          </reference>
        </references>
      </pivotArea>
    </chartFormat>
    <chartFormat chart="0" format="173">
      <pivotArea type="data" outline="0" fieldPosition="0">
        <references count="5">
          <reference field="4294967294" count="1" selected="0">
            <x v="1"/>
          </reference>
          <reference field="1" count="1" selected="0">
            <x v="1"/>
          </reference>
          <reference field="2" count="1" selected="0">
            <x v="1"/>
          </reference>
          <reference field="6" count="1" selected="0">
            <x v="9"/>
          </reference>
          <reference field="16" count="1" selected="0">
            <x v="17"/>
          </reference>
        </references>
      </pivotArea>
    </chartFormat>
    <chartFormat chart="0" format="174">
      <pivotArea type="data" outline="0" fieldPosition="0">
        <references count="5">
          <reference field="4294967294" count="1" selected="0">
            <x v="1"/>
          </reference>
          <reference field="1" count="1" selected="0">
            <x v="1"/>
          </reference>
          <reference field="2" count="1" selected="0">
            <x v="1"/>
          </reference>
          <reference field="6" count="1" selected="0">
            <x v="11"/>
          </reference>
          <reference field="16" count="1" selected="0">
            <x v="1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B22" firstHeaderRow="1" firstDataRow="1" firstDataCol="1"/>
  <pivotFields count="17">
    <pivotField showAll="0"/>
    <pivotField showAll="0">
      <items count="3">
        <item x="1"/>
        <item x="0"/>
        <item t="default"/>
      </items>
    </pivotField>
    <pivotField showAll="0">
      <items count="3">
        <item x="0"/>
        <item x="1"/>
        <item t="default"/>
      </items>
    </pivotField>
    <pivotField showAll="0"/>
    <pivotField showAll="0"/>
    <pivotField showAll="0"/>
    <pivotField showAll="0"/>
    <pivotField numFmtId="14" showAll="0"/>
    <pivotField showAll="0"/>
    <pivotField showAll="0"/>
    <pivotField showAll="0"/>
    <pivotField numFmtId="2" showAll="0"/>
    <pivotField numFmtId="2" showAll="0"/>
    <pivotField dataField="1" showAll="0"/>
    <pivotField numFmtId="1" showAll="0"/>
    <pivotField showAll="0" defaultSubtotal="0"/>
    <pivotField axis="axisRow" showAll="0" defaultSubtotal="0">
      <items count="23">
        <item x="0"/>
        <item x="1"/>
        <item x="2"/>
        <item x="3"/>
        <item x="4"/>
        <item x="5"/>
        <item x="6"/>
        <item x="7"/>
        <item x="8"/>
        <item x="9"/>
        <item x="10"/>
        <item x="11"/>
        <item x="12"/>
        <item x="13"/>
        <item x="14"/>
        <item x="15"/>
        <item x="16"/>
        <item x="17"/>
        <item x="18"/>
        <item x="19"/>
        <item x="20"/>
        <item x="21"/>
        <item x="22"/>
      </items>
    </pivotField>
  </pivotFields>
  <rowFields count="1">
    <field x="16"/>
  </rowFields>
  <rowItems count="21">
    <i>
      <x v="1"/>
    </i>
    <i>
      <x v="2"/>
    </i>
    <i>
      <x v="3"/>
    </i>
    <i>
      <x v="4"/>
    </i>
    <i>
      <x v="5"/>
    </i>
    <i>
      <x v="6"/>
    </i>
    <i>
      <x v="7"/>
    </i>
    <i>
      <x v="8"/>
    </i>
    <i>
      <x v="9"/>
    </i>
    <i>
      <x v="10"/>
    </i>
    <i>
      <x v="11"/>
    </i>
    <i>
      <x v="12"/>
    </i>
    <i>
      <x v="13"/>
    </i>
    <i>
      <x v="14"/>
    </i>
    <i>
      <x v="15"/>
    </i>
    <i>
      <x v="16"/>
    </i>
    <i>
      <x v="17"/>
    </i>
    <i>
      <x v="18"/>
    </i>
    <i>
      <x v="19"/>
    </i>
    <i>
      <x v="21"/>
    </i>
    <i t="grand">
      <x/>
    </i>
  </rowItems>
  <colItems count="1">
    <i/>
  </colItems>
  <dataFields count="1">
    <dataField name="Sum of Age" fld="13" baseField="0" baseItem="0"/>
  </dataField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rowGrandTotals="0" itemPrintTitles="1" createdVersion="6" indent="0" compact="0" outline="1" outlineData="1" compactData="0" multipleFieldFilters="0">
  <location ref="B22:M30" firstHeaderRow="0" firstDataRow="1" firstDataCol="2" rowPageCount="1" colPageCount="1"/>
  <pivotFields count="17">
    <pivotField compact="0" showAll="0"/>
    <pivotField axis="axisPage" compact="0" showAll="0" insertBlankRow="1">
      <items count="3">
        <item x="1"/>
        <item x="0"/>
        <item t="default"/>
      </items>
    </pivotField>
    <pivotField axis="axisRow" compact="0" showAll="0">
      <items count="3">
        <item x="0"/>
        <item x="1"/>
        <item t="default"/>
      </items>
    </pivotField>
    <pivotField compact="0" showAll="0"/>
    <pivotField dataField="1" compact="0" showAll="0"/>
    <pivotField dataField="1" compact="0" showAll="0"/>
    <pivotField compact="0" showAll="0"/>
    <pivotField compact="0" numFmtId="14" showAll="0">
      <items count="15">
        <item x="0"/>
        <item x="1"/>
        <item x="2"/>
        <item x="3"/>
        <item x="4"/>
        <item x="5"/>
        <item x="6"/>
        <item x="7"/>
        <item x="8"/>
        <item x="9"/>
        <item x="10"/>
        <item x="11"/>
        <item x="12"/>
        <item x="13"/>
        <item t="default"/>
      </items>
    </pivotField>
    <pivotField compact="0" showAll="0"/>
    <pivotField compact="0" showAll="0"/>
    <pivotField axis="axisRow" compact="0" showAll="0">
      <items count="4">
        <item x="0"/>
        <item x="2"/>
        <item x="1"/>
        <item t="default"/>
      </items>
    </pivotField>
    <pivotField dataField="1" compact="0" numFmtId="164" showAll="0"/>
    <pivotField compact="0" numFmtId="2" showAll="0"/>
    <pivotField dataField="1" compact="0" showAll="0"/>
    <pivotField compact="0" numFmtId="2" showAll="0"/>
    <pivotField compact="0" showAll="0" defaultSubtotal="0">
      <items count="6">
        <item x="0"/>
        <item x="1"/>
        <item x="2"/>
        <item x="3"/>
        <item x="4"/>
        <item x="5"/>
      </items>
    </pivotField>
    <pivotField compact="0" showAll="0" defaultSubtotal="0">
      <items count="23">
        <item x="0"/>
        <item x="1"/>
        <item x="2"/>
        <item x="3"/>
        <item x="4"/>
        <item x="5"/>
        <item x="6"/>
        <item x="7"/>
        <item x="8"/>
        <item x="9"/>
        <item x="10"/>
        <item x="11"/>
        <item x="12"/>
        <item x="13"/>
        <item x="14"/>
        <item x="15"/>
        <item x="16"/>
        <item x="17"/>
        <item x="18"/>
        <item x="19"/>
        <item x="20"/>
        <item x="21"/>
        <item x="22"/>
      </items>
    </pivotField>
  </pivotFields>
  <rowFields count="2">
    <field x="2"/>
    <field x="10"/>
  </rowFields>
  <rowItems count="8">
    <i>
      <x/>
    </i>
    <i r="1">
      <x/>
    </i>
    <i r="1">
      <x v="1"/>
    </i>
    <i r="1">
      <x v="2"/>
    </i>
    <i>
      <x v="1"/>
    </i>
    <i r="1">
      <x/>
    </i>
    <i r="1">
      <x v="1"/>
    </i>
    <i r="1">
      <x v="2"/>
    </i>
  </rowItems>
  <colFields count="1">
    <field x="-2"/>
  </colFields>
  <colItems count="10">
    <i>
      <x/>
    </i>
    <i i="1">
      <x v="1"/>
    </i>
    <i i="2">
      <x v="2"/>
    </i>
    <i i="3">
      <x v="3"/>
    </i>
    <i i="4">
      <x v="4"/>
    </i>
    <i i="5">
      <x v="5"/>
    </i>
    <i i="6">
      <x v="6"/>
    </i>
    <i i="7">
      <x v="7"/>
    </i>
    <i i="8">
      <x v="8"/>
    </i>
    <i i="9">
      <x v="9"/>
    </i>
  </colItems>
  <pageFields count="1">
    <pageField fld="1" item="1" hier="-1"/>
  </pageFields>
  <dataFields count="10">
    <dataField name="Players" fld="4" subtotal="count" baseField="2" baseItem="0"/>
    <dataField name="Avg Age" fld="13" subtotal="average" showDataAs="difference" baseField="2" baseItem="0" numFmtId="3"/>
    <dataField name="Min Age" fld="13" subtotal="min" showDataAs="difference" baseField="2" baseItem="0" numFmtId="3"/>
    <dataField name="Max Age" fld="13" subtotal="max" showDataAs="difference" baseField="2" baseItem="0" numFmtId="3"/>
    <dataField name="Avg Ht" fld="11" subtotal="average" showDataAs="difference" baseField="2" baseItem="0" numFmtId="4"/>
    <dataField name="Min Ht" fld="11" subtotal="min" showDataAs="difference" baseField="2" baseItem="0" numFmtId="4"/>
    <dataField name="Max Ht" fld="11" subtotal="max" showDataAs="difference" baseField="2" baseItem="0" numFmtId="4"/>
    <dataField name="Avg Wt" fld="5" subtotal="average" showDataAs="difference" baseField="2" baseItem="0" numFmtId="3"/>
    <dataField name="Min Wt" fld="5" subtotal="min" showDataAs="difference" baseField="2" baseItem="0" numFmtId="3"/>
    <dataField name="Max Wt" fld="5" subtotal="max" showDataAs="difference" baseField="2" baseItem="0" numFmtId="3"/>
  </dataFields>
  <formats count="46">
    <format dxfId="89">
      <pivotArea dataOnly="0" labelOnly="1" outline="0" fieldPosition="0">
        <references count="1">
          <reference field="4294967294" count="4">
            <x v="0"/>
            <x v="1"/>
            <x v="4"/>
            <x v="7"/>
          </reference>
        </references>
      </pivotArea>
    </format>
    <format dxfId="88">
      <pivotArea dataOnly="0" labelOnly="1" outline="0" fieldPosition="0">
        <references count="1">
          <reference field="4294967294" count="9">
            <x v="1"/>
            <x v="2"/>
            <x v="3"/>
            <x v="4"/>
            <x v="5"/>
            <x v="6"/>
            <x v="7"/>
            <x v="8"/>
            <x v="9"/>
          </reference>
        </references>
      </pivotArea>
    </format>
    <format dxfId="87">
      <pivotArea dataOnly="0" labelOnly="1" outline="0" fieldPosition="0">
        <references count="1">
          <reference field="4294967294" count="9">
            <x v="1"/>
            <x v="2"/>
            <x v="3"/>
            <x v="4"/>
            <x v="5"/>
            <x v="6"/>
            <x v="7"/>
            <x v="8"/>
            <x v="9"/>
          </reference>
        </references>
      </pivotArea>
    </format>
    <format dxfId="86">
      <pivotArea outline="0" fieldPosition="0">
        <references count="1">
          <reference field="4294967294" count="1" selected="0">
            <x v="3"/>
          </reference>
        </references>
      </pivotArea>
    </format>
    <format dxfId="85">
      <pivotArea dataOnly="0" labelOnly="1" outline="0" fieldPosition="0">
        <references count="1">
          <reference field="4294967294" count="1">
            <x v="3"/>
          </reference>
        </references>
      </pivotArea>
    </format>
    <format dxfId="84">
      <pivotArea outline="0" fieldPosition="0">
        <references count="1">
          <reference field="4294967294" count="1" selected="0">
            <x v="6"/>
          </reference>
        </references>
      </pivotArea>
    </format>
    <format dxfId="83">
      <pivotArea dataOnly="0" labelOnly="1" outline="0" fieldPosition="0">
        <references count="1">
          <reference field="4294967294" count="1">
            <x v="6"/>
          </reference>
        </references>
      </pivotArea>
    </format>
    <format dxfId="82">
      <pivotArea outline="0" fieldPosition="0">
        <references count="1">
          <reference field="4294967294" count="1" selected="0">
            <x v="0"/>
          </reference>
        </references>
      </pivotArea>
    </format>
    <format dxfId="81">
      <pivotArea dataOnly="0" labelOnly="1" outline="0" fieldPosition="0">
        <references count="1">
          <reference field="4294967294" count="1">
            <x v="0"/>
          </reference>
        </references>
      </pivotArea>
    </format>
    <format dxfId="80">
      <pivotArea fieldPosition="0">
        <references count="1">
          <reference field="2" count="1">
            <x v="1"/>
          </reference>
        </references>
      </pivotArea>
    </format>
    <format dxfId="79">
      <pivotArea fieldPosition="0">
        <references count="2">
          <reference field="2" count="1" selected="0">
            <x v="1"/>
          </reference>
          <reference field="10" count="0"/>
        </references>
      </pivotArea>
    </format>
    <format dxfId="78">
      <pivotArea fieldPosition="0">
        <references count="1">
          <reference field="2" count="1">
            <x v="1"/>
          </reference>
        </references>
      </pivotArea>
    </format>
    <format dxfId="77">
      <pivotArea fieldPosition="0">
        <references count="2">
          <reference field="2" count="1" selected="0">
            <x v="1"/>
          </reference>
          <reference field="10" count="0"/>
        </references>
      </pivotArea>
    </format>
    <format dxfId="76">
      <pivotArea outline="0" fieldPosition="0">
        <references count="1">
          <reference field="4294967294" count="1">
            <x v="4"/>
          </reference>
        </references>
      </pivotArea>
    </format>
    <format dxfId="75">
      <pivotArea outline="0" fieldPosition="0">
        <references count="1">
          <reference field="4294967294" count="1">
            <x v="5"/>
          </reference>
        </references>
      </pivotArea>
    </format>
    <format dxfId="74">
      <pivotArea outline="0" fieldPosition="0">
        <references count="1">
          <reference field="4294967294" count="1">
            <x v="6"/>
          </reference>
        </references>
      </pivotArea>
    </format>
    <format dxfId="73">
      <pivotArea outline="0" fieldPosition="0">
        <references count="1">
          <reference field="4294967294" count="1">
            <x v="1"/>
          </reference>
        </references>
      </pivotArea>
    </format>
    <format dxfId="72">
      <pivotArea outline="0" fieldPosition="0">
        <references count="1">
          <reference field="4294967294" count="1">
            <x v="2"/>
          </reference>
        </references>
      </pivotArea>
    </format>
    <format dxfId="71">
      <pivotArea outline="0" fieldPosition="0">
        <references count="1">
          <reference field="4294967294" count="1">
            <x v="3"/>
          </reference>
        </references>
      </pivotArea>
    </format>
    <format dxfId="70">
      <pivotArea outline="0" fieldPosition="0">
        <references count="1">
          <reference field="4294967294" count="1">
            <x v="4"/>
          </reference>
        </references>
      </pivotArea>
    </format>
    <format dxfId="69">
      <pivotArea outline="0" fieldPosition="0">
        <references count="1">
          <reference field="4294967294" count="1">
            <x v="5"/>
          </reference>
        </references>
      </pivotArea>
    </format>
    <format dxfId="68">
      <pivotArea outline="0" fieldPosition="0">
        <references count="1">
          <reference field="4294967294" count="1">
            <x v="6"/>
          </reference>
        </references>
      </pivotArea>
    </format>
    <format dxfId="67">
      <pivotArea outline="0" fieldPosition="0">
        <references count="1">
          <reference field="4294967294" count="1">
            <x v="7"/>
          </reference>
        </references>
      </pivotArea>
    </format>
    <format dxfId="66">
      <pivotArea outline="0" fieldPosition="0">
        <references count="1">
          <reference field="4294967294" count="1">
            <x v="8"/>
          </reference>
        </references>
      </pivotArea>
    </format>
    <format dxfId="65">
      <pivotArea outline="0" fieldPosition="0">
        <references count="1">
          <reference field="4294967294" count="1">
            <x v="9"/>
          </reference>
        </references>
      </pivotArea>
    </format>
    <format dxfId="64">
      <pivotArea outline="0" fieldPosition="0">
        <references count="1">
          <reference field="4294967294" count="1">
            <x v="1"/>
          </reference>
        </references>
      </pivotArea>
    </format>
    <format dxfId="63">
      <pivotArea outline="0" fieldPosition="0">
        <references count="1">
          <reference field="4294967294" count="1">
            <x v="2"/>
          </reference>
        </references>
      </pivotArea>
    </format>
    <format dxfId="62">
      <pivotArea outline="0" fieldPosition="0">
        <references count="1">
          <reference field="4294967294" count="1">
            <x v="3"/>
          </reference>
        </references>
      </pivotArea>
    </format>
    <format dxfId="61">
      <pivotArea outline="0" fieldPosition="0">
        <references count="1">
          <reference field="4294967294" count="1">
            <x v="4"/>
          </reference>
        </references>
      </pivotArea>
    </format>
    <format dxfId="60">
      <pivotArea outline="0" fieldPosition="0">
        <references count="1">
          <reference field="4294967294" count="1">
            <x v="5"/>
          </reference>
        </references>
      </pivotArea>
    </format>
    <format dxfId="59">
      <pivotArea outline="0" fieldPosition="0">
        <references count="1">
          <reference field="4294967294" count="1">
            <x v="6"/>
          </reference>
        </references>
      </pivotArea>
    </format>
    <format dxfId="58">
      <pivotArea outline="0" fieldPosition="0">
        <references count="1">
          <reference field="4294967294" count="1">
            <x v="7"/>
          </reference>
        </references>
      </pivotArea>
    </format>
    <format dxfId="57">
      <pivotArea outline="0" fieldPosition="0">
        <references count="1">
          <reference field="4294967294" count="1">
            <x v="8"/>
          </reference>
        </references>
      </pivotArea>
    </format>
    <format dxfId="56">
      <pivotArea outline="0" fieldPosition="0">
        <references count="1">
          <reference field="4294967294" count="1">
            <x v="9"/>
          </reference>
        </references>
      </pivotArea>
    </format>
    <format dxfId="55">
      <pivotArea outline="0" fieldPosition="0">
        <references count="1">
          <reference field="4294967294" count="1">
            <x v="1"/>
          </reference>
        </references>
      </pivotArea>
    </format>
    <format dxfId="54">
      <pivotArea outline="0" fieldPosition="0">
        <references count="1">
          <reference field="4294967294" count="1">
            <x v="2"/>
          </reference>
        </references>
      </pivotArea>
    </format>
    <format dxfId="53">
      <pivotArea outline="0" fieldPosition="0">
        <references count="1">
          <reference field="4294967294" count="1">
            <x v="3"/>
          </reference>
        </references>
      </pivotArea>
    </format>
    <format dxfId="52">
      <pivotArea outline="0" fieldPosition="0">
        <references count="1">
          <reference field="4294967294" count="1">
            <x v="4"/>
          </reference>
        </references>
      </pivotArea>
    </format>
    <format dxfId="51">
      <pivotArea outline="0" fieldPosition="0">
        <references count="1">
          <reference field="4294967294" count="1">
            <x v="5"/>
          </reference>
        </references>
      </pivotArea>
    </format>
    <format dxfId="50">
      <pivotArea outline="0" fieldPosition="0">
        <references count="1">
          <reference field="4294967294" count="1">
            <x v="6"/>
          </reference>
        </references>
      </pivotArea>
    </format>
    <format dxfId="49">
      <pivotArea outline="0" fieldPosition="0">
        <references count="1">
          <reference field="4294967294" count="1">
            <x v="7"/>
          </reference>
        </references>
      </pivotArea>
    </format>
    <format dxfId="48">
      <pivotArea outline="0" fieldPosition="0">
        <references count="1">
          <reference field="4294967294" count="1">
            <x v="8"/>
          </reference>
        </references>
      </pivotArea>
    </format>
    <format dxfId="47">
      <pivotArea outline="0" fieldPosition="0">
        <references count="1">
          <reference field="4294967294" count="1">
            <x v="9"/>
          </reference>
        </references>
      </pivotArea>
    </format>
    <format dxfId="46">
      <pivotArea outline="0" fieldPosition="0">
        <references count="1">
          <reference field="4294967294" count="1">
            <x v="4"/>
          </reference>
        </references>
      </pivotArea>
    </format>
    <format dxfId="45">
      <pivotArea outline="0" fieldPosition="0">
        <references count="1">
          <reference field="4294967294" count="1">
            <x v="5"/>
          </reference>
        </references>
      </pivotArea>
    </format>
    <format dxfId="44">
      <pivotArea outline="0" fieldPosition="0">
        <references count="1">
          <reference field="4294967294" count="1">
            <x v="6"/>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itemPrintTitles="1" createdVersion="6" indent="0" compact="0" outline="1" outlineData="1" compactData="0" multipleFieldFilters="0">
  <location ref="B5:M16" firstHeaderRow="0" firstDataRow="1" firstDataCol="2" rowPageCount="1" colPageCount="1"/>
  <pivotFields count="17">
    <pivotField compact="0" showAll="0"/>
    <pivotField axis="axisPage" compact="0" showAll="0" insertBlankRow="1">
      <items count="3">
        <item x="1"/>
        <item x="0"/>
        <item t="default"/>
      </items>
    </pivotField>
    <pivotField axis="axisRow" compact="0" showAll="0" insertBlankRow="1">
      <items count="3">
        <item x="0"/>
        <item x="1"/>
        <item t="default"/>
      </items>
    </pivotField>
    <pivotField compact="0" showAll="0"/>
    <pivotField dataField="1" compact="0" showAll="0"/>
    <pivotField dataField="1" compact="0" showAll="0"/>
    <pivotField compact="0" showAll="0"/>
    <pivotField compact="0" numFmtId="14" showAll="0">
      <items count="15">
        <item x="0"/>
        <item x="1"/>
        <item x="2"/>
        <item x="3"/>
        <item x="4"/>
        <item x="5"/>
        <item x="6"/>
        <item x="7"/>
        <item x="8"/>
        <item x="9"/>
        <item x="10"/>
        <item x="11"/>
        <item x="12"/>
        <item x="13"/>
        <item t="default"/>
      </items>
    </pivotField>
    <pivotField compact="0" showAll="0"/>
    <pivotField compact="0" showAll="0"/>
    <pivotField axis="axisRow" compact="0" showAll="0">
      <items count="4">
        <item x="0"/>
        <item x="2"/>
        <item x="1"/>
        <item t="default"/>
      </items>
    </pivotField>
    <pivotField dataField="1" compact="0" numFmtId="164" showAll="0"/>
    <pivotField compact="0" numFmtId="2" showAll="0"/>
    <pivotField dataField="1" compact="0" showAll="0"/>
    <pivotField compact="0" numFmtId="2" showAll="0"/>
    <pivotField compact="0" showAll="0" defaultSubtotal="0">
      <items count="6">
        <item x="0"/>
        <item x="1"/>
        <item x="2"/>
        <item x="3"/>
        <item x="4"/>
        <item x="5"/>
      </items>
    </pivotField>
    <pivotField compact="0" showAll="0" defaultSubtotal="0">
      <items count="23">
        <item x="0"/>
        <item x="1"/>
        <item x="2"/>
        <item x="3"/>
        <item x="4"/>
        <item x="5"/>
        <item x="6"/>
        <item x="7"/>
        <item x="8"/>
        <item x="9"/>
        <item x="10"/>
        <item x="11"/>
        <item x="12"/>
        <item x="13"/>
        <item x="14"/>
        <item x="15"/>
        <item x="16"/>
        <item x="17"/>
        <item x="18"/>
        <item x="19"/>
        <item x="20"/>
        <item x="21"/>
        <item x="22"/>
      </items>
    </pivotField>
  </pivotFields>
  <rowFields count="2">
    <field x="2"/>
    <field x="10"/>
  </rowFields>
  <rowItems count="11">
    <i>
      <x/>
    </i>
    <i r="1">
      <x/>
    </i>
    <i r="1">
      <x v="1"/>
    </i>
    <i r="1">
      <x v="2"/>
    </i>
    <i t="blank">
      <x/>
    </i>
    <i>
      <x v="1"/>
    </i>
    <i r="1">
      <x/>
    </i>
    <i r="1">
      <x v="1"/>
    </i>
    <i r="1">
      <x v="2"/>
    </i>
    <i t="blank">
      <x v="1"/>
    </i>
    <i t="grand">
      <x/>
    </i>
  </rowItems>
  <colFields count="1">
    <field x="-2"/>
  </colFields>
  <colItems count="10">
    <i>
      <x/>
    </i>
    <i i="1">
      <x v="1"/>
    </i>
    <i i="2">
      <x v="2"/>
    </i>
    <i i="3">
      <x v="3"/>
    </i>
    <i i="4">
      <x v="4"/>
    </i>
    <i i="5">
      <x v="5"/>
    </i>
    <i i="6">
      <x v="6"/>
    </i>
    <i i="7">
      <x v="7"/>
    </i>
    <i i="8">
      <x v="8"/>
    </i>
    <i i="9">
      <x v="9"/>
    </i>
  </colItems>
  <pageFields count="1">
    <pageField fld="1" item="1" hier="-1"/>
  </pageFields>
  <dataFields count="10">
    <dataField name="Players" fld="4" subtotal="count" baseField="0" baseItem="0"/>
    <dataField name="Avg" fld="13" subtotal="average" baseField="0" baseItem="0" numFmtId="3"/>
    <dataField name="Min" fld="13" subtotal="min" baseField="0" baseItem="0"/>
    <dataField name="Max" fld="13" subtotal="max" baseField="0" baseItem="0"/>
    <dataField name="Avg " fld="11" subtotal="average" baseField="0" baseItem="0" numFmtId="4"/>
    <dataField name="Min " fld="11" subtotal="min" baseField="0" baseItem="0" numFmtId="4"/>
    <dataField name="Max " fld="11" subtotal="max" baseField="0" baseItem="0" numFmtId="4"/>
    <dataField name="Avg  " fld="5" subtotal="average" baseField="0" baseItem="0" numFmtId="3"/>
    <dataField name="Min  " fld="5" subtotal="min" baseField="0" baseItem="0"/>
    <dataField name="Max  " fld="5" subtotal="max" baseField="0" baseItem="0"/>
  </dataFields>
  <formats count="15">
    <format dxfId="104">
      <pivotArea dataOnly="0" labelOnly="1" outline="0" fieldPosition="0">
        <references count="1">
          <reference field="4294967294" count="4">
            <x v="0"/>
            <x v="1"/>
            <x v="4"/>
            <x v="7"/>
          </reference>
        </references>
      </pivotArea>
    </format>
    <format dxfId="103">
      <pivotArea dataOnly="0" labelOnly="1" outline="0" fieldPosition="0">
        <references count="1">
          <reference field="4294967294" count="9">
            <x v="1"/>
            <x v="2"/>
            <x v="3"/>
            <x v="4"/>
            <x v="5"/>
            <x v="6"/>
            <x v="7"/>
            <x v="8"/>
            <x v="9"/>
          </reference>
        </references>
      </pivotArea>
    </format>
    <format dxfId="102">
      <pivotArea dataOnly="0" labelOnly="1" outline="0" fieldPosition="0">
        <references count="1">
          <reference field="4294967294" count="9">
            <x v="1"/>
            <x v="2"/>
            <x v="3"/>
            <x v="4"/>
            <x v="5"/>
            <x v="6"/>
            <x v="7"/>
            <x v="8"/>
            <x v="9"/>
          </reference>
        </references>
      </pivotArea>
    </format>
    <format dxfId="101">
      <pivotArea outline="0" fieldPosition="0">
        <references count="1">
          <reference field="4294967294" count="1" selected="0">
            <x v="3"/>
          </reference>
        </references>
      </pivotArea>
    </format>
    <format dxfId="100">
      <pivotArea dataOnly="0" labelOnly="1" outline="0" fieldPosition="0">
        <references count="1">
          <reference field="4294967294" count="1">
            <x v="3"/>
          </reference>
        </references>
      </pivotArea>
    </format>
    <format dxfId="99">
      <pivotArea outline="0" fieldPosition="0">
        <references count="1">
          <reference field="4294967294" count="1" selected="0">
            <x v="6"/>
          </reference>
        </references>
      </pivotArea>
    </format>
    <format dxfId="98">
      <pivotArea dataOnly="0" labelOnly="1" outline="0" fieldPosition="0">
        <references count="1">
          <reference field="4294967294" count="1">
            <x v="6"/>
          </reference>
        </references>
      </pivotArea>
    </format>
    <format dxfId="97">
      <pivotArea outline="0" fieldPosition="0">
        <references count="1">
          <reference field="4294967294" count="1" selected="0">
            <x v="0"/>
          </reference>
        </references>
      </pivotArea>
    </format>
    <format dxfId="96">
      <pivotArea dataOnly="0" labelOnly="1" outline="0" fieldPosition="0">
        <references count="1">
          <reference field="4294967294" count="1">
            <x v="0"/>
          </reference>
        </references>
      </pivotArea>
    </format>
    <format dxfId="95">
      <pivotArea outline="0" collapsedLevelsAreSubtotals="1" fieldPosition="0"/>
    </format>
    <format dxfId="94">
      <pivotArea outline="0" collapsedLevelsAreSubtotals="1" fieldPosition="0"/>
    </format>
    <format dxfId="93">
      <pivotArea outline="0" collapsedLevelsAreSubtotals="1" fieldPosition="0"/>
    </format>
    <format dxfId="92">
      <pivotArea outline="0" fieldPosition="0">
        <references count="1">
          <reference field="4294967294" count="1">
            <x v="4"/>
          </reference>
        </references>
      </pivotArea>
    </format>
    <format dxfId="91">
      <pivotArea outline="0" fieldPosition="0">
        <references count="1">
          <reference field="4294967294" count="1">
            <x v="5"/>
          </reference>
        </references>
      </pivotArea>
    </format>
    <format dxfId="90">
      <pivotArea outline="0" fieldPosition="0">
        <references count="1">
          <reference field="4294967294" count="1">
            <x v="6"/>
          </reference>
        </references>
      </pivotArea>
    </format>
  </formats>
  <conditionalFormats count="3">
    <conditionalFormat priority="1">
      <pivotAreas count="2">
        <pivotArea type="data" collapsedLevelsAreSubtotals="1" fieldPosition="0">
          <references count="2">
            <reference field="4294967294" count="1" selected="0">
              <x v="7"/>
            </reference>
            <reference field="2" count="1">
              <x v="0"/>
            </reference>
          </references>
        </pivotArea>
        <pivotArea type="data" collapsedLevelsAreSubtotals="1" fieldPosition="0">
          <references count="2">
            <reference field="4294967294" count="1" selected="0">
              <x v="7"/>
            </reference>
            <reference field="2" count="1">
              <x v="1"/>
            </reference>
          </references>
        </pivotArea>
      </pivotAreas>
    </conditionalFormat>
    <conditionalFormat priority="2">
      <pivotAreas count="2">
        <pivotArea type="data" collapsedLevelsAreSubtotals="1" fieldPosition="0">
          <references count="2">
            <reference field="4294967294" count="1" selected="0">
              <x v="4"/>
            </reference>
            <reference field="2" count="1">
              <x v="0"/>
            </reference>
          </references>
        </pivotArea>
        <pivotArea type="data" collapsedLevelsAreSubtotals="1" fieldPosition="0">
          <references count="2">
            <reference field="4294967294" count="1" selected="0">
              <x v="4"/>
            </reference>
            <reference field="2" count="1">
              <x v="1"/>
            </reference>
          </references>
        </pivotArea>
      </pivotAreas>
    </conditionalFormat>
    <conditionalFormat priority="3">
      <pivotAreas count="2">
        <pivotArea type="data" collapsedLevelsAreSubtotals="1" fieldPosition="0">
          <references count="2">
            <reference field="4294967294" count="1" selected="0">
              <x v="1"/>
            </reference>
            <reference field="2" count="1">
              <x v="0"/>
            </reference>
          </references>
        </pivotArea>
        <pivotArea type="data" collapsedLevelsAreSubtotals="1" fieldPosition="0">
          <references count="2">
            <reference field="4294967294" count="1" selected="0">
              <x v="1"/>
            </reference>
            <reference field="2" count="1">
              <x v="1"/>
            </reference>
          </references>
        </pivotArea>
      </pivotAreas>
    </conditionalFormat>
  </conditional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rowGrandTotals="0" itemPrintTitles="1" createdVersion="6" indent="0" compact="0" outline="1" outlineData="1" compactData="0" multipleFieldFilters="0">
  <location ref="B37:M45" firstHeaderRow="0" firstDataRow="1" firstDataCol="2" rowPageCount="1" colPageCount="1"/>
  <pivotFields count="17">
    <pivotField compact="0" showAll="0"/>
    <pivotField axis="axisPage" compact="0" showAll="0" insertBlankRow="1">
      <items count="3">
        <item x="1"/>
        <item x="0"/>
        <item t="default"/>
      </items>
    </pivotField>
    <pivotField axis="axisRow" compact="0" showAll="0">
      <items count="3">
        <item x="0"/>
        <item x="1"/>
        <item t="default"/>
      </items>
    </pivotField>
    <pivotField compact="0" showAll="0"/>
    <pivotField dataField="1" compact="0" showAll="0"/>
    <pivotField dataField="1" compact="0" showAll="0"/>
    <pivotField compact="0" showAll="0"/>
    <pivotField compact="0" numFmtId="14" showAll="0">
      <items count="15">
        <item x="0"/>
        <item x="1"/>
        <item x="2"/>
        <item x="3"/>
        <item x="4"/>
        <item x="5"/>
        <item x="6"/>
        <item x="7"/>
        <item x="8"/>
        <item x="9"/>
        <item x="10"/>
        <item x="11"/>
        <item x="12"/>
        <item x="13"/>
        <item t="default"/>
      </items>
    </pivotField>
    <pivotField compact="0" showAll="0"/>
    <pivotField compact="0" showAll="0"/>
    <pivotField axis="axisRow" compact="0" showAll="0">
      <items count="4">
        <item x="0"/>
        <item x="2"/>
        <item x="1"/>
        <item t="default"/>
      </items>
    </pivotField>
    <pivotField dataField="1" compact="0" numFmtId="164" showAll="0"/>
    <pivotField compact="0" numFmtId="2" showAll="0"/>
    <pivotField dataField="1" compact="0" showAll="0"/>
    <pivotField compact="0" numFmtId="2" showAll="0"/>
    <pivotField compact="0" showAll="0" defaultSubtotal="0">
      <items count="6">
        <item x="0"/>
        <item x="1"/>
        <item x="2"/>
        <item x="3"/>
        <item x="4"/>
        <item x="5"/>
      </items>
    </pivotField>
    <pivotField compact="0" showAll="0" defaultSubtotal="0">
      <items count="23">
        <item x="0"/>
        <item x="1"/>
        <item x="2"/>
        <item x="3"/>
        <item x="4"/>
        <item x="5"/>
        <item x="6"/>
        <item x="7"/>
        <item x="8"/>
        <item x="9"/>
        <item x="10"/>
        <item x="11"/>
        <item x="12"/>
        <item x="13"/>
        <item x="14"/>
        <item x="15"/>
        <item x="16"/>
        <item x="17"/>
        <item x="18"/>
        <item x="19"/>
        <item x="20"/>
        <item x="21"/>
        <item x="22"/>
      </items>
    </pivotField>
  </pivotFields>
  <rowFields count="2">
    <field x="2"/>
    <field x="10"/>
  </rowFields>
  <rowItems count="8">
    <i>
      <x/>
    </i>
    <i r="1">
      <x/>
    </i>
    <i r="1">
      <x v="1"/>
    </i>
    <i r="1">
      <x v="2"/>
    </i>
    <i>
      <x v="1"/>
    </i>
    <i r="1">
      <x/>
    </i>
    <i r="1">
      <x v="1"/>
    </i>
    <i r="1">
      <x v="2"/>
    </i>
  </rowItems>
  <colFields count="1">
    <field x="-2"/>
  </colFields>
  <colItems count="10">
    <i>
      <x/>
    </i>
    <i i="1">
      <x v="1"/>
    </i>
    <i i="2">
      <x v="2"/>
    </i>
    <i i="3">
      <x v="3"/>
    </i>
    <i i="4">
      <x v="4"/>
    </i>
    <i i="5">
      <x v="5"/>
    </i>
    <i i="6">
      <x v="6"/>
    </i>
    <i i="7">
      <x v="7"/>
    </i>
    <i i="8">
      <x v="8"/>
    </i>
    <i i="9">
      <x v="9"/>
    </i>
  </colItems>
  <pageFields count="1">
    <pageField fld="1" item="1" hier="-1"/>
  </pageFields>
  <dataFields count="10">
    <dataField name="Players" fld="4" subtotal="count" baseField="2" baseItem="0"/>
    <dataField name="Avg Age" fld="13" subtotal="average" showDataAs="percentDiff" baseField="2" baseItem="0" numFmtId="9"/>
    <dataField name="Min Age" fld="13" subtotal="min" showDataAs="percentDiff" baseField="2" baseItem="0" numFmtId="9"/>
    <dataField name="Max Age" fld="13" subtotal="max" showDataAs="percentDiff" baseField="2" baseItem="0" numFmtId="9"/>
    <dataField name="Avg Ht" fld="11" subtotal="average" showDataAs="percentDiff" baseField="2" baseItem="0" numFmtId="9"/>
    <dataField name="Min Ht" fld="11" subtotal="min" showDataAs="percentDiff" baseField="2" baseItem="0" numFmtId="9"/>
    <dataField name="Max Ht" fld="11" subtotal="max" showDataAs="percentDiff" baseField="2" baseItem="0" numFmtId="9"/>
    <dataField name="Avg Wt" fld="5" subtotal="average" showDataAs="percentDiff" baseField="2" baseItem="0" numFmtId="9"/>
    <dataField name="Min Wt" fld="5" subtotal="min" showDataAs="percentDiff" baseField="2" baseItem="0" numFmtId="9"/>
    <dataField name="Max Wt" fld="5" subtotal="max" showDataAs="percentDiff" baseField="2" baseItem="0" numFmtId="9"/>
  </dataFields>
  <formats count="34">
    <format dxfId="138">
      <pivotArea dataOnly="0" labelOnly="1" outline="0" fieldPosition="0">
        <references count="1">
          <reference field="4294967294" count="4">
            <x v="0"/>
            <x v="1"/>
            <x v="4"/>
            <x v="7"/>
          </reference>
        </references>
      </pivotArea>
    </format>
    <format dxfId="137">
      <pivotArea dataOnly="0" labelOnly="1" outline="0" fieldPosition="0">
        <references count="1">
          <reference field="4294967294" count="9">
            <x v="1"/>
            <x v="2"/>
            <x v="3"/>
            <x v="4"/>
            <x v="5"/>
            <x v="6"/>
            <x v="7"/>
            <x v="8"/>
            <x v="9"/>
          </reference>
        </references>
      </pivotArea>
    </format>
    <format dxfId="136">
      <pivotArea dataOnly="0" labelOnly="1" outline="0" fieldPosition="0">
        <references count="1">
          <reference field="4294967294" count="9">
            <x v="1"/>
            <x v="2"/>
            <x v="3"/>
            <x v="4"/>
            <x v="5"/>
            <x v="6"/>
            <x v="7"/>
            <x v="8"/>
            <x v="9"/>
          </reference>
        </references>
      </pivotArea>
    </format>
    <format dxfId="135">
      <pivotArea outline="0" fieldPosition="0">
        <references count="1">
          <reference field="4294967294" count="1" selected="0">
            <x v="3"/>
          </reference>
        </references>
      </pivotArea>
    </format>
    <format dxfId="134">
      <pivotArea dataOnly="0" labelOnly="1" outline="0" fieldPosition="0">
        <references count="1">
          <reference field="4294967294" count="1">
            <x v="3"/>
          </reference>
        </references>
      </pivotArea>
    </format>
    <format dxfId="133">
      <pivotArea outline="0" fieldPosition="0">
        <references count="1">
          <reference field="4294967294" count="1" selected="0">
            <x v="6"/>
          </reference>
        </references>
      </pivotArea>
    </format>
    <format dxfId="132">
      <pivotArea dataOnly="0" labelOnly="1" outline="0" fieldPosition="0">
        <references count="1">
          <reference field="4294967294" count="1">
            <x v="6"/>
          </reference>
        </references>
      </pivotArea>
    </format>
    <format dxfId="131">
      <pivotArea outline="0" fieldPosition="0">
        <references count="1">
          <reference field="4294967294" count="1" selected="0">
            <x v="0"/>
          </reference>
        </references>
      </pivotArea>
    </format>
    <format dxfId="130">
      <pivotArea dataOnly="0" labelOnly="1" outline="0" fieldPosition="0">
        <references count="1">
          <reference field="4294967294" count="1">
            <x v="0"/>
          </reference>
        </references>
      </pivotArea>
    </format>
    <format dxfId="129">
      <pivotArea fieldPosition="0">
        <references count="1">
          <reference field="2" count="1">
            <x v="1"/>
          </reference>
        </references>
      </pivotArea>
    </format>
    <format dxfId="128">
      <pivotArea fieldPosition="0">
        <references count="2">
          <reference field="2" count="1" selected="0">
            <x v="1"/>
          </reference>
          <reference field="10" count="0"/>
        </references>
      </pivotArea>
    </format>
    <format dxfId="127">
      <pivotArea fieldPosition="0">
        <references count="1">
          <reference field="2" count="1">
            <x v="1"/>
          </reference>
        </references>
      </pivotArea>
    </format>
    <format dxfId="126">
      <pivotArea fieldPosition="0">
        <references count="2">
          <reference field="2" count="1" selected="0">
            <x v="1"/>
          </reference>
          <reference field="10" count="0"/>
        </references>
      </pivotArea>
    </format>
    <format dxfId="125">
      <pivotArea outline="0" fieldPosition="0">
        <references count="1">
          <reference field="4294967294" count="1">
            <x v="4"/>
          </reference>
        </references>
      </pivotArea>
    </format>
    <format dxfId="124">
      <pivotArea outline="0" fieldPosition="0">
        <references count="1">
          <reference field="4294967294" count="1">
            <x v="5"/>
          </reference>
        </references>
      </pivotArea>
    </format>
    <format dxfId="123">
      <pivotArea outline="0" fieldPosition="0">
        <references count="1">
          <reference field="4294967294" count="1">
            <x v="6"/>
          </reference>
        </references>
      </pivotArea>
    </format>
    <format dxfId="122">
      <pivotArea outline="0" fieldPosition="0">
        <references count="1">
          <reference field="4294967294" count="1">
            <x v="1"/>
          </reference>
        </references>
      </pivotArea>
    </format>
    <format dxfId="121">
      <pivotArea outline="0" fieldPosition="0">
        <references count="1">
          <reference field="4294967294" count="1">
            <x v="2"/>
          </reference>
        </references>
      </pivotArea>
    </format>
    <format dxfId="120">
      <pivotArea outline="0" fieldPosition="0">
        <references count="1">
          <reference field="4294967294" count="1">
            <x v="3"/>
          </reference>
        </references>
      </pivotArea>
    </format>
    <format dxfId="119">
      <pivotArea outline="0" fieldPosition="0">
        <references count="1">
          <reference field="4294967294" count="1">
            <x v="4"/>
          </reference>
        </references>
      </pivotArea>
    </format>
    <format dxfId="118">
      <pivotArea outline="0" fieldPosition="0">
        <references count="1">
          <reference field="4294967294" count="1">
            <x v="5"/>
          </reference>
        </references>
      </pivotArea>
    </format>
    <format dxfId="117">
      <pivotArea outline="0" fieldPosition="0">
        <references count="1">
          <reference field="4294967294" count="1">
            <x v="6"/>
          </reference>
        </references>
      </pivotArea>
    </format>
    <format dxfId="116">
      <pivotArea outline="0" fieldPosition="0">
        <references count="1">
          <reference field="4294967294" count="1">
            <x v="7"/>
          </reference>
        </references>
      </pivotArea>
    </format>
    <format dxfId="115">
      <pivotArea outline="0" fieldPosition="0">
        <references count="1">
          <reference field="4294967294" count="1">
            <x v="8"/>
          </reference>
        </references>
      </pivotArea>
    </format>
    <format dxfId="114">
      <pivotArea outline="0" fieldPosition="0">
        <references count="1">
          <reference field="4294967294" count="1">
            <x v="9"/>
          </reference>
        </references>
      </pivotArea>
    </format>
    <format dxfId="113">
      <pivotArea outline="0" fieldPosition="0">
        <references count="1">
          <reference field="4294967294" count="1">
            <x v="1"/>
          </reference>
        </references>
      </pivotArea>
    </format>
    <format dxfId="112">
      <pivotArea outline="0" fieldPosition="0">
        <references count="1">
          <reference field="4294967294" count="1">
            <x v="2"/>
          </reference>
        </references>
      </pivotArea>
    </format>
    <format dxfId="111">
      <pivotArea outline="0" fieldPosition="0">
        <references count="1">
          <reference field="4294967294" count="1">
            <x v="3"/>
          </reference>
        </references>
      </pivotArea>
    </format>
    <format dxfId="110">
      <pivotArea outline="0" fieldPosition="0">
        <references count="1">
          <reference field="4294967294" count="1">
            <x v="4"/>
          </reference>
        </references>
      </pivotArea>
    </format>
    <format dxfId="109">
      <pivotArea outline="0" fieldPosition="0">
        <references count="1">
          <reference field="4294967294" count="1">
            <x v="5"/>
          </reference>
        </references>
      </pivotArea>
    </format>
    <format dxfId="108">
      <pivotArea outline="0" fieldPosition="0">
        <references count="1">
          <reference field="4294967294" count="1">
            <x v="6"/>
          </reference>
        </references>
      </pivotArea>
    </format>
    <format dxfId="107">
      <pivotArea outline="0" fieldPosition="0">
        <references count="1">
          <reference field="4294967294" count="1">
            <x v="7"/>
          </reference>
        </references>
      </pivotArea>
    </format>
    <format dxfId="106">
      <pivotArea outline="0" fieldPosition="0">
        <references count="1">
          <reference field="4294967294" count="1">
            <x v="8"/>
          </reference>
        </references>
      </pivotArea>
    </format>
    <format dxfId="105">
      <pivotArea outline="0" fieldPosition="0">
        <references count="1">
          <reference field="4294967294" count="1">
            <x v="9"/>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eam" sourceName="Team">
  <pivotTables>
    <pivotTable tabId="7" name="PivotTable1"/>
    <pivotTable tabId="7" name="PivotTable2"/>
    <pivotTable tabId="7" name="PivotTable3"/>
  </pivotTables>
  <data>
    <tabular pivotCacheId="1">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Team1" sourceName="Team">
  <pivotTables>
    <pivotTable tabId="11" name="PivotTable5"/>
    <pivotTable tabId="11" name="PivotTable6"/>
  </pivotTables>
  <data>
    <tabular pivotCacheId="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Team2" sourceName="Team">
  <pivotTables>
    <pivotTable tabId="16" name="PivotTable6"/>
  </pivotTables>
  <data>
    <tabular pivotCacheId="1">
      <items count="2">
        <i x="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Team21" sourceName="Team">
  <pivotTables>
    <pivotTable tabId="17" name="PivotTable6"/>
  </pivotTables>
  <data>
    <tabular pivotCacheId="1">
      <items count="2">
        <i x="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Team3" sourceName="Team">
  <pivotTables>
    <pivotTable tabId="21" name="PivotTable2"/>
    <pivotTable tabId="21" name="PivotTable1"/>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eam 4" cache="Slicer_Team3" caption="Team"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Team" cache="Slicer_Team" caption="Team" columnCount="2" showCaption="0" style="SlicerStyleLight3"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Team 1" cache="Slicer_Team1" caption="Team" style="SlicerStyleLight3"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Team 2" cache="Slicer_Team2" caption="Team" columnCount="2" style="SlicerStyleLight3" rowHeight="241300"/>
</slicers>
</file>

<file path=xl/slicers/slicer5.xml><?xml version="1.0" encoding="utf-8"?>
<slicers xmlns="http://schemas.microsoft.com/office/spreadsheetml/2009/9/main" xmlns:mc="http://schemas.openxmlformats.org/markup-compatibility/2006" xmlns:x="http://schemas.openxmlformats.org/spreadsheetml/2006/main" mc:Ignorable="x">
  <slicer name="Team 3" cache="Slicer_Team21" caption="Team" columnCount="2" style="SlicerStyleLight3" rowHeight="241300"/>
</slicers>
</file>

<file path=xl/theme/theme1.xml><?xml version="1.0" encoding="utf-8"?>
<a:theme xmlns:a="http://schemas.openxmlformats.org/drawingml/2006/main" name="Office Theme">
  <a:themeElements>
    <a:clrScheme name="MY RED BLUE">
      <a:dk1>
        <a:sysClr val="windowText" lastClr="000000"/>
      </a:dk1>
      <a:lt1>
        <a:sysClr val="window" lastClr="FFFFFF"/>
      </a:lt1>
      <a:dk2>
        <a:srgbClr val="44546A"/>
      </a:dk2>
      <a:lt2>
        <a:srgbClr val="E7E6E6"/>
      </a:lt2>
      <a:accent1>
        <a:srgbClr val="FF0000"/>
      </a:accent1>
      <a:accent2>
        <a:srgbClr val="0070C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blog.contextures.com/" TargetMode="External"/><Relationship Id="rId2" Type="http://schemas.openxmlformats.org/officeDocument/2006/relationships/hyperlink" Target="http://www.contextures.com/xlPivot10.html" TargetMode="External"/><Relationship Id="rId1" Type="http://schemas.openxmlformats.org/officeDocument/2006/relationships/hyperlink" Target="http://www.contextures.com/excel-pivot-table-summary-functions.html"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9.xml"/><Relationship Id="rId1" Type="http://schemas.openxmlformats.org/officeDocument/2006/relationships/pivotTable" Target="../pivotTables/pivotTable15.xml"/></Relationships>
</file>

<file path=xl/worksheets/_rels/sheet11.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10.xml"/><Relationship Id="rId1" Type="http://schemas.openxmlformats.org/officeDocument/2006/relationships/pivotTable" Target="../pivotTables/pivotTable16.xml"/></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19.xml"/><Relationship Id="rId2" Type="http://schemas.openxmlformats.org/officeDocument/2006/relationships/pivotTable" Target="../pivotTables/pivotTable18.xml"/><Relationship Id="rId1" Type="http://schemas.openxmlformats.org/officeDocument/2006/relationships/pivotTable" Target="../pivotTables/pivotTable17.xml"/><Relationship Id="rId5" Type="http://schemas.openxmlformats.org/officeDocument/2006/relationships/printerSettings" Target="../printerSettings/printerSettings5.bin"/><Relationship Id="rId4" Type="http://schemas.openxmlformats.org/officeDocument/2006/relationships/pivotTable" Target="../pivotTables/pivotTable20.xml"/></Relationships>
</file>

<file path=xl/worksheets/_rels/sheet13.xml.rels><?xml version="1.0" encoding="UTF-8" standalone="yes"?>
<Relationships xmlns="http://schemas.openxmlformats.org/package/2006/relationships"><Relationship Id="rId8" Type="http://schemas.openxmlformats.org/officeDocument/2006/relationships/hyperlink" Target="http://blog.contextures.com/archives/2010/02/19/excel-pivot-tables-at-the-olympics/" TargetMode="External"/><Relationship Id="rId3" Type="http://schemas.openxmlformats.org/officeDocument/2006/relationships/hyperlink" Target="https://www.hockeycanada.ca/en-ca/team-canada/men/olympics/2018/stats/team-rosters?teamid=355" TargetMode="External"/><Relationship Id="rId7" Type="http://schemas.openxmlformats.org/officeDocument/2006/relationships/hyperlink" Target="http://hockeyanalytics.com/2008/01/the-ten-laws-of-hockey-analytics/" TargetMode="External"/><Relationship Id="rId12" Type="http://schemas.openxmlformats.org/officeDocument/2006/relationships/hyperlink" Target="http://blog.datainspirations.com/2018/02/25/getting-started-with-data-analytics-in-power-bi/" TargetMode="External"/><Relationship Id="rId2" Type="http://schemas.openxmlformats.org/officeDocument/2006/relationships/hyperlink" Target="https://en.wikipedia.org/wiki/Ice_hockey_at_the_2018_Winter_Olympics_%E2%80%93_Women%27s_team_rosters" TargetMode="External"/><Relationship Id="rId1" Type="http://schemas.openxmlformats.org/officeDocument/2006/relationships/hyperlink" Target="https://en.wikipedia.org/wiki/Ice_hockey_at_the_2018_Winter_Olympics_%E2%80%93_Men%27s_team_rosters" TargetMode="External"/><Relationship Id="rId6" Type="http://schemas.openxmlformats.org/officeDocument/2006/relationships/hyperlink" Target="http://teamusa.usahockey.com/page/show/3887046-2018-olympic-winter-games-u-s-women-s-roster" TargetMode="External"/><Relationship Id="rId11" Type="http://schemas.openxmlformats.org/officeDocument/2006/relationships/hyperlink" Target="http://hockeydb.com/" TargetMode="External"/><Relationship Id="rId5" Type="http://schemas.openxmlformats.org/officeDocument/2006/relationships/hyperlink" Target="http://teamusa.usahockey.com/page/show/3858372-2018-olympic-winter-games-u-s-men-s-roster" TargetMode="External"/><Relationship Id="rId10" Type="http://schemas.openxmlformats.org/officeDocument/2006/relationships/hyperlink" Target="https://www.myspreadsheetlab.com/dynamic-hyperlinks-in-excel-to-hockeydb/" TargetMode="External"/><Relationship Id="rId4" Type="http://schemas.openxmlformats.org/officeDocument/2006/relationships/hyperlink" Target="https://www.hockeycanada.ca/en-ca/team-canada/women/olympics/2018/stats/team-rosters?teamid=362" TargetMode="External"/><Relationship Id="rId9" Type="http://schemas.openxmlformats.org/officeDocument/2006/relationships/hyperlink" Target="http://blog.contextures.com/archives/2009/02/25/sports-analysis-in-excel/"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contexturesblog.com/" TargetMode="External"/><Relationship Id="rId2" Type="http://schemas.openxmlformats.org/officeDocument/2006/relationships/hyperlink" Target="https://www.pivot-table.com/" TargetMode="External"/><Relationship Id="rId1" Type="http://schemas.openxmlformats.org/officeDocument/2006/relationships/hyperlink" Target="https://www.contextures.com/tiptech.html" TargetMode="External"/><Relationship Id="rId6" Type="http://schemas.openxmlformats.org/officeDocument/2006/relationships/printerSettings" Target="../printerSettings/printerSettings6.bin"/><Relationship Id="rId5" Type="http://schemas.openxmlformats.org/officeDocument/2006/relationships/hyperlink" Target="https://www.contextures.com/ctxrmd" TargetMode="External"/><Relationship Id="rId4" Type="http://schemas.openxmlformats.org/officeDocument/2006/relationships/hyperlink" Target="https://www.contextures.com/excelnewslettersignup.html" TargetMode="Externa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5" Type="http://schemas.microsoft.com/office/2007/relationships/slicer" Target="../slicers/slicer2.xml"/><Relationship Id="rId4"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1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12.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14.xml"/><Relationship Id="rId1" Type="http://schemas.openxmlformats.org/officeDocument/2006/relationships/pivotTable" Target="../pivotTables/pivotTable13.xml"/><Relationship Id="rId5" Type="http://schemas.microsoft.com/office/2007/relationships/slicer" Target="../slicers/slicer3.xml"/><Relationship Id="rId4"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C15"/>
  <sheetViews>
    <sheetView showGridLines="0" workbookViewId="0">
      <pane ySplit="3" topLeftCell="A4" activePane="bottomLeft" state="frozen"/>
      <selection activeCell="A4" sqref="A4"/>
      <selection pane="bottomLeft" activeCell="B6" sqref="B6"/>
    </sheetView>
  </sheetViews>
  <sheetFormatPr defaultColWidth="9.109375" defaultRowHeight="14.4" x14ac:dyDescent="0.3"/>
  <cols>
    <col min="2" max="2" width="3.5546875" customWidth="1"/>
    <col min="3" max="3" width="37.6640625" customWidth="1"/>
  </cols>
  <sheetData>
    <row r="1" spans="2:3" ht="7.5" customHeight="1" x14ac:dyDescent="0.3"/>
    <row r="4" spans="2:3" ht="9.75" customHeight="1" x14ac:dyDescent="0.3"/>
    <row r="5" spans="2:3" ht="15.6" x14ac:dyDescent="0.3">
      <c r="C5" s="16" t="s">
        <v>398</v>
      </c>
    </row>
    <row r="6" spans="2:3" x14ac:dyDescent="0.3">
      <c r="B6" s="5"/>
      <c r="C6" s="17" t="s">
        <v>397</v>
      </c>
    </row>
    <row r="7" spans="2:3" ht="9.75" customHeight="1" x14ac:dyDescent="0.3">
      <c r="B7" s="5"/>
    </row>
    <row r="8" spans="2:3" ht="15.6" x14ac:dyDescent="0.3">
      <c r="B8" s="5"/>
      <c r="C8" s="16" t="s">
        <v>360</v>
      </c>
    </row>
    <row r="9" spans="2:3" x14ac:dyDescent="0.3">
      <c r="B9" s="5"/>
      <c r="C9" s="15" t="s">
        <v>395</v>
      </c>
    </row>
    <row r="10" spans="2:3" x14ac:dyDescent="0.3">
      <c r="B10" s="5"/>
      <c r="C10" s="15" t="s">
        <v>396</v>
      </c>
    </row>
    <row r="11" spans="2:3" x14ac:dyDescent="0.3">
      <c r="C11" s="15"/>
    </row>
    <row r="12" spans="2:3" ht="15.6" x14ac:dyDescent="0.3">
      <c r="C12" s="16" t="s">
        <v>399</v>
      </c>
    </row>
    <row r="13" spans="2:3" x14ac:dyDescent="0.3">
      <c r="C13" t="s">
        <v>400</v>
      </c>
    </row>
    <row r="14" spans="2:3" x14ac:dyDescent="0.3">
      <c r="C14" s="29" t="s">
        <v>401</v>
      </c>
    </row>
    <row r="15" spans="2:3" x14ac:dyDescent="0.3">
      <c r="C15" t="s">
        <v>402</v>
      </c>
    </row>
  </sheetData>
  <hyperlinks>
    <hyperlink ref="C9" r:id="rId1"/>
    <hyperlink ref="C10" r:id="rId2"/>
    <hyperlink ref="C6" r:id="rId3"/>
  </hyperlinks>
  <pageMargins left="0.7" right="0.7" top="0.75" bottom="0.75" header="0.3" footer="0.3"/>
  <pageSetup orientation="portrait" r:id="rId4"/>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B1:G28"/>
  <sheetViews>
    <sheetView showGridLines="0" topLeftCell="A2" zoomScale="90" zoomScaleNormal="90" workbookViewId="0">
      <selection activeCell="M25" sqref="M25"/>
    </sheetView>
  </sheetViews>
  <sheetFormatPr defaultRowHeight="14.4" x14ac:dyDescent="0.3"/>
  <cols>
    <col min="1" max="1" width="3.33203125" customWidth="1"/>
    <col min="2" max="2" width="7.44140625" bestFit="1" customWidth="1"/>
    <col min="3" max="3" width="7.21875" bestFit="1" customWidth="1"/>
    <col min="4" max="6" width="8.33203125" customWidth="1"/>
    <col min="7" max="7" width="5.44140625" customWidth="1"/>
    <col min="8" max="8" width="12.33203125" bestFit="1" customWidth="1"/>
    <col min="9" max="9" width="16.109375" bestFit="1" customWidth="1"/>
  </cols>
  <sheetData>
    <row r="1" spans="2:7" ht="18" x14ac:dyDescent="0.35">
      <c r="B1" s="1" t="s">
        <v>392</v>
      </c>
      <c r="G1" t="s">
        <v>389</v>
      </c>
    </row>
    <row r="2" spans="2:7" ht="37.5" customHeight="1" x14ac:dyDescent="0.35">
      <c r="B2" s="1"/>
      <c r="G2" s="32" t="s">
        <v>393</v>
      </c>
    </row>
    <row r="3" spans="2:7" ht="24" customHeight="1" x14ac:dyDescent="0.3"/>
    <row r="4" spans="2:7" x14ac:dyDescent="0.3">
      <c r="B4" s="2" t="s">
        <v>311</v>
      </c>
      <c r="D4" s="2" t="s">
        <v>165</v>
      </c>
    </row>
    <row r="5" spans="2:7" x14ac:dyDescent="0.3">
      <c r="B5" s="2" t="s">
        <v>160</v>
      </c>
      <c r="C5" s="2" t="s">
        <v>391</v>
      </c>
      <c r="D5" t="s">
        <v>344</v>
      </c>
      <c r="E5" t="s">
        <v>14</v>
      </c>
      <c r="F5" t="s">
        <v>35</v>
      </c>
      <c r="G5" t="s">
        <v>335</v>
      </c>
    </row>
    <row r="6" spans="2:7" ht="18.75" customHeight="1" x14ac:dyDescent="0.3">
      <c r="B6" t="s">
        <v>219</v>
      </c>
      <c r="D6" s="3">
        <v>0.46153846153846156</v>
      </c>
      <c r="E6" s="3">
        <v>0.51851851851851849</v>
      </c>
      <c r="F6" s="3">
        <v>0.5</v>
      </c>
      <c r="G6" s="3">
        <v>0.5</v>
      </c>
    </row>
    <row r="7" spans="2:7" ht="18.75" customHeight="1" x14ac:dyDescent="0.3">
      <c r="C7" s="11">
        <v>20</v>
      </c>
      <c r="D7" s="3">
        <v>0</v>
      </c>
      <c r="E7" s="3">
        <v>3.7037037037037035E-2</v>
      </c>
      <c r="F7" s="3">
        <v>0</v>
      </c>
      <c r="G7" s="3">
        <v>2.1739130434782608E-2</v>
      </c>
    </row>
    <row r="8" spans="2:7" ht="18.75" customHeight="1" x14ac:dyDescent="0.3">
      <c r="C8" s="11">
        <v>21</v>
      </c>
      <c r="D8" s="3">
        <v>7.6923076923076927E-2</v>
      </c>
      <c r="E8" s="3">
        <v>3.7037037037037035E-2</v>
      </c>
      <c r="F8" s="3">
        <v>0.16666666666666666</v>
      </c>
      <c r="G8" s="3">
        <v>6.5217391304347824E-2</v>
      </c>
    </row>
    <row r="9" spans="2:7" ht="18.75" customHeight="1" x14ac:dyDescent="0.3">
      <c r="C9" s="11">
        <v>22</v>
      </c>
      <c r="D9" s="3">
        <v>7.6923076923076927E-2</v>
      </c>
      <c r="E9" s="3">
        <v>7.407407407407407E-2</v>
      </c>
      <c r="F9" s="3">
        <v>0.16666666666666666</v>
      </c>
      <c r="G9" s="3">
        <v>8.6956521739130432E-2</v>
      </c>
    </row>
    <row r="10" spans="2:7" ht="18.75" customHeight="1" x14ac:dyDescent="0.3">
      <c r="C10" s="11">
        <v>23</v>
      </c>
      <c r="D10" s="3">
        <v>7.6923076923076927E-2</v>
      </c>
      <c r="E10" s="3">
        <v>0.1111111111111111</v>
      </c>
      <c r="F10" s="3">
        <v>0</v>
      </c>
      <c r="G10" s="3">
        <v>8.6956521739130432E-2</v>
      </c>
    </row>
    <row r="11" spans="2:7" ht="18.75" customHeight="1" x14ac:dyDescent="0.3">
      <c r="C11" s="11">
        <v>24</v>
      </c>
      <c r="D11" s="3">
        <v>7.6923076923076927E-2</v>
      </c>
      <c r="E11" s="3">
        <v>7.407407407407407E-2</v>
      </c>
      <c r="F11" s="3">
        <v>0.16666666666666666</v>
      </c>
      <c r="G11" s="3">
        <v>8.6956521739130432E-2</v>
      </c>
    </row>
    <row r="12" spans="2:7" ht="18.75" customHeight="1" x14ac:dyDescent="0.3">
      <c r="C12" s="11">
        <v>25</v>
      </c>
      <c r="D12" s="3">
        <v>7.6923076923076927E-2</v>
      </c>
      <c r="E12" s="3">
        <v>7.407407407407407E-2</v>
      </c>
      <c r="F12" s="3">
        <v>0</v>
      </c>
      <c r="G12" s="3">
        <v>6.5217391304347824E-2</v>
      </c>
    </row>
    <row r="13" spans="2:7" ht="18.75" customHeight="1" x14ac:dyDescent="0.3">
      <c r="C13" s="11">
        <v>26</v>
      </c>
      <c r="D13" s="3">
        <v>0</v>
      </c>
      <c r="E13" s="3">
        <v>7.407407407407407E-2</v>
      </c>
      <c r="F13" s="3">
        <v>0</v>
      </c>
      <c r="G13" s="3">
        <v>4.3478260869565216E-2</v>
      </c>
    </row>
    <row r="14" spans="2:7" ht="18.75" customHeight="1" x14ac:dyDescent="0.3">
      <c r="C14" s="11">
        <v>27</v>
      </c>
      <c r="D14" s="3">
        <v>0</v>
      </c>
      <c r="E14" s="3">
        <v>3.7037037037037035E-2</v>
      </c>
      <c r="F14" s="3">
        <v>0</v>
      </c>
      <c r="G14" s="3">
        <v>2.1739130434782608E-2</v>
      </c>
    </row>
    <row r="15" spans="2:7" ht="18.75" customHeight="1" x14ac:dyDescent="0.3">
      <c r="C15" s="11">
        <v>28</v>
      </c>
      <c r="D15" s="3">
        <v>0</v>
      </c>
      <c r="E15" s="3">
        <v>0</v>
      </c>
      <c r="F15" s="3">
        <v>0</v>
      </c>
      <c r="G15" s="3">
        <v>0</v>
      </c>
    </row>
    <row r="16" spans="2:7" x14ac:dyDescent="0.3">
      <c r="C16" s="11">
        <v>29</v>
      </c>
      <c r="D16" s="3">
        <v>7.6923076923076927E-2</v>
      </c>
      <c r="E16" s="3">
        <v>0</v>
      </c>
      <c r="F16" s="3">
        <v>0</v>
      </c>
      <c r="G16" s="3">
        <v>2.1739130434782608E-2</v>
      </c>
    </row>
    <row r="17" spans="2:7" x14ac:dyDescent="0.3">
      <c r="B17" t="s">
        <v>2</v>
      </c>
      <c r="D17" s="3">
        <v>0.53846153846153844</v>
      </c>
      <c r="E17" s="3">
        <v>0.48148148148148145</v>
      </c>
      <c r="F17" s="3">
        <v>0.5</v>
      </c>
      <c r="G17" s="3">
        <v>0.5</v>
      </c>
    </row>
    <row r="18" spans="2:7" x14ac:dyDescent="0.3">
      <c r="C18" s="11">
        <v>20</v>
      </c>
      <c r="D18" s="3">
        <v>0</v>
      </c>
      <c r="E18" s="3">
        <v>0</v>
      </c>
      <c r="F18" s="3">
        <v>0</v>
      </c>
      <c r="G18" s="3">
        <v>0</v>
      </c>
    </row>
    <row r="19" spans="2:7" x14ac:dyDescent="0.3">
      <c r="C19" s="11">
        <v>21</v>
      </c>
      <c r="D19" s="3">
        <v>0</v>
      </c>
      <c r="E19" s="3">
        <v>0</v>
      </c>
      <c r="F19" s="3">
        <v>0</v>
      </c>
      <c r="G19" s="3">
        <v>0</v>
      </c>
    </row>
    <row r="20" spans="2:7" x14ac:dyDescent="0.3">
      <c r="C20" s="11">
        <v>22</v>
      </c>
      <c r="D20" s="3">
        <v>0.15384615384615385</v>
      </c>
      <c r="E20" s="3">
        <v>3.7037037037037035E-2</v>
      </c>
      <c r="F20" s="3">
        <v>0</v>
      </c>
      <c r="G20" s="3">
        <v>6.5217391304347824E-2</v>
      </c>
    </row>
    <row r="21" spans="2:7" x14ac:dyDescent="0.3">
      <c r="C21" s="11">
        <v>23</v>
      </c>
      <c r="D21" s="3">
        <v>0.15384615384615385</v>
      </c>
      <c r="E21" s="3">
        <v>7.407407407407407E-2</v>
      </c>
      <c r="F21" s="3">
        <v>0.16666666666666666</v>
      </c>
      <c r="G21" s="3">
        <v>0.10869565217391304</v>
      </c>
    </row>
    <row r="22" spans="2:7" x14ac:dyDescent="0.3">
      <c r="C22" s="11">
        <v>24</v>
      </c>
      <c r="D22" s="3">
        <v>0.15384615384615385</v>
      </c>
      <c r="E22" s="3">
        <v>0.25925925925925924</v>
      </c>
      <c r="F22" s="3">
        <v>0.33333333333333331</v>
      </c>
      <c r="G22" s="3">
        <v>0.2391304347826087</v>
      </c>
    </row>
    <row r="23" spans="2:7" x14ac:dyDescent="0.3">
      <c r="C23" s="11">
        <v>25</v>
      </c>
      <c r="D23" s="3">
        <v>0</v>
      </c>
      <c r="E23" s="3">
        <v>7.407407407407407E-2</v>
      </c>
      <c r="F23" s="3">
        <v>0</v>
      </c>
      <c r="G23" s="3">
        <v>4.3478260869565216E-2</v>
      </c>
    </row>
    <row r="24" spans="2:7" x14ac:dyDescent="0.3">
      <c r="C24" s="11">
        <v>26</v>
      </c>
      <c r="D24" s="3">
        <v>0</v>
      </c>
      <c r="E24" s="3">
        <v>3.7037037037037035E-2</v>
      </c>
      <c r="F24" s="3">
        <v>0</v>
      </c>
      <c r="G24" s="3">
        <v>2.1739130434782608E-2</v>
      </c>
    </row>
    <row r="25" spans="2:7" x14ac:dyDescent="0.3">
      <c r="C25" s="11">
        <v>27</v>
      </c>
      <c r="D25" s="3">
        <v>7.6923076923076927E-2</v>
      </c>
      <c r="E25" s="3">
        <v>0</v>
      </c>
      <c r="F25" s="3">
        <v>0</v>
      </c>
      <c r="G25" s="3">
        <v>2.1739130434782608E-2</v>
      </c>
    </row>
    <row r="26" spans="2:7" x14ac:dyDescent="0.3">
      <c r="C26" s="11">
        <v>28</v>
      </c>
      <c r="D26" s="3">
        <v>0</v>
      </c>
      <c r="E26" s="3">
        <v>0</v>
      </c>
      <c r="F26" s="3">
        <v>0</v>
      </c>
      <c r="G26" s="3">
        <v>0</v>
      </c>
    </row>
    <row r="27" spans="2:7" x14ac:dyDescent="0.3">
      <c r="C27" s="11">
        <v>29</v>
      </c>
      <c r="D27" s="3">
        <v>0</v>
      </c>
      <c r="E27" s="3">
        <v>0</v>
      </c>
      <c r="F27" s="3">
        <v>0</v>
      </c>
      <c r="G27" s="3">
        <v>0</v>
      </c>
    </row>
    <row r="28" spans="2:7" x14ac:dyDescent="0.3">
      <c r="B28" t="s">
        <v>335</v>
      </c>
      <c r="D28" s="3">
        <v>1</v>
      </c>
      <c r="E28" s="3">
        <v>1</v>
      </c>
      <c r="F28" s="3">
        <v>1</v>
      </c>
      <c r="G28" s="3">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B1:G27"/>
  <sheetViews>
    <sheetView showGridLines="0" topLeftCell="A2" zoomScale="90" zoomScaleNormal="90" workbookViewId="0">
      <selection activeCell="Q16" sqref="Q16"/>
    </sheetView>
  </sheetViews>
  <sheetFormatPr defaultRowHeight="14.4" x14ac:dyDescent="0.3"/>
  <cols>
    <col min="1" max="1" width="3.33203125" customWidth="1"/>
    <col min="2" max="2" width="7.44140625" bestFit="1" customWidth="1"/>
    <col min="3" max="3" width="7.21875" bestFit="1" customWidth="1"/>
    <col min="4" max="4" width="7.44140625" bestFit="1" customWidth="1"/>
    <col min="5" max="6" width="8.44140625" bestFit="1" customWidth="1"/>
    <col min="7" max="7" width="5.88671875" bestFit="1" customWidth="1"/>
    <col min="8" max="8" width="12.33203125" bestFit="1" customWidth="1"/>
    <col min="9" max="9" width="16.109375" bestFit="1" customWidth="1"/>
  </cols>
  <sheetData>
    <row r="1" spans="2:7" ht="18" x14ac:dyDescent="0.35">
      <c r="B1" s="1" t="s">
        <v>392</v>
      </c>
      <c r="G1" t="s">
        <v>389</v>
      </c>
    </row>
    <row r="2" spans="2:7" ht="37.5" customHeight="1" x14ac:dyDescent="0.35">
      <c r="B2" s="1"/>
      <c r="G2" s="32" t="s">
        <v>393</v>
      </c>
    </row>
    <row r="3" spans="2:7" ht="24" customHeight="1" x14ac:dyDescent="0.3"/>
    <row r="4" spans="2:7" x14ac:dyDescent="0.3">
      <c r="B4" s="2" t="s">
        <v>160</v>
      </c>
      <c r="C4" s="2" t="s">
        <v>391</v>
      </c>
      <c r="D4" s="5" t="s">
        <v>311</v>
      </c>
    </row>
    <row r="5" spans="2:7" x14ac:dyDescent="0.3">
      <c r="B5" t="s">
        <v>219</v>
      </c>
      <c r="D5" s="67">
        <v>23</v>
      </c>
    </row>
    <row r="6" spans="2:7" ht="18.75" customHeight="1" x14ac:dyDescent="0.3">
      <c r="C6" s="11">
        <v>20</v>
      </c>
      <c r="D6" s="67">
        <v>1</v>
      </c>
    </row>
    <row r="7" spans="2:7" ht="18.75" customHeight="1" x14ac:dyDescent="0.3">
      <c r="C7" s="11">
        <v>21</v>
      </c>
      <c r="D7" s="67">
        <v>3</v>
      </c>
    </row>
    <row r="8" spans="2:7" ht="18.75" customHeight="1" x14ac:dyDescent="0.3">
      <c r="C8" s="11">
        <v>22</v>
      </c>
      <c r="D8" s="67">
        <v>4</v>
      </c>
    </row>
    <row r="9" spans="2:7" ht="18.75" customHeight="1" x14ac:dyDescent="0.3">
      <c r="C9" s="11">
        <v>23</v>
      </c>
      <c r="D9" s="67">
        <v>4</v>
      </c>
    </row>
    <row r="10" spans="2:7" ht="18.75" customHeight="1" x14ac:dyDescent="0.3">
      <c r="C10" s="11">
        <v>24</v>
      </c>
      <c r="D10" s="67">
        <v>4</v>
      </c>
    </row>
    <row r="11" spans="2:7" ht="18.75" customHeight="1" x14ac:dyDescent="0.3">
      <c r="C11" s="11">
        <v>25</v>
      </c>
      <c r="D11" s="67">
        <v>3</v>
      </c>
    </row>
    <row r="12" spans="2:7" ht="18.75" customHeight="1" x14ac:dyDescent="0.3">
      <c r="C12" s="11">
        <v>26</v>
      </c>
      <c r="D12" s="67">
        <v>2</v>
      </c>
    </row>
    <row r="13" spans="2:7" ht="18.75" customHeight="1" x14ac:dyDescent="0.3">
      <c r="C13" s="11">
        <v>27</v>
      </c>
      <c r="D13" s="67">
        <v>1</v>
      </c>
    </row>
    <row r="14" spans="2:7" ht="18.75" customHeight="1" x14ac:dyDescent="0.3">
      <c r="C14" s="11">
        <v>28</v>
      </c>
      <c r="D14" s="67"/>
    </row>
    <row r="15" spans="2:7" ht="18.75" customHeight="1" x14ac:dyDescent="0.3">
      <c r="C15" s="11">
        <v>29</v>
      </c>
      <c r="D15" s="67">
        <v>1</v>
      </c>
    </row>
    <row r="16" spans="2:7" x14ac:dyDescent="0.3">
      <c r="B16" t="s">
        <v>2</v>
      </c>
      <c r="D16" s="67">
        <v>23</v>
      </c>
    </row>
    <row r="17" spans="2:4" x14ac:dyDescent="0.3">
      <c r="C17" s="11">
        <v>20</v>
      </c>
      <c r="D17" s="67"/>
    </row>
    <row r="18" spans="2:4" x14ac:dyDescent="0.3">
      <c r="C18" s="11">
        <v>21</v>
      </c>
      <c r="D18" s="67"/>
    </row>
    <row r="19" spans="2:4" x14ac:dyDescent="0.3">
      <c r="C19" s="11">
        <v>22</v>
      </c>
      <c r="D19" s="67">
        <v>3</v>
      </c>
    </row>
    <row r="20" spans="2:4" x14ac:dyDescent="0.3">
      <c r="C20" s="11">
        <v>23</v>
      </c>
      <c r="D20" s="67">
        <v>5</v>
      </c>
    </row>
    <row r="21" spans="2:4" x14ac:dyDescent="0.3">
      <c r="C21" s="11">
        <v>24</v>
      </c>
      <c r="D21" s="67">
        <v>11</v>
      </c>
    </row>
    <row r="22" spans="2:4" x14ac:dyDescent="0.3">
      <c r="C22" s="11">
        <v>25</v>
      </c>
      <c r="D22" s="67">
        <v>2</v>
      </c>
    </row>
    <row r="23" spans="2:4" x14ac:dyDescent="0.3">
      <c r="C23" s="11">
        <v>26</v>
      </c>
      <c r="D23" s="67">
        <v>1</v>
      </c>
    </row>
    <row r="24" spans="2:4" x14ac:dyDescent="0.3">
      <c r="C24" s="11">
        <v>27</v>
      </c>
      <c r="D24" s="67">
        <v>1</v>
      </c>
    </row>
    <row r="25" spans="2:4" x14ac:dyDescent="0.3">
      <c r="C25" s="11">
        <v>28</v>
      </c>
      <c r="D25" s="67"/>
    </row>
    <row r="26" spans="2:4" x14ac:dyDescent="0.3">
      <c r="C26" s="11">
        <v>29</v>
      </c>
      <c r="D26" s="67"/>
    </row>
    <row r="27" spans="2:4" x14ac:dyDescent="0.3">
      <c r="B27" t="s">
        <v>335</v>
      </c>
      <c r="D27" s="67">
        <v>46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B1:O31"/>
  <sheetViews>
    <sheetView showGridLines="0" zoomScaleNormal="100" workbookViewId="0">
      <selection activeCell="X13" sqref="X13"/>
    </sheetView>
  </sheetViews>
  <sheetFormatPr defaultRowHeight="14.4" x14ac:dyDescent="0.3"/>
  <cols>
    <col min="1" max="1" width="4" customWidth="1"/>
    <col min="2" max="2" width="7" customWidth="1"/>
    <col min="3" max="3" width="3.5546875" customWidth="1"/>
    <col min="4" max="4" width="10.77734375" customWidth="1"/>
    <col min="5" max="5" width="7" customWidth="1"/>
    <col min="6" max="6" width="7.109375" customWidth="1"/>
    <col min="7" max="7" width="1.44140625" customWidth="1"/>
    <col min="9" max="9" width="6.44140625" customWidth="1"/>
    <col min="10" max="10" width="7.109375" customWidth="1"/>
    <col min="11" max="11" width="7" customWidth="1"/>
    <col min="13" max="13" width="8" customWidth="1"/>
    <col min="14" max="14" width="7.109375" customWidth="1"/>
    <col min="15" max="15" width="7" customWidth="1"/>
  </cols>
  <sheetData>
    <row r="1" spans="2:15" ht="18" x14ac:dyDescent="0.35">
      <c r="D1" s="1" t="s">
        <v>385</v>
      </c>
      <c r="I1" s="1" t="s">
        <v>386</v>
      </c>
    </row>
    <row r="3" spans="2:15" ht="15.6" x14ac:dyDescent="0.3">
      <c r="B3" s="10" t="s">
        <v>335</v>
      </c>
      <c r="D3" s="21" t="s">
        <v>383</v>
      </c>
      <c r="E3" s="28"/>
      <c r="F3" s="28"/>
      <c r="G3" s="28"/>
      <c r="H3" s="28"/>
      <c r="I3" s="21" t="s">
        <v>382</v>
      </c>
      <c r="J3" s="28"/>
      <c r="K3" s="28"/>
      <c r="L3" s="28"/>
      <c r="M3" s="21" t="s">
        <v>160</v>
      </c>
    </row>
    <row r="4" spans="2:15" ht="6" customHeight="1" x14ac:dyDescent="0.3"/>
    <row r="5" spans="2:15" x14ac:dyDescent="0.3">
      <c r="B5" s="5" t="s">
        <v>311</v>
      </c>
      <c r="D5" s="2" t="s">
        <v>265</v>
      </c>
      <c r="E5" t="s">
        <v>311</v>
      </c>
      <c r="F5" s="5" t="s">
        <v>381</v>
      </c>
      <c r="I5" s="2" t="s">
        <v>159</v>
      </c>
      <c r="J5" s="2" t="s">
        <v>265</v>
      </c>
      <c r="K5" s="5" t="s">
        <v>311</v>
      </c>
      <c r="M5" s="2" t="s">
        <v>160</v>
      </c>
      <c r="N5" s="2" t="s">
        <v>265</v>
      </c>
      <c r="O5" s="5" t="s">
        <v>311</v>
      </c>
    </row>
    <row r="6" spans="2:15" x14ac:dyDescent="0.3">
      <c r="B6" s="85">
        <v>96</v>
      </c>
      <c r="D6" t="s">
        <v>339</v>
      </c>
      <c r="E6" s="67">
        <v>19</v>
      </c>
      <c r="F6" s="27">
        <v>0.19791666666666666</v>
      </c>
      <c r="I6" t="s">
        <v>1</v>
      </c>
      <c r="K6" s="67">
        <v>20</v>
      </c>
      <c r="M6" t="s">
        <v>219</v>
      </c>
      <c r="O6" s="67">
        <v>36</v>
      </c>
    </row>
    <row r="7" spans="2:15" x14ac:dyDescent="0.3">
      <c r="D7" t="s">
        <v>345</v>
      </c>
      <c r="E7" s="67">
        <v>9</v>
      </c>
      <c r="F7" s="27">
        <v>9.375E-2</v>
      </c>
      <c r="J7" t="s">
        <v>339</v>
      </c>
      <c r="K7" s="67">
        <v>8</v>
      </c>
      <c r="N7" t="s">
        <v>339</v>
      </c>
      <c r="O7" s="67">
        <v>19</v>
      </c>
    </row>
    <row r="8" spans="2:15" x14ac:dyDescent="0.3">
      <c r="B8" s="10" t="s">
        <v>336</v>
      </c>
      <c r="D8" t="s">
        <v>13</v>
      </c>
      <c r="E8" s="67">
        <v>9</v>
      </c>
      <c r="F8" s="27">
        <v>9.375E-2</v>
      </c>
      <c r="J8" t="s">
        <v>345</v>
      </c>
      <c r="K8" s="67">
        <v>7</v>
      </c>
      <c r="N8" t="s">
        <v>345</v>
      </c>
      <c r="O8" s="67">
        <v>9</v>
      </c>
    </row>
    <row r="9" spans="2:15" x14ac:dyDescent="0.3">
      <c r="B9" s="8">
        <f>SUM(F6:F10)</f>
        <v>0.55208333333333326</v>
      </c>
      <c r="D9" t="s">
        <v>10</v>
      </c>
      <c r="E9" s="67">
        <v>8</v>
      </c>
      <c r="F9" s="27">
        <v>8.3333333333333329E-2</v>
      </c>
      <c r="J9" t="s">
        <v>10</v>
      </c>
      <c r="K9" s="67">
        <v>5</v>
      </c>
      <c r="N9" t="s">
        <v>341</v>
      </c>
      <c r="O9" s="67">
        <v>8</v>
      </c>
    </row>
    <row r="10" spans="2:15" x14ac:dyDescent="0.3">
      <c r="D10" t="s">
        <v>341</v>
      </c>
      <c r="E10" s="67">
        <v>8</v>
      </c>
      <c r="F10" s="27">
        <v>8.3333333333333329E-2</v>
      </c>
      <c r="I10" t="s">
        <v>0</v>
      </c>
      <c r="K10" s="67">
        <v>22</v>
      </c>
      <c r="M10" t="s">
        <v>2</v>
      </c>
      <c r="O10" s="67">
        <v>22</v>
      </c>
    </row>
    <row r="11" spans="2:15" x14ac:dyDescent="0.3">
      <c r="D11" t="s">
        <v>342</v>
      </c>
      <c r="E11" s="67">
        <v>5</v>
      </c>
      <c r="F11" s="26">
        <v>5.2083333333333336E-2</v>
      </c>
      <c r="J11" t="s">
        <v>339</v>
      </c>
      <c r="K11" s="67">
        <v>11</v>
      </c>
      <c r="N11" t="s">
        <v>13</v>
      </c>
      <c r="O11" s="67">
        <v>9</v>
      </c>
    </row>
    <row r="12" spans="2:15" x14ac:dyDescent="0.3">
      <c r="D12" t="s">
        <v>65</v>
      </c>
      <c r="E12" s="67">
        <v>5</v>
      </c>
      <c r="F12" s="26">
        <v>5.2083333333333336E-2</v>
      </c>
      <c r="J12" t="s">
        <v>13</v>
      </c>
      <c r="K12" s="67">
        <v>7</v>
      </c>
      <c r="N12" t="s">
        <v>10</v>
      </c>
      <c r="O12" s="67">
        <v>8</v>
      </c>
    </row>
    <row r="13" spans="2:15" x14ac:dyDescent="0.3">
      <c r="D13" t="s">
        <v>110</v>
      </c>
      <c r="E13" s="67">
        <v>4</v>
      </c>
      <c r="F13" s="26">
        <v>4.1666666666666664E-2</v>
      </c>
      <c r="J13" t="s">
        <v>341</v>
      </c>
      <c r="K13" s="67">
        <v>4</v>
      </c>
      <c r="N13" t="s">
        <v>65</v>
      </c>
      <c r="O13" s="67">
        <v>5</v>
      </c>
    </row>
    <row r="14" spans="2:15" x14ac:dyDescent="0.3">
      <c r="D14" t="s">
        <v>39</v>
      </c>
      <c r="E14" s="67">
        <v>4</v>
      </c>
      <c r="F14" s="26">
        <v>4.1666666666666664E-2</v>
      </c>
      <c r="I14" t="s">
        <v>303</v>
      </c>
      <c r="K14" s="67">
        <v>42</v>
      </c>
      <c r="M14" t="s">
        <v>303</v>
      </c>
      <c r="O14" s="67">
        <v>58</v>
      </c>
    </row>
    <row r="15" spans="2:15" x14ac:dyDescent="0.3">
      <c r="D15" t="s">
        <v>346</v>
      </c>
      <c r="E15" s="67">
        <v>3</v>
      </c>
      <c r="F15" s="26">
        <v>3.125E-2</v>
      </c>
    </row>
    <row r="16" spans="2:15" x14ac:dyDescent="0.3">
      <c r="D16" t="s">
        <v>24</v>
      </c>
      <c r="E16" s="67">
        <v>3</v>
      </c>
      <c r="F16" s="26">
        <v>3.125E-2</v>
      </c>
    </row>
    <row r="17" spans="4:6" x14ac:dyDescent="0.3">
      <c r="D17" t="s">
        <v>6</v>
      </c>
      <c r="E17" s="67">
        <v>2</v>
      </c>
      <c r="F17" s="26">
        <v>2.0833333333333332E-2</v>
      </c>
    </row>
    <row r="18" spans="4:6" x14ac:dyDescent="0.3">
      <c r="D18" t="s">
        <v>343</v>
      </c>
      <c r="E18" s="67">
        <v>2</v>
      </c>
      <c r="F18" s="26">
        <v>2.0833333333333332E-2</v>
      </c>
    </row>
    <row r="19" spans="4:6" x14ac:dyDescent="0.3">
      <c r="D19" t="s">
        <v>340</v>
      </c>
      <c r="E19" s="67">
        <v>2</v>
      </c>
      <c r="F19" s="26">
        <v>2.0833333333333332E-2</v>
      </c>
    </row>
    <row r="20" spans="4:6" x14ac:dyDescent="0.3">
      <c r="D20" t="s">
        <v>34</v>
      </c>
      <c r="E20" s="67">
        <v>2</v>
      </c>
      <c r="F20" s="26">
        <v>2.0833333333333332E-2</v>
      </c>
    </row>
    <row r="21" spans="4:6" x14ac:dyDescent="0.3">
      <c r="D21" t="s">
        <v>48</v>
      </c>
      <c r="E21" s="67">
        <v>2</v>
      </c>
      <c r="F21" s="26">
        <v>2.0833333333333332E-2</v>
      </c>
    </row>
    <row r="22" spans="4:6" x14ac:dyDescent="0.3">
      <c r="D22" t="s">
        <v>130</v>
      </c>
      <c r="E22" s="67">
        <v>1</v>
      </c>
      <c r="F22" s="26">
        <v>1.0416666666666666E-2</v>
      </c>
    </row>
    <row r="23" spans="4:6" x14ac:dyDescent="0.3">
      <c r="D23" t="s">
        <v>75</v>
      </c>
      <c r="E23" s="67">
        <v>1</v>
      </c>
      <c r="F23" s="26">
        <v>1.0416666666666666E-2</v>
      </c>
    </row>
    <row r="24" spans="4:6" x14ac:dyDescent="0.3">
      <c r="D24" t="s">
        <v>82</v>
      </c>
      <c r="E24" s="67">
        <v>1</v>
      </c>
      <c r="F24" s="26">
        <v>1.0416666666666666E-2</v>
      </c>
    </row>
    <row r="25" spans="4:6" x14ac:dyDescent="0.3">
      <c r="D25" t="s">
        <v>45</v>
      </c>
      <c r="E25" s="67">
        <v>1</v>
      </c>
      <c r="F25" s="26">
        <v>1.0416666666666666E-2</v>
      </c>
    </row>
    <row r="26" spans="4:6" x14ac:dyDescent="0.3">
      <c r="D26" t="s">
        <v>121</v>
      </c>
      <c r="E26" s="67">
        <v>1</v>
      </c>
      <c r="F26" s="26">
        <v>1.0416666666666666E-2</v>
      </c>
    </row>
    <row r="27" spans="4:6" x14ac:dyDescent="0.3">
      <c r="D27" t="s">
        <v>133</v>
      </c>
      <c r="E27" s="67">
        <v>1</v>
      </c>
      <c r="F27" s="26">
        <v>1.0416666666666666E-2</v>
      </c>
    </row>
    <row r="28" spans="4:6" x14ac:dyDescent="0.3">
      <c r="D28" t="s">
        <v>61</v>
      </c>
      <c r="E28" s="67">
        <v>1</v>
      </c>
      <c r="F28" s="26">
        <v>1.0416666666666666E-2</v>
      </c>
    </row>
    <row r="29" spans="4:6" x14ac:dyDescent="0.3">
      <c r="D29" t="s">
        <v>20</v>
      </c>
      <c r="E29" s="67">
        <v>1</v>
      </c>
      <c r="F29" s="26">
        <v>1.0416666666666666E-2</v>
      </c>
    </row>
    <row r="30" spans="4:6" x14ac:dyDescent="0.3">
      <c r="D30" t="s">
        <v>118</v>
      </c>
      <c r="E30" s="67">
        <v>1</v>
      </c>
      <c r="F30" s="26">
        <v>1.0416666666666666E-2</v>
      </c>
    </row>
    <row r="31" spans="4:6" x14ac:dyDescent="0.3">
      <c r="D31" t="s">
        <v>303</v>
      </c>
      <c r="E31" s="67">
        <v>96</v>
      </c>
      <c r="F31" s="26">
        <v>1</v>
      </c>
    </row>
  </sheetData>
  <pageMargins left="0.7" right="0.7" top="0.75" bottom="0.75" header="0.3" footer="0.3"/>
  <pageSetup orientation="portrait" r:id="rId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C25"/>
  <sheetViews>
    <sheetView showGridLines="0" workbookViewId="0">
      <selection activeCell="C9" sqref="C9"/>
    </sheetView>
  </sheetViews>
  <sheetFormatPr defaultRowHeight="14.4" x14ac:dyDescent="0.3"/>
  <cols>
    <col min="1" max="1" width="4.88671875" customWidth="1"/>
    <col min="2" max="2" width="15" customWidth="1"/>
  </cols>
  <sheetData>
    <row r="2" spans="2:3" x14ac:dyDescent="0.3">
      <c r="B2" s="9" t="s">
        <v>363</v>
      </c>
    </row>
    <row r="3" spans="2:3" x14ac:dyDescent="0.3">
      <c r="B3" t="s">
        <v>326</v>
      </c>
      <c r="C3" s="7" t="s">
        <v>327</v>
      </c>
    </row>
    <row r="4" spans="2:3" x14ac:dyDescent="0.3">
      <c r="B4" t="s">
        <v>323</v>
      </c>
      <c r="C4" s="7" t="s">
        <v>324</v>
      </c>
    </row>
    <row r="5" spans="2:3" x14ac:dyDescent="0.3">
      <c r="B5" t="s">
        <v>364</v>
      </c>
      <c r="C5" s="7" t="s">
        <v>329</v>
      </c>
    </row>
    <row r="6" spans="2:3" x14ac:dyDescent="0.3">
      <c r="B6" t="s">
        <v>325</v>
      </c>
      <c r="C6" s="7" t="s">
        <v>328</v>
      </c>
    </row>
    <row r="7" spans="2:3" x14ac:dyDescent="0.3">
      <c r="B7" t="s">
        <v>334</v>
      </c>
      <c r="C7" s="7" t="s">
        <v>322</v>
      </c>
    </row>
    <row r="8" spans="2:3" x14ac:dyDescent="0.3">
      <c r="B8" t="s">
        <v>333</v>
      </c>
      <c r="C8" s="7" t="s">
        <v>321</v>
      </c>
    </row>
    <row r="11" spans="2:3" x14ac:dyDescent="0.3">
      <c r="B11" s="9" t="s">
        <v>365</v>
      </c>
    </row>
    <row r="12" spans="2:3" x14ac:dyDescent="0.3">
      <c r="B12" s="7" t="s">
        <v>330</v>
      </c>
    </row>
    <row r="13" spans="2:3" x14ac:dyDescent="0.3">
      <c r="B13" s="7" t="s">
        <v>351</v>
      </c>
    </row>
    <row r="14" spans="2:3" x14ac:dyDescent="0.3">
      <c r="B14" s="7"/>
    </row>
    <row r="15" spans="2:3" x14ac:dyDescent="0.3">
      <c r="B15" s="9" t="s">
        <v>366</v>
      </c>
    </row>
    <row r="16" spans="2:3" x14ac:dyDescent="0.3">
      <c r="B16" s="7" t="s">
        <v>331</v>
      </c>
    </row>
    <row r="17" spans="2:2" x14ac:dyDescent="0.3">
      <c r="B17" s="7" t="s">
        <v>332</v>
      </c>
    </row>
    <row r="18" spans="2:2" x14ac:dyDescent="0.3">
      <c r="B18" s="7"/>
    </row>
    <row r="19" spans="2:2" x14ac:dyDescent="0.3">
      <c r="B19" s="9" t="s">
        <v>367</v>
      </c>
    </row>
    <row r="20" spans="2:2" x14ac:dyDescent="0.3">
      <c r="B20" s="13" t="s">
        <v>349</v>
      </c>
    </row>
    <row r="21" spans="2:2" x14ac:dyDescent="0.3">
      <c r="B21" s="18" t="s">
        <v>350</v>
      </c>
    </row>
    <row r="22" spans="2:2" x14ac:dyDescent="0.3">
      <c r="B22" s="13"/>
    </row>
    <row r="23" spans="2:2" x14ac:dyDescent="0.3">
      <c r="B23" s="13" t="s">
        <v>362</v>
      </c>
    </row>
    <row r="24" spans="2:2" x14ac:dyDescent="0.3">
      <c r="B24" s="18" t="s">
        <v>361</v>
      </c>
    </row>
    <row r="25" spans="2:2" x14ac:dyDescent="0.3">
      <c r="B25" s="13"/>
    </row>
  </sheetData>
  <hyperlinks>
    <hyperlink ref="C8" r:id="rId1"/>
    <hyperlink ref="C7" r:id="rId2"/>
    <hyperlink ref="C4" r:id="rId3"/>
    <hyperlink ref="C3" r:id="rId4"/>
    <hyperlink ref="C6" r:id="rId5"/>
    <hyperlink ref="C5" r:id="rId6"/>
    <hyperlink ref="B12" r:id="rId7"/>
    <hyperlink ref="B16" r:id="rId8"/>
    <hyperlink ref="B17" r:id="rId9"/>
    <hyperlink ref="B21" r:id="rId10"/>
    <hyperlink ref="B13" r:id="rId11"/>
    <hyperlink ref="B24" r:id="rId12"/>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B2:C9"/>
  <sheetViews>
    <sheetView showGridLines="0" workbookViewId="0">
      <selection activeCell="A3" sqref="A3"/>
    </sheetView>
  </sheetViews>
  <sheetFormatPr defaultColWidth="8.88671875" defaultRowHeight="14.4" x14ac:dyDescent="0.3"/>
  <cols>
    <col min="1" max="1" width="3" style="39" customWidth="1"/>
    <col min="2" max="2" width="32.88671875" style="41" customWidth="1"/>
    <col min="3" max="3" width="64" style="39" customWidth="1"/>
    <col min="4" max="16384" width="8.88671875" style="39"/>
  </cols>
  <sheetData>
    <row r="2" spans="2:3" ht="18" x14ac:dyDescent="0.35">
      <c r="B2" s="38" t="s">
        <v>358</v>
      </c>
    </row>
    <row r="3" spans="2:3" x14ac:dyDescent="0.3">
      <c r="B3" s="14" t="s">
        <v>356</v>
      </c>
      <c r="C3" s="39" t="s">
        <v>355</v>
      </c>
    </row>
    <row r="4" spans="2:3" x14ac:dyDescent="0.3">
      <c r="B4" s="14" t="s">
        <v>354</v>
      </c>
      <c r="C4" s="39" t="s">
        <v>404</v>
      </c>
    </row>
    <row r="5" spans="2:3" x14ac:dyDescent="0.3">
      <c r="B5" s="14" t="s">
        <v>353</v>
      </c>
      <c r="C5" s="39" t="s">
        <v>352</v>
      </c>
    </row>
    <row r="6" spans="2:3" x14ac:dyDescent="0.3">
      <c r="B6" s="14" t="s">
        <v>357</v>
      </c>
      <c r="C6" s="39" t="s">
        <v>403</v>
      </c>
    </row>
    <row r="7" spans="2:3" x14ac:dyDescent="0.3">
      <c r="B7" s="40"/>
    </row>
    <row r="8" spans="2:3" ht="18" x14ac:dyDescent="0.35">
      <c r="B8" s="38" t="s">
        <v>405</v>
      </c>
    </row>
    <row r="9" spans="2:3" x14ac:dyDescent="0.3">
      <c r="B9" s="15" t="s">
        <v>359</v>
      </c>
      <c r="C9" s="39" t="s">
        <v>406</v>
      </c>
    </row>
  </sheetData>
  <hyperlinks>
    <hyperlink ref="B3" r:id="rId1"/>
    <hyperlink ref="B5" r:id="rId2"/>
    <hyperlink ref="B4" r:id="rId3"/>
    <hyperlink ref="B6" r:id="rId4"/>
    <hyperlink ref="B9" r:id="rId5" tooltip="Contextures Recommends"/>
  </hyperlinks>
  <pageMargins left="0.75" right="0.75" top="1" bottom="1" header="0.5" footer="0.5"/>
  <pageSetup orientation="portrait" r:id="rId6"/>
  <headerFooter alignWithMargins="0">
    <oddFooter>&amp;Lwww.contextures.com&amp;R&amp;D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25"/>
  <sheetViews>
    <sheetView workbookViewId="0">
      <selection activeCell="P8" sqref="P8"/>
    </sheetView>
  </sheetViews>
  <sheetFormatPr defaultRowHeight="14.4" x14ac:dyDescent="0.3"/>
  <cols>
    <col min="1" max="1" width="14.5546875" customWidth="1"/>
    <col min="2" max="2" width="15.5546875" customWidth="1"/>
    <col min="3" max="8" width="12" customWidth="1"/>
    <col min="9" max="9" width="6.44140625" customWidth="1"/>
    <col min="10" max="10" width="8.21875" customWidth="1"/>
    <col min="11" max="11" width="5.33203125" customWidth="1"/>
    <col min="12" max="13" width="7.44140625" customWidth="1"/>
    <col min="14" max="14" width="7.5546875" customWidth="1"/>
    <col min="15" max="15" width="4.77734375" customWidth="1"/>
    <col min="16" max="16" width="5.5546875" customWidth="1"/>
    <col min="17" max="17" width="5.33203125" customWidth="1"/>
    <col min="18" max="18" width="5.21875" customWidth="1"/>
    <col min="19" max="19" width="5.109375" customWidth="1"/>
    <col min="20" max="20" width="8.33203125" customWidth="1"/>
    <col min="21" max="21" width="5.33203125" customWidth="1"/>
    <col min="22" max="22" width="4.77734375" customWidth="1"/>
    <col min="23" max="23" width="5.77734375" customWidth="1"/>
    <col min="24" max="24" width="5.88671875" customWidth="1"/>
    <col min="25" max="25" width="5.5546875" customWidth="1"/>
    <col min="26" max="26" width="4" customWidth="1"/>
    <col min="27" max="27" width="6.88671875" customWidth="1"/>
    <col min="28" max="28" width="9.77734375" bestFit="1" customWidth="1"/>
    <col min="29" max="29" width="4.109375" customWidth="1"/>
    <col min="30" max="30" width="6.5546875" customWidth="1"/>
    <col min="31" max="31" width="5.6640625" customWidth="1"/>
    <col min="32" max="32" width="7.5546875" customWidth="1"/>
    <col min="33" max="33" width="5.77734375" customWidth="1"/>
    <col min="34" max="34" width="6.109375" customWidth="1"/>
    <col min="35" max="35" width="7.6640625" customWidth="1"/>
    <col min="36" max="36" width="5.5546875" customWidth="1"/>
    <col min="37" max="37" width="3.77734375" customWidth="1"/>
    <col min="38" max="38" width="8.21875" customWidth="1"/>
    <col min="39" max="39" width="5" customWidth="1"/>
    <col min="40" max="40" width="8.77734375" customWidth="1"/>
    <col min="41" max="41" width="6.6640625" customWidth="1"/>
    <col min="42" max="42" width="5.77734375" customWidth="1"/>
    <col min="43" max="43" width="6" customWidth="1"/>
    <col min="44" max="44" width="4" customWidth="1"/>
    <col min="45" max="45" width="4.21875" customWidth="1"/>
    <col min="46" max="46" width="5" customWidth="1"/>
    <col min="47" max="47" width="7.21875" customWidth="1"/>
    <col min="48" max="49" width="5.6640625" customWidth="1"/>
    <col min="50" max="50" width="8.21875" customWidth="1"/>
    <col min="51" max="51" width="3.88671875" customWidth="1"/>
    <col min="52" max="52" width="6.6640625" customWidth="1"/>
    <col min="53" max="53" width="7.44140625" customWidth="1"/>
    <col min="54" max="54" width="11.109375" bestFit="1" customWidth="1"/>
    <col min="55" max="55" width="11.21875" bestFit="1" customWidth="1"/>
    <col min="56" max="56" width="5.44140625" customWidth="1"/>
    <col min="57" max="57" width="6.77734375" customWidth="1"/>
    <col min="58" max="58" width="4.44140625" customWidth="1"/>
    <col min="59" max="59" width="5.109375" customWidth="1"/>
    <col min="60" max="60" width="6.77734375" customWidth="1"/>
    <col min="61" max="61" width="9" bestFit="1" customWidth="1"/>
    <col min="62" max="62" width="6.88671875" customWidth="1"/>
    <col min="63" max="63" width="8" customWidth="1"/>
    <col min="64" max="64" width="7.88671875" customWidth="1"/>
    <col min="65" max="65" width="8.6640625" customWidth="1"/>
    <col min="66" max="66" width="6.88671875" customWidth="1"/>
    <col min="67" max="67" width="6.21875" customWidth="1"/>
    <col min="68" max="68" width="5.5546875" customWidth="1"/>
    <col min="69" max="69" width="7.88671875" customWidth="1"/>
    <col min="70" max="70" width="8" customWidth="1"/>
    <col min="71" max="71" width="6.88671875" customWidth="1"/>
    <col min="72" max="72" width="5.21875" customWidth="1"/>
    <col min="73" max="73" width="4.33203125" customWidth="1"/>
    <col min="74" max="74" width="5.21875" customWidth="1"/>
    <col min="75" max="75" width="5.77734375" customWidth="1"/>
    <col min="76" max="76" width="8.5546875" customWidth="1"/>
    <col min="77" max="77" width="6.6640625" customWidth="1"/>
    <col min="78" max="78" width="6.44140625" customWidth="1"/>
    <col min="79" max="79" width="4.77734375" customWidth="1"/>
    <col min="80" max="80" width="4.109375" customWidth="1"/>
    <col min="81" max="81" width="7.109375" customWidth="1"/>
    <col min="82" max="82" width="10.77734375" bestFit="1" customWidth="1"/>
  </cols>
  <sheetData>
    <row r="3" spans="1:16" x14ac:dyDescent="0.3">
      <c r="A3" s="2" t="s">
        <v>416</v>
      </c>
      <c r="B3" s="2" t="s">
        <v>417</v>
      </c>
    </row>
    <row r="4" spans="1:16" x14ac:dyDescent="0.3">
      <c r="B4" t="s">
        <v>219</v>
      </c>
      <c r="D4" t="s">
        <v>418</v>
      </c>
      <c r="E4" t="s">
        <v>2</v>
      </c>
      <c r="G4" t="s">
        <v>419</v>
      </c>
      <c r="H4" t="s">
        <v>303</v>
      </c>
    </row>
    <row r="5" spans="1:16" x14ac:dyDescent="0.3">
      <c r="A5" s="2" t="s">
        <v>415</v>
      </c>
      <c r="B5" t="s">
        <v>1</v>
      </c>
      <c r="C5" t="s">
        <v>0</v>
      </c>
      <c r="E5" t="s">
        <v>1</v>
      </c>
      <c r="F5" t="s">
        <v>0</v>
      </c>
    </row>
    <row r="6" spans="1:16" x14ac:dyDescent="0.3">
      <c r="A6" s="81" t="s">
        <v>344</v>
      </c>
      <c r="B6" s="67">
        <v>47.916666666666671</v>
      </c>
      <c r="C6" s="67">
        <v>33.25</v>
      </c>
      <c r="D6" s="67">
        <v>81.166666666666671</v>
      </c>
      <c r="E6" s="67">
        <v>48.416666666666664</v>
      </c>
      <c r="F6" s="67">
        <v>38.583333333333336</v>
      </c>
      <c r="G6" s="67">
        <v>87</v>
      </c>
      <c r="H6" s="67">
        <v>168.16666666666669</v>
      </c>
    </row>
    <row r="7" spans="1:16" x14ac:dyDescent="0.3">
      <c r="A7" s="81" t="s">
        <v>14</v>
      </c>
      <c r="B7" s="67">
        <v>83.833333333333329</v>
      </c>
      <c r="C7" s="67">
        <v>79.166666666666657</v>
      </c>
      <c r="D7" s="67">
        <v>163</v>
      </c>
      <c r="E7" s="67">
        <v>82.916666666666657</v>
      </c>
      <c r="F7" s="67">
        <v>71.666666666666657</v>
      </c>
      <c r="G7" s="67">
        <v>154.58333333333331</v>
      </c>
      <c r="H7" s="67">
        <v>317.58333333333331</v>
      </c>
    </row>
    <row r="8" spans="1:16" x14ac:dyDescent="0.3">
      <c r="A8" s="81" t="s">
        <v>35</v>
      </c>
      <c r="B8" s="67">
        <v>18.416666666666668</v>
      </c>
      <c r="C8" s="67">
        <v>17.083333333333336</v>
      </c>
      <c r="D8" s="67">
        <v>35.5</v>
      </c>
      <c r="E8" s="67">
        <v>18.083333333333332</v>
      </c>
      <c r="F8" s="67">
        <v>16.583333333333332</v>
      </c>
      <c r="G8" s="67">
        <v>34.666666666666664</v>
      </c>
      <c r="H8" s="67">
        <v>70.166666666666657</v>
      </c>
      <c r="N8" s="72"/>
      <c r="O8" s="73"/>
      <c r="P8" s="74"/>
    </row>
    <row r="9" spans="1:16" x14ac:dyDescent="0.3">
      <c r="A9" s="81" t="s">
        <v>303</v>
      </c>
      <c r="B9" s="67">
        <v>150.16666666666666</v>
      </c>
      <c r="C9" s="67">
        <v>129.5</v>
      </c>
      <c r="D9" s="67">
        <v>279.66666666666669</v>
      </c>
      <c r="E9" s="67">
        <v>149.41666666666666</v>
      </c>
      <c r="F9" s="67">
        <v>126.83333333333333</v>
      </c>
      <c r="G9" s="67">
        <v>276.25</v>
      </c>
      <c r="H9" s="67">
        <v>555.91666666666663</v>
      </c>
      <c r="N9" s="75"/>
      <c r="O9" s="76"/>
      <c r="P9" s="77"/>
    </row>
    <row r="10" spans="1:16" x14ac:dyDescent="0.3">
      <c r="N10" s="75"/>
      <c r="O10" s="76"/>
      <c r="P10" s="77"/>
    </row>
    <row r="11" spans="1:16" x14ac:dyDescent="0.3">
      <c r="N11" s="75"/>
      <c r="O11" s="76"/>
      <c r="P11" s="77"/>
    </row>
    <row r="12" spans="1:16" x14ac:dyDescent="0.3">
      <c r="N12" s="75"/>
      <c r="O12" s="76"/>
      <c r="P12" s="77"/>
    </row>
    <row r="13" spans="1:16" x14ac:dyDescent="0.3">
      <c r="A13" s="2" t="s">
        <v>415</v>
      </c>
      <c r="B13" t="s">
        <v>442</v>
      </c>
      <c r="C13" t="s">
        <v>441</v>
      </c>
      <c r="D13" t="s">
        <v>443</v>
      </c>
      <c r="N13" s="75"/>
      <c r="O13" s="76"/>
      <c r="P13" s="77"/>
    </row>
    <row r="14" spans="1:16" x14ac:dyDescent="0.3">
      <c r="A14" s="81" t="s">
        <v>219</v>
      </c>
      <c r="B14" s="67">
        <v>22</v>
      </c>
      <c r="C14" s="67">
        <v>28.645833333333332</v>
      </c>
      <c r="D14" s="67">
        <v>37</v>
      </c>
      <c r="N14" s="75"/>
      <c r="O14" s="76"/>
      <c r="P14" s="77"/>
    </row>
    <row r="15" spans="1:16" x14ac:dyDescent="0.3">
      <c r="A15" s="81" t="s">
        <v>2</v>
      </c>
      <c r="B15" s="67">
        <v>19</v>
      </c>
      <c r="C15" s="67">
        <v>27.208333333333332</v>
      </c>
      <c r="D15" s="67">
        <v>39</v>
      </c>
      <c r="N15" s="75"/>
      <c r="O15" s="76"/>
      <c r="P15" s="77"/>
    </row>
    <row r="16" spans="1:16" x14ac:dyDescent="0.3">
      <c r="A16" s="81" t="s">
        <v>303</v>
      </c>
      <c r="B16" s="67">
        <v>19</v>
      </c>
      <c r="C16" s="67">
        <v>27.927083333333332</v>
      </c>
      <c r="D16" s="67">
        <v>39</v>
      </c>
      <c r="N16" s="75"/>
      <c r="O16" s="76"/>
      <c r="P16" s="77"/>
    </row>
    <row r="17" spans="14:16" x14ac:dyDescent="0.3">
      <c r="N17" s="75"/>
      <c r="O17" s="76"/>
      <c r="P17" s="77"/>
    </row>
    <row r="18" spans="14:16" x14ac:dyDescent="0.3">
      <c r="N18" s="75"/>
      <c r="O18" s="76"/>
      <c r="P18" s="77"/>
    </row>
    <row r="19" spans="14:16" x14ac:dyDescent="0.3">
      <c r="N19" s="75"/>
      <c r="O19" s="76"/>
      <c r="P19" s="77"/>
    </row>
    <row r="20" spans="14:16" x14ac:dyDescent="0.3">
      <c r="N20" s="75"/>
      <c r="O20" s="76"/>
      <c r="P20" s="77"/>
    </row>
    <row r="21" spans="14:16" x14ac:dyDescent="0.3">
      <c r="N21" s="75"/>
      <c r="O21" s="76"/>
      <c r="P21" s="77"/>
    </row>
    <row r="22" spans="14:16" x14ac:dyDescent="0.3">
      <c r="N22" s="75"/>
      <c r="O22" s="76"/>
      <c r="P22" s="77"/>
    </row>
    <row r="23" spans="14:16" x14ac:dyDescent="0.3">
      <c r="N23" s="75"/>
      <c r="O23" s="76"/>
      <c r="P23" s="77"/>
    </row>
    <row r="24" spans="14:16" x14ac:dyDescent="0.3">
      <c r="N24" s="75"/>
      <c r="O24" s="76"/>
      <c r="P24" s="77"/>
    </row>
    <row r="25" spans="14:16" x14ac:dyDescent="0.3">
      <c r="N25" s="78"/>
      <c r="O25" s="79"/>
      <c r="P25" s="80"/>
    </row>
  </sheetData>
  <pageMargins left="0.7" right="0.7" top="0.75" bottom="0.75" header="0.3" footer="0.3"/>
  <pageSetup orientation="portrait" horizontalDpi="4294967295" verticalDpi="4294967295" r:id="rId4"/>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57"/>
  <sheetViews>
    <sheetView tabSelected="1" topLeftCell="A4" workbookViewId="0">
      <selection activeCell="G21" sqref="G21"/>
    </sheetView>
  </sheetViews>
  <sheetFormatPr defaultRowHeight="14.4" x14ac:dyDescent="0.3"/>
  <cols>
    <col min="1" max="1" width="12.5546875" customWidth="1"/>
    <col min="2" max="2" width="10.6640625" bestFit="1" customWidth="1"/>
    <col min="3" max="3" width="13.5546875" bestFit="1" customWidth="1"/>
    <col min="5" max="5" width="13" customWidth="1"/>
    <col min="6" max="6" width="10.6640625" customWidth="1"/>
    <col min="7" max="7" width="14.5546875" bestFit="1" customWidth="1"/>
    <col min="17" max="17" width="12.5546875" customWidth="1"/>
    <col min="18" max="18" width="14.33203125" bestFit="1" customWidth="1"/>
  </cols>
  <sheetData>
    <row r="1" spans="1:18" x14ac:dyDescent="0.3">
      <c r="A1" s="2" t="s">
        <v>415</v>
      </c>
      <c r="B1" t="s">
        <v>440</v>
      </c>
    </row>
    <row r="2" spans="1:18" x14ac:dyDescent="0.3">
      <c r="A2" s="81" t="s">
        <v>434</v>
      </c>
      <c r="B2" s="67">
        <v>39</v>
      </c>
    </row>
    <row r="3" spans="1:18" x14ac:dyDescent="0.3">
      <c r="A3" s="81" t="s">
        <v>420</v>
      </c>
      <c r="B3" s="67">
        <v>74</v>
      </c>
    </row>
    <row r="4" spans="1:18" x14ac:dyDescent="0.3">
      <c r="A4" s="81" t="s">
        <v>421</v>
      </c>
      <c r="B4" s="67">
        <v>36</v>
      </c>
    </row>
    <row r="5" spans="1:18" x14ac:dyDescent="0.3">
      <c r="A5" s="81" t="s">
        <v>435</v>
      </c>
      <c r="B5" s="67">
        <v>70</v>
      </c>
      <c r="Q5" s="2" t="s">
        <v>415</v>
      </c>
      <c r="R5" t="s">
        <v>444</v>
      </c>
    </row>
    <row r="6" spans="1:18" x14ac:dyDescent="0.3">
      <c r="A6" s="81" t="s">
        <v>422</v>
      </c>
      <c r="B6" s="67">
        <v>69</v>
      </c>
      <c r="Q6" s="81" t="s">
        <v>66</v>
      </c>
      <c r="R6" s="67">
        <v>1</v>
      </c>
    </row>
    <row r="7" spans="1:18" x14ac:dyDescent="0.3">
      <c r="A7" s="81" t="s">
        <v>436</v>
      </c>
      <c r="B7" s="67">
        <v>100</v>
      </c>
      <c r="Q7" s="81" t="s">
        <v>40</v>
      </c>
      <c r="R7" s="67">
        <v>2</v>
      </c>
    </row>
    <row r="8" spans="1:18" x14ac:dyDescent="0.3">
      <c r="A8" s="81" t="s">
        <v>423</v>
      </c>
      <c r="B8" s="67">
        <v>129</v>
      </c>
      <c r="Q8" s="81" t="s">
        <v>184</v>
      </c>
      <c r="R8" s="67">
        <v>1</v>
      </c>
    </row>
    <row r="9" spans="1:18" x14ac:dyDescent="0.3">
      <c r="A9" s="81" t="s">
        <v>424</v>
      </c>
      <c r="B9" s="67">
        <v>344</v>
      </c>
      <c r="Q9" s="81" t="s">
        <v>263</v>
      </c>
      <c r="R9" s="67">
        <v>1</v>
      </c>
    </row>
    <row r="10" spans="1:18" x14ac:dyDescent="0.3">
      <c r="A10" s="81" t="s">
        <v>425</v>
      </c>
      <c r="B10" s="67">
        <v>302</v>
      </c>
      <c r="Q10" s="81" t="s">
        <v>233</v>
      </c>
      <c r="R10" s="67">
        <v>1</v>
      </c>
    </row>
    <row r="11" spans="1:18" x14ac:dyDescent="0.3">
      <c r="A11" s="81" t="s">
        <v>426</v>
      </c>
      <c r="B11" s="67">
        <v>204</v>
      </c>
      <c r="Q11" s="81" t="s">
        <v>211</v>
      </c>
      <c r="R11" s="67">
        <v>1</v>
      </c>
    </row>
    <row r="12" spans="1:18" x14ac:dyDescent="0.3">
      <c r="A12" s="81" t="s">
        <v>427</v>
      </c>
      <c r="B12" s="67">
        <v>253</v>
      </c>
      <c r="Q12" s="81" t="s">
        <v>246</v>
      </c>
      <c r="R12" s="67">
        <v>1</v>
      </c>
    </row>
    <row r="13" spans="1:18" x14ac:dyDescent="0.3">
      <c r="A13" s="81" t="s">
        <v>428</v>
      </c>
      <c r="B13" s="67">
        <v>162</v>
      </c>
      <c r="Q13" s="81" t="s">
        <v>93</v>
      </c>
      <c r="R13" s="67">
        <v>2</v>
      </c>
    </row>
    <row r="14" spans="1:18" x14ac:dyDescent="0.3">
      <c r="A14" s="81" t="s">
        <v>429</v>
      </c>
      <c r="B14" s="67">
        <v>210</v>
      </c>
      <c r="Q14" s="81" t="s">
        <v>119</v>
      </c>
      <c r="R14" s="67">
        <v>2</v>
      </c>
    </row>
    <row r="15" spans="1:18" x14ac:dyDescent="0.3">
      <c r="A15" s="81" t="s">
        <v>430</v>
      </c>
      <c r="B15" s="67">
        <v>178</v>
      </c>
      <c r="Q15" s="81" t="s">
        <v>102</v>
      </c>
      <c r="R15" s="67">
        <v>2</v>
      </c>
    </row>
    <row r="16" spans="1:18" x14ac:dyDescent="0.3">
      <c r="A16" s="81" t="s">
        <v>431</v>
      </c>
      <c r="B16" s="67">
        <v>96</v>
      </c>
      <c r="Q16" s="81" t="s">
        <v>21</v>
      </c>
      <c r="R16" s="67">
        <v>1</v>
      </c>
    </row>
    <row r="17" spans="1:18" x14ac:dyDescent="0.3">
      <c r="A17" s="81" t="s">
        <v>432</v>
      </c>
      <c r="B17" s="67">
        <v>139</v>
      </c>
      <c r="Q17" s="81" t="s">
        <v>235</v>
      </c>
      <c r="R17" s="67">
        <v>1</v>
      </c>
    </row>
    <row r="18" spans="1:18" x14ac:dyDescent="0.3">
      <c r="A18" s="81" t="s">
        <v>433</v>
      </c>
      <c r="B18" s="67">
        <v>133</v>
      </c>
      <c r="Q18" s="81" t="s">
        <v>249</v>
      </c>
      <c r="R18" s="67">
        <v>1</v>
      </c>
    </row>
    <row r="19" spans="1:18" x14ac:dyDescent="0.3">
      <c r="A19" s="81" t="s">
        <v>437</v>
      </c>
      <c r="B19" s="67">
        <v>63</v>
      </c>
      <c r="Q19" s="81" t="s">
        <v>115</v>
      </c>
      <c r="R19" s="67">
        <v>1</v>
      </c>
    </row>
    <row r="20" spans="1:18" x14ac:dyDescent="0.3">
      <c r="A20" s="81" t="s">
        <v>438</v>
      </c>
      <c r="B20" s="67">
        <v>61</v>
      </c>
      <c r="Q20" s="81" t="s">
        <v>3</v>
      </c>
      <c r="R20" s="67">
        <v>1</v>
      </c>
    </row>
    <row r="21" spans="1:18" x14ac:dyDescent="0.3">
      <c r="A21" s="81" t="s">
        <v>439</v>
      </c>
      <c r="B21" s="67">
        <v>19</v>
      </c>
      <c r="Q21" s="81" t="s">
        <v>83</v>
      </c>
      <c r="R21" s="67">
        <v>2</v>
      </c>
    </row>
    <row r="22" spans="1:18" x14ac:dyDescent="0.3">
      <c r="A22" s="81" t="s">
        <v>303</v>
      </c>
      <c r="B22" s="67">
        <v>2681</v>
      </c>
      <c r="Q22" s="81" t="s">
        <v>199</v>
      </c>
      <c r="R22" s="67">
        <v>1</v>
      </c>
    </row>
    <row r="23" spans="1:18" x14ac:dyDescent="0.3">
      <c r="Q23" s="81" t="s">
        <v>91</v>
      </c>
      <c r="R23" s="67">
        <v>3</v>
      </c>
    </row>
    <row r="24" spans="1:18" x14ac:dyDescent="0.3">
      <c r="Q24" s="81" t="s">
        <v>195</v>
      </c>
      <c r="R24" s="67">
        <v>1</v>
      </c>
    </row>
    <row r="25" spans="1:18" x14ac:dyDescent="0.3">
      <c r="Q25" s="81" t="s">
        <v>205</v>
      </c>
      <c r="R25" s="67">
        <v>1</v>
      </c>
    </row>
    <row r="26" spans="1:18" x14ac:dyDescent="0.3">
      <c r="Q26" s="81" t="s">
        <v>15</v>
      </c>
      <c r="R26" s="67">
        <v>1</v>
      </c>
    </row>
    <row r="27" spans="1:18" x14ac:dyDescent="0.3">
      <c r="Q27" s="81" t="s">
        <v>113</v>
      </c>
      <c r="R27" s="67">
        <v>1</v>
      </c>
    </row>
    <row r="28" spans="1:18" x14ac:dyDescent="0.3">
      <c r="Q28" s="81" t="s">
        <v>172</v>
      </c>
      <c r="R28" s="67">
        <v>1</v>
      </c>
    </row>
    <row r="29" spans="1:18" x14ac:dyDescent="0.3">
      <c r="E29" s="2" t="s">
        <v>415</v>
      </c>
      <c r="F29" t="s">
        <v>440</v>
      </c>
      <c r="G29" t="s">
        <v>416</v>
      </c>
      <c r="Q29" s="81" t="s">
        <v>62</v>
      </c>
      <c r="R29" s="67">
        <v>2</v>
      </c>
    </row>
    <row r="30" spans="1:18" x14ac:dyDescent="0.3">
      <c r="E30" s="81" t="s">
        <v>219</v>
      </c>
      <c r="F30" s="67">
        <v>1375</v>
      </c>
      <c r="G30" s="67">
        <v>279.66666666666674</v>
      </c>
      <c r="Q30" s="81" t="s">
        <v>189</v>
      </c>
      <c r="R30" s="67">
        <v>1</v>
      </c>
    </row>
    <row r="31" spans="1:18" x14ac:dyDescent="0.3">
      <c r="E31" s="13" t="s">
        <v>1</v>
      </c>
      <c r="F31" s="67">
        <v>764</v>
      </c>
      <c r="G31" s="67">
        <v>150.16666666666666</v>
      </c>
      <c r="Q31" s="81" t="s">
        <v>127</v>
      </c>
      <c r="R31" s="67">
        <v>1</v>
      </c>
    </row>
    <row r="32" spans="1:18" x14ac:dyDescent="0.3">
      <c r="E32" s="29" t="s">
        <v>209</v>
      </c>
      <c r="F32" s="67">
        <v>31</v>
      </c>
      <c r="G32" s="67">
        <v>5.833333333333333</v>
      </c>
      <c r="Q32" s="81" t="s">
        <v>261</v>
      </c>
      <c r="R32" s="67">
        <v>1</v>
      </c>
    </row>
    <row r="33" spans="5:18" x14ac:dyDescent="0.3">
      <c r="E33" s="86" t="s">
        <v>424</v>
      </c>
      <c r="F33" s="67">
        <v>31</v>
      </c>
      <c r="G33" s="67">
        <v>5.833333333333333</v>
      </c>
      <c r="Q33" s="81" t="s">
        <v>51</v>
      </c>
      <c r="R33" s="67">
        <v>1</v>
      </c>
    </row>
    <row r="34" spans="5:18" x14ac:dyDescent="0.3">
      <c r="E34" s="29" t="s">
        <v>168</v>
      </c>
      <c r="F34" s="67">
        <v>61</v>
      </c>
      <c r="G34" s="67">
        <v>11.833333333333334</v>
      </c>
      <c r="Q34" s="81" t="s">
        <v>166</v>
      </c>
      <c r="R34" s="67">
        <v>1</v>
      </c>
    </row>
    <row r="35" spans="5:18" x14ac:dyDescent="0.3">
      <c r="E35" s="86" t="s">
        <v>425</v>
      </c>
      <c r="F35" s="67">
        <v>61</v>
      </c>
      <c r="G35" s="67">
        <v>11.833333333333334</v>
      </c>
      <c r="Q35" s="81" t="s">
        <v>72</v>
      </c>
      <c r="R35" s="67">
        <v>2</v>
      </c>
    </row>
    <row r="36" spans="5:18" x14ac:dyDescent="0.3">
      <c r="E36" s="29" t="s">
        <v>179</v>
      </c>
      <c r="F36" s="67">
        <v>27</v>
      </c>
      <c r="G36" s="67">
        <v>5.666666666666667</v>
      </c>
      <c r="Q36" s="81" t="s">
        <v>11</v>
      </c>
      <c r="R36" s="67">
        <v>1</v>
      </c>
    </row>
    <row r="37" spans="5:18" x14ac:dyDescent="0.3">
      <c r="E37" s="86" t="s">
        <v>428</v>
      </c>
      <c r="F37" s="67">
        <v>27</v>
      </c>
      <c r="G37" s="67">
        <v>5.666666666666667</v>
      </c>
      <c r="Q37" s="81" t="s">
        <v>43</v>
      </c>
      <c r="R37" s="67">
        <v>1</v>
      </c>
    </row>
    <row r="38" spans="5:18" x14ac:dyDescent="0.3">
      <c r="E38" s="29" t="s">
        <v>174</v>
      </c>
      <c r="F38" s="67">
        <v>125</v>
      </c>
      <c r="G38" s="67">
        <v>23</v>
      </c>
      <c r="Q38" s="81" t="s">
        <v>144</v>
      </c>
      <c r="R38" s="67">
        <v>1</v>
      </c>
    </row>
    <row r="39" spans="5:18" x14ac:dyDescent="0.3">
      <c r="E39" s="86" t="s">
        <v>422</v>
      </c>
      <c r="F39" s="67">
        <v>69</v>
      </c>
      <c r="G39" s="67">
        <v>11.5</v>
      </c>
      <c r="Q39" s="81" t="s">
        <v>225</v>
      </c>
      <c r="R39" s="67">
        <v>1</v>
      </c>
    </row>
    <row r="40" spans="5:18" x14ac:dyDescent="0.3">
      <c r="E40" s="86" t="s">
        <v>424</v>
      </c>
      <c r="F40" s="67">
        <v>31</v>
      </c>
      <c r="G40" s="67">
        <v>5.75</v>
      </c>
      <c r="Q40" s="81" t="s">
        <v>227</v>
      </c>
      <c r="R40" s="67">
        <v>1</v>
      </c>
    </row>
    <row r="41" spans="5:18" x14ac:dyDescent="0.3">
      <c r="E41" s="86" t="s">
        <v>430</v>
      </c>
      <c r="F41" s="67">
        <v>25</v>
      </c>
      <c r="G41" s="67">
        <v>5.75</v>
      </c>
      <c r="Q41" s="81" t="s">
        <v>134</v>
      </c>
      <c r="R41" s="67">
        <v>1</v>
      </c>
    </row>
    <row r="42" spans="5:18" x14ac:dyDescent="0.3">
      <c r="E42" s="29" t="s">
        <v>175</v>
      </c>
      <c r="F42" s="67">
        <v>162</v>
      </c>
      <c r="G42" s="67">
        <v>30</v>
      </c>
      <c r="Q42" s="81" t="s">
        <v>46</v>
      </c>
      <c r="R42" s="67">
        <v>2</v>
      </c>
    </row>
    <row r="43" spans="5:18" x14ac:dyDescent="0.3">
      <c r="E43" s="86" t="s">
        <v>420</v>
      </c>
      <c r="F43" s="67">
        <v>74</v>
      </c>
      <c r="G43" s="67">
        <v>12</v>
      </c>
      <c r="Q43" s="81" t="s">
        <v>122</v>
      </c>
      <c r="R43" s="67">
        <v>1</v>
      </c>
    </row>
    <row r="44" spans="5:18" x14ac:dyDescent="0.3">
      <c r="E44" s="86" t="s">
        <v>423</v>
      </c>
      <c r="F44" s="67">
        <v>32</v>
      </c>
      <c r="G44" s="67">
        <v>6</v>
      </c>
      <c r="Q44" s="81" t="s">
        <v>86</v>
      </c>
      <c r="R44" s="67">
        <v>1</v>
      </c>
    </row>
    <row r="45" spans="5:18" x14ac:dyDescent="0.3">
      <c r="E45" s="86" t="s">
        <v>425</v>
      </c>
      <c r="F45" s="67">
        <v>30</v>
      </c>
      <c r="G45" s="67">
        <v>6</v>
      </c>
      <c r="Q45" s="81" t="s">
        <v>105</v>
      </c>
      <c r="R45" s="67">
        <v>1</v>
      </c>
    </row>
    <row r="46" spans="5:18" x14ac:dyDescent="0.3">
      <c r="E46" s="86" t="s">
        <v>429</v>
      </c>
      <c r="F46" s="67">
        <v>26</v>
      </c>
      <c r="G46" s="67">
        <v>6</v>
      </c>
      <c r="Q46" s="81" t="s">
        <v>215</v>
      </c>
      <c r="R46" s="67">
        <v>1</v>
      </c>
    </row>
    <row r="47" spans="5:18" x14ac:dyDescent="0.3">
      <c r="E47" s="29" t="s">
        <v>188</v>
      </c>
      <c r="F47" s="67">
        <v>145</v>
      </c>
      <c r="G47" s="67">
        <v>30.416666666666664</v>
      </c>
      <c r="Q47" s="81" t="s">
        <v>7</v>
      </c>
      <c r="R47" s="67">
        <v>1</v>
      </c>
    </row>
    <row r="48" spans="5:18" x14ac:dyDescent="0.3">
      <c r="E48" s="86" t="s">
        <v>423</v>
      </c>
      <c r="F48" s="67">
        <v>32</v>
      </c>
      <c r="G48" s="67">
        <v>6.083333333333333</v>
      </c>
      <c r="Q48" s="81" t="s">
        <v>28</v>
      </c>
      <c r="R48" s="67">
        <v>1</v>
      </c>
    </row>
    <row r="49" spans="5:18" x14ac:dyDescent="0.3">
      <c r="E49" s="86" t="s">
        <v>424</v>
      </c>
      <c r="F49" s="67">
        <v>31</v>
      </c>
      <c r="G49" s="67">
        <v>6.083333333333333</v>
      </c>
      <c r="Q49" s="81" t="s">
        <v>197</v>
      </c>
      <c r="R49" s="67">
        <v>1</v>
      </c>
    </row>
    <row r="50" spans="5:18" x14ac:dyDescent="0.3">
      <c r="E50" s="86" t="s">
        <v>427</v>
      </c>
      <c r="F50" s="67">
        <v>28</v>
      </c>
      <c r="G50" s="67">
        <v>6.083333333333333</v>
      </c>
      <c r="Q50" s="81" t="s">
        <v>57</v>
      </c>
      <c r="R50" s="67">
        <v>1</v>
      </c>
    </row>
    <row r="51" spans="5:18" x14ac:dyDescent="0.3">
      <c r="E51" s="86" t="s">
        <v>428</v>
      </c>
      <c r="F51" s="67">
        <v>27</v>
      </c>
      <c r="G51" s="67">
        <v>6.083333333333333</v>
      </c>
      <c r="Q51" s="81" t="s">
        <v>18</v>
      </c>
      <c r="R51" s="67">
        <v>1</v>
      </c>
    </row>
    <row r="52" spans="5:18" x14ac:dyDescent="0.3">
      <c r="E52" s="86" t="s">
        <v>429</v>
      </c>
      <c r="F52" s="67">
        <v>27</v>
      </c>
      <c r="G52" s="67">
        <v>6.083333333333333</v>
      </c>
      <c r="Q52" s="81" t="s">
        <v>213</v>
      </c>
      <c r="R52" s="67">
        <v>1</v>
      </c>
    </row>
    <row r="53" spans="5:18" x14ac:dyDescent="0.3">
      <c r="E53" s="29" t="s">
        <v>182</v>
      </c>
      <c r="F53" s="67">
        <v>120</v>
      </c>
      <c r="G53" s="67">
        <v>24.666666666666668</v>
      </c>
      <c r="Q53" s="81" t="s">
        <v>223</v>
      </c>
      <c r="R53" s="67">
        <v>2</v>
      </c>
    </row>
    <row r="54" spans="5:18" x14ac:dyDescent="0.3">
      <c r="E54" s="86" t="s">
        <v>421</v>
      </c>
      <c r="F54" s="67">
        <v>36</v>
      </c>
      <c r="G54" s="67">
        <v>6.166666666666667</v>
      </c>
      <c r="Q54" s="81" t="s">
        <v>251</v>
      </c>
      <c r="R54" s="67">
        <v>1</v>
      </c>
    </row>
    <row r="55" spans="5:18" x14ac:dyDescent="0.3">
      <c r="E55" s="86" t="s">
        <v>424</v>
      </c>
      <c r="F55" s="67">
        <v>31</v>
      </c>
      <c r="G55" s="67">
        <v>6.166666666666667</v>
      </c>
      <c r="Q55" s="81" t="s">
        <v>76</v>
      </c>
      <c r="R55" s="67">
        <v>1</v>
      </c>
    </row>
    <row r="56" spans="5:18" x14ac:dyDescent="0.3">
      <c r="E56" s="86" t="s">
        <v>428</v>
      </c>
      <c r="F56" s="67">
        <v>27</v>
      </c>
      <c r="G56" s="67">
        <v>6.166666666666667</v>
      </c>
      <c r="Q56" s="81" t="s">
        <v>193</v>
      </c>
      <c r="R56" s="67">
        <v>1</v>
      </c>
    </row>
    <row r="57" spans="5:18" x14ac:dyDescent="0.3">
      <c r="E57" s="86" t="s">
        <v>430</v>
      </c>
      <c r="F57" s="67">
        <v>26</v>
      </c>
      <c r="G57" s="67">
        <v>6.166666666666667</v>
      </c>
      <c r="Q57" s="81" t="s">
        <v>69</v>
      </c>
      <c r="R57" s="67">
        <v>1</v>
      </c>
    </row>
    <row r="58" spans="5:18" x14ac:dyDescent="0.3">
      <c r="E58" s="29" t="s">
        <v>171</v>
      </c>
      <c r="F58" s="67">
        <v>93</v>
      </c>
      <c r="G58" s="67">
        <v>18.75</v>
      </c>
      <c r="Q58" s="81" t="s">
        <v>201</v>
      </c>
      <c r="R58" s="67">
        <v>1</v>
      </c>
    </row>
    <row r="59" spans="5:18" x14ac:dyDescent="0.3">
      <c r="E59" s="86" t="s">
        <v>424</v>
      </c>
      <c r="F59" s="67">
        <v>63</v>
      </c>
      <c r="G59" s="67">
        <v>12.5</v>
      </c>
      <c r="Q59" s="81" t="s">
        <v>244</v>
      </c>
      <c r="R59" s="67">
        <v>1</v>
      </c>
    </row>
    <row r="60" spans="5:18" x14ac:dyDescent="0.3">
      <c r="E60" s="86" t="s">
        <v>425</v>
      </c>
      <c r="F60" s="67">
        <v>30</v>
      </c>
      <c r="G60" s="67">
        <v>6.25</v>
      </c>
      <c r="Q60" s="81" t="s">
        <v>79</v>
      </c>
      <c r="R60" s="67">
        <v>1</v>
      </c>
    </row>
    <row r="61" spans="5:18" x14ac:dyDescent="0.3">
      <c r="E61" s="13" t="s">
        <v>0</v>
      </c>
      <c r="F61" s="67">
        <v>611</v>
      </c>
      <c r="G61" s="67">
        <v>129.5</v>
      </c>
      <c r="Q61" s="81" t="s">
        <v>186</v>
      </c>
      <c r="R61" s="67">
        <v>1</v>
      </c>
    </row>
    <row r="62" spans="5:18" x14ac:dyDescent="0.3">
      <c r="E62" s="29" t="s">
        <v>209</v>
      </c>
      <c r="F62" s="67">
        <v>78</v>
      </c>
      <c r="G62" s="67">
        <v>17.5</v>
      </c>
      <c r="Q62" s="81" t="s">
        <v>207</v>
      </c>
      <c r="R62" s="67">
        <v>1</v>
      </c>
    </row>
    <row r="63" spans="5:18" x14ac:dyDescent="0.3">
      <c r="E63" s="86" t="s">
        <v>427</v>
      </c>
      <c r="F63" s="67">
        <v>28</v>
      </c>
      <c r="G63" s="67">
        <v>5.833333333333333</v>
      </c>
      <c r="Q63" s="81" t="s">
        <v>99</v>
      </c>
      <c r="R63" s="67">
        <v>1</v>
      </c>
    </row>
    <row r="64" spans="5:18" x14ac:dyDescent="0.3">
      <c r="E64" s="86" t="s">
        <v>428</v>
      </c>
      <c r="F64" s="67">
        <v>27</v>
      </c>
      <c r="G64" s="67">
        <v>5.833333333333333</v>
      </c>
      <c r="Q64" s="81" t="s">
        <v>191</v>
      </c>
      <c r="R64" s="67">
        <v>2</v>
      </c>
    </row>
    <row r="65" spans="5:18" x14ac:dyDescent="0.3">
      <c r="E65" s="86" t="s">
        <v>432</v>
      </c>
      <c r="F65" s="67">
        <v>23</v>
      </c>
      <c r="G65" s="67">
        <v>5.833333333333333</v>
      </c>
      <c r="Q65" s="81" t="s">
        <v>255</v>
      </c>
      <c r="R65" s="67">
        <v>1</v>
      </c>
    </row>
    <row r="66" spans="5:18" x14ac:dyDescent="0.3">
      <c r="E66" s="29" t="s">
        <v>254</v>
      </c>
      <c r="F66" s="67">
        <v>27</v>
      </c>
      <c r="G66" s="67">
        <v>5.333333333333333</v>
      </c>
      <c r="Q66" s="81" t="s">
        <v>36</v>
      </c>
      <c r="R66" s="67">
        <v>1</v>
      </c>
    </row>
    <row r="67" spans="5:18" x14ac:dyDescent="0.3">
      <c r="E67" s="86" t="s">
        <v>429</v>
      </c>
      <c r="F67" s="67">
        <v>27</v>
      </c>
      <c r="G67" s="67">
        <v>5.333333333333333</v>
      </c>
      <c r="Q67" s="81" t="s">
        <v>25</v>
      </c>
      <c r="R67" s="67">
        <v>2</v>
      </c>
    </row>
    <row r="68" spans="5:18" x14ac:dyDescent="0.3">
      <c r="E68" s="29" t="s">
        <v>229</v>
      </c>
      <c r="F68" s="67">
        <v>25</v>
      </c>
      <c r="G68" s="67">
        <v>5.416666666666667</v>
      </c>
      <c r="Q68" s="81" t="s">
        <v>230</v>
      </c>
      <c r="R68" s="67">
        <v>1</v>
      </c>
    </row>
    <row r="69" spans="5:18" x14ac:dyDescent="0.3">
      <c r="E69" s="86" t="s">
        <v>430</v>
      </c>
      <c r="F69" s="67">
        <v>25</v>
      </c>
      <c r="G69" s="67">
        <v>5.416666666666667</v>
      </c>
      <c r="Q69" s="81" t="s">
        <v>49</v>
      </c>
      <c r="R69" s="67">
        <v>1</v>
      </c>
    </row>
    <row r="70" spans="5:18" x14ac:dyDescent="0.3">
      <c r="E70" s="29" t="s">
        <v>232</v>
      </c>
      <c r="F70" s="67">
        <v>103</v>
      </c>
      <c r="G70" s="67">
        <v>22</v>
      </c>
      <c r="Q70" s="81" t="s">
        <v>240</v>
      </c>
      <c r="R70" s="67">
        <v>1</v>
      </c>
    </row>
    <row r="71" spans="5:18" x14ac:dyDescent="0.3">
      <c r="E71" s="86" t="s">
        <v>426</v>
      </c>
      <c r="F71" s="67">
        <v>29</v>
      </c>
      <c r="G71" s="67">
        <v>5.5</v>
      </c>
      <c r="Q71" s="81" t="s">
        <v>31</v>
      </c>
      <c r="R71" s="67">
        <v>1</v>
      </c>
    </row>
    <row r="72" spans="5:18" x14ac:dyDescent="0.3">
      <c r="E72" s="86" t="s">
        <v>430</v>
      </c>
      <c r="F72" s="67">
        <v>51</v>
      </c>
      <c r="G72" s="67">
        <v>11</v>
      </c>
      <c r="Q72" s="81" t="s">
        <v>141</v>
      </c>
      <c r="R72" s="67">
        <v>1</v>
      </c>
    </row>
    <row r="73" spans="5:18" x14ac:dyDescent="0.3">
      <c r="E73" s="86" t="s">
        <v>432</v>
      </c>
      <c r="F73" s="67">
        <v>23</v>
      </c>
      <c r="G73" s="67">
        <v>5.5</v>
      </c>
      <c r="Q73" s="81" t="s">
        <v>180</v>
      </c>
      <c r="R73" s="67">
        <v>1</v>
      </c>
    </row>
    <row r="74" spans="5:18" x14ac:dyDescent="0.3">
      <c r="E74" s="29" t="s">
        <v>218</v>
      </c>
      <c r="F74" s="67">
        <v>132</v>
      </c>
      <c r="G74" s="67">
        <v>27.916666666666664</v>
      </c>
      <c r="Q74" s="81" t="s">
        <v>220</v>
      </c>
      <c r="R74" s="67">
        <v>1</v>
      </c>
    </row>
    <row r="75" spans="5:18" x14ac:dyDescent="0.3">
      <c r="E75" s="86" t="s">
        <v>425</v>
      </c>
      <c r="F75" s="67">
        <v>31</v>
      </c>
      <c r="G75" s="67">
        <v>5.583333333333333</v>
      </c>
      <c r="Q75" s="81" t="s">
        <v>257</v>
      </c>
      <c r="R75" s="67">
        <v>1</v>
      </c>
    </row>
    <row r="76" spans="5:18" x14ac:dyDescent="0.3">
      <c r="E76" s="86" t="s">
        <v>426</v>
      </c>
      <c r="F76" s="67">
        <v>29</v>
      </c>
      <c r="G76" s="67">
        <v>5.583333333333333</v>
      </c>
      <c r="Q76" s="81" t="s">
        <v>183</v>
      </c>
      <c r="R76" s="67">
        <v>1</v>
      </c>
    </row>
    <row r="77" spans="5:18" x14ac:dyDescent="0.3">
      <c r="E77" s="86" t="s">
        <v>429</v>
      </c>
      <c r="F77" s="67">
        <v>26</v>
      </c>
      <c r="G77" s="67">
        <v>5.583333333333333</v>
      </c>
      <c r="Q77" s="81" t="s">
        <v>176</v>
      </c>
      <c r="R77" s="67">
        <v>1</v>
      </c>
    </row>
    <row r="78" spans="5:18" x14ac:dyDescent="0.3">
      <c r="E78" s="86" t="s">
        <v>431</v>
      </c>
      <c r="F78" s="67">
        <v>24</v>
      </c>
      <c r="G78" s="67">
        <v>5.583333333333333</v>
      </c>
      <c r="Q78" s="81" t="s">
        <v>96</v>
      </c>
      <c r="R78" s="67">
        <v>4</v>
      </c>
    </row>
    <row r="79" spans="5:18" x14ac:dyDescent="0.3">
      <c r="E79" s="86" t="s">
        <v>433</v>
      </c>
      <c r="F79" s="67">
        <v>22</v>
      </c>
      <c r="G79" s="67">
        <v>5.583333333333333</v>
      </c>
      <c r="Q79" s="81" t="s">
        <v>237</v>
      </c>
      <c r="R79" s="67">
        <v>1</v>
      </c>
    </row>
    <row r="80" spans="5:18" x14ac:dyDescent="0.3">
      <c r="E80" s="29" t="s">
        <v>179</v>
      </c>
      <c r="F80" s="67">
        <v>136</v>
      </c>
      <c r="G80" s="67">
        <v>28.333333333333336</v>
      </c>
      <c r="Q80" s="81" t="s">
        <v>259</v>
      </c>
      <c r="R80" s="67">
        <v>1</v>
      </c>
    </row>
    <row r="81" spans="5:18" x14ac:dyDescent="0.3">
      <c r="E81" s="86" t="s">
        <v>424</v>
      </c>
      <c r="F81" s="67">
        <v>31</v>
      </c>
      <c r="G81" s="67">
        <v>5.666666666666667</v>
      </c>
      <c r="Q81" s="81" t="s">
        <v>54</v>
      </c>
      <c r="R81" s="67">
        <v>1</v>
      </c>
    </row>
    <row r="82" spans="5:18" x14ac:dyDescent="0.3">
      <c r="E82" s="86" t="s">
        <v>427</v>
      </c>
      <c r="F82" s="67">
        <v>28</v>
      </c>
      <c r="G82" s="67">
        <v>5.666666666666667</v>
      </c>
      <c r="Q82" s="81" t="s">
        <v>203</v>
      </c>
      <c r="R82" s="67">
        <v>1</v>
      </c>
    </row>
    <row r="83" spans="5:18" x14ac:dyDescent="0.3">
      <c r="E83" s="86" t="s">
        <v>428</v>
      </c>
      <c r="F83" s="67">
        <v>54</v>
      </c>
      <c r="G83" s="67">
        <v>11.333333333333334</v>
      </c>
      <c r="Q83" s="81" t="s">
        <v>139</v>
      </c>
      <c r="R83" s="67">
        <v>1</v>
      </c>
    </row>
    <row r="84" spans="5:18" x14ac:dyDescent="0.3">
      <c r="E84" s="86" t="s">
        <v>433</v>
      </c>
      <c r="F84" s="67">
        <v>23</v>
      </c>
      <c r="G84" s="67">
        <v>5.666666666666667</v>
      </c>
      <c r="Q84" s="81" t="s">
        <v>88</v>
      </c>
      <c r="R84" s="67">
        <v>1</v>
      </c>
    </row>
    <row r="85" spans="5:18" x14ac:dyDescent="0.3">
      <c r="E85" s="29" t="s">
        <v>174</v>
      </c>
      <c r="F85" s="67">
        <v>110</v>
      </c>
      <c r="G85" s="67">
        <v>23</v>
      </c>
      <c r="Q85" s="81" t="s">
        <v>169</v>
      </c>
      <c r="R85" s="67">
        <v>1</v>
      </c>
    </row>
    <row r="86" spans="5:18" x14ac:dyDescent="0.3">
      <c r="E86" s="86" t="s">
        <v>423</v>
      </c>
      <c r="F86" s="67">
        <v>33</v>
      </c>
      <c r="G86" s="67">
        <v>5.75</v>
      </c>
      <c r="Q86" s="81" t="s">
        <v>303</v>
      </c>
      <c r="R86" s="67">
        <v>96</v>
      </c>
    </row>
    <row r="87" spans="5:18" x14ac:dyDescent="0.3">
      <c r="E87" s="86" t="s">
        <v>427</v>
      </c>
      <c r="F87" s="67">
        <v>28</v>
      </c>
      <c r="G87" s="67">
        <v>5.75</v>
      </c>
    </row>
    <row r="88" spans="5:18" x14ac:dyDescent="0.3">
      <c r="E88" s="86" t="s">
        <v>429</v>
      </c>
      <c r="F88" s="67">
        <v>26</v>
      </c>
      <c r="G88" s="67">
        <v>5.75</v>
      </c>
    </row>
    <row r="89" spans="5:18" x14ac:dyDescent="0.3">
      <c r="E89" s="86" t="s">
        <v>432</v>
      </c>
      <c r="F89" s="67">
        <v>23</v>
      </c>
      <c r="G89" s="67">
        <v>5.75</v>
      </c>
    </row>
    <row r="90" spans="5:18" x14ac:dyDescent="0.3">
      <c r="E90" s="81" t="s">
        <v>2</v>
      </c>
      <c r="F90" s="67">
        <v>1306</v>
      </c>
      <c r="G90" s="67">
        <v>276.25000000000006</v>
      </c>
    </row>
    <row r="91" spans="5:18" x14ac:dyDescent="0.3">
      <c r="E91" s="13" t="s">
        <v>1</v>
      </c>
      <c r="F91" s="67">
        <v>739</v>
      </c>
      <c r="G91" s="67">
        <v>149.41666666666666</v>
      </c>
    </row>
    <row r="92" spans="5:18" x14ac:dyDescent="0.3">
      <c r="E92" s="29" t="s">
        <v>209</v>
      </c>
      <c r="F92" s="67">
        <v>28</v>
      </c>
      <c r="G92" s="67">
        <v>5.833333333333333</v>
      </c>
    </row>
    <row r="93" spans="5:18" x14ac:dyDescent="0.3">
      <c r="E93" s="86" t="s">
        <v>427</v>
      </c>
      <c r="F93" s="67">
        <v>28</v>
      </c>
      <c r="G93" s="67">
        <v>5.833333333333333</v>
      </c>
    </row>
    <row r="94" spans="5:18" x14ac:dyDescent="0.3">
      <c r="E94" s="29" t="s">
        <v>168</v>
      </c>
      <c r="F94" s="67">
        <v>32</v>
      </c>
      <c r="G94" s="67">
        <v>5.916666666666667</v>
      </c>
    </row>
    <row r="95" spans="5:18" x14ac:dyDescent="0.3">
      <c r="E95" s="86" t="s">
        <v>424</v>
      </c>
      <c r="F95" s="67">
        <v>32</v>
      </c>
      <c r="G95" s="67">
        <v>5.916666666666667</v>
      </c>
    </row>
    <row r="96" spans="5:18" x14ac:dyDescent="0.3">
      <c r="E96" s="29" t="s">
        <v>218</v>
      </c>
      <c r="F96" s="67">
        <v>39</v>
      </c>
      <c r="G96" s="67">
        <v>5.583333333333333</v>
      </c>
    </row>
    <row r="97" spans="5:7" x14ac:dyDescent="0.3">
      <c r="E97" s="86" t="s">
        <v>434</v>
      </c>
      <c r="F97" s="67">
        <v>39</v>
      </c>
      <c r="G97" s="67">
        <v>5.583333333333333</v>
      </c>
    </row>
    <row r="98" spans="5:7" x14ac:dyDescent="0.3">
      <c r="E98" s="29" t="s">
        <v>179</v>
      </c>
      <c r="F98" s="67">
        <v>61</v>
      </c>
      <c r="G98" s="67">
        <v>11.333333333333334</v>
      </c>
    </row>
    <row r="99" spans="5:7" x14ac:dyDescent="0.3">
      <c r="E99" s="86" t="s">
        <v>424</v>
      </c>
      <c r="F99" s="67">
        <v>32</v>
      </c>
      <c r="G99" s="67">
        <v>5.666666666666667</v>
      </c>
    </row>
    <row r="100" spans="5:7" x14ac:dyDescent="0.3">
      <c r="E100" s="86" t="s">
        <v>426</v>
      </c>
      <c r="F100" s="67">
        <v>29</v>
      </c>
      <c r="G100" s="67">
        <v>5.666666666666667</v>
      </c>
    </row>
    <row r="101" spans="5:7" x14ac:dyDescent="0.3">
      <c r="E101" s="29" t="s">
        <v>174</v>
      </c>
      <c r="F101" s="67">
        <v>120</v>
      </c>
      <c r="G101" s="67">
        <v>23</v>
      </c>
    </row>
    <row r="102" spans="5:7" x14ac:dyDescent="0.3">
      <c r="E102" s="86" t="s">
        <v>423</v>
      </c>
      <c r="F102" s="67">
        <v>32</v>
      </c>
      <c r="G102" s="67">
        <v>5.75</v>
      </c>
    </row>
    <row r="103" spans="5:7" x14ac:dyDescent="0.3">
      <c r="E103" s="86" t="s">
        <v>426</v>
      </c>
      <c r="F103" s="67">
        <v>88</v>
      </c>
      <c r="G103" s="67">
        <v>17.25</v>
      </c>
    </row>
    <row r="104" spans="5:7" x14ac:dyDescent="0.3">
      <c r="E104" s="29" t="s">
        <v>175</v>
      </c>
      <c r="F104" s="67">
        <v>183</v>
      </c>
      <c r="G104" s="67">
        <v>36</v>
      </c>
    </row>
    <row r="105" spans="5:7" x14ac:dyDescent="0.3">
      <c r="E105" s="86" t="s">
        <v>435</v>
      </c>
      <c r="F105" s="67">
        <v>35</v>
      </c>
      <c r="G105" s="67">
        <v>6</v>
      </c>
    </row>
    <row r="106" spans="5:7" x14ac:dyDescent="0.3">
      <c r="E106" s="86" t="s">
        <v>436</v>
      </c>
      <c r="F106" s="67">
        <v>67</v>
      </c>
      <c r="G106" s="67">
        <v>12</v>
      </c>
    </row>
    <row r="107" spans="5:7" x14ac:dyDescent="0.3">
      <c r="E107" s="86" t="s">
        <v>424</v>
      </c>
      <c r="F107" s="67">
        <v>31</v>
      </c>
      <c r="G107" s="67">
        <v>6</v>
      </c>
    </row>
    <row r="108" spans="5:7" x14ac:dyDescent="0.3">
      <c r="E108" s="86" t="s">
        <v>425</v>
      </c>
      <c r="F108" s="67">
        <v>30</v>
      </c>
      <c r="G108" s="67">
        <v>6</v>
      </c>
    </row>
    <row r="109" spans="5:7" x14ac:dyDescent="0.3">
      <c r="E109" s="86" t="s">
        <v>438</v>
      </c>
      <c r="F109" s="67">
        <v>20</v>
      </c>
      <c r="G109" s="67">
        <v>6</v>
      </c>
    </row>
    <row r="110" spans="5:7" x14ac:dyDescent="0.3">
      <c r="E110" s="29" t="s">
        <v>188</v>
      </c>
      <c r="F110" s="67">
        <v>140</v>
      </c>
      <c r="G110" s="67">
        <v>30.416666666666664</v>
      </c>
    </row>
    <row r="111" spans="5:7" x14ac:dyDescent="0.3">
      <c r="E111" s="86" t="s">
        <v>436</v>
      </c>
      <c r="F111" s="67">
        <v>33</v>
      </c>
      <c r="G111" s="67">
        <v>6.083333333333333</v>
      </c>
    </row>
    <row r="112" spans="5:7" x14ac:dyDescent="0.3">
      <c r="E112" s="86" t="s">
        <v>424</v>
      </c>
      <c r="F112" s="67">
        <v>31</v>
      </c>
      <c r="G112" s="67">
        <v>6.083333333333333</v>
      </c>
    </row>
    <row r="113" spans="5:7" x14ac:dyDescent="0.3">
      <c r="E113" s="86" t="s">
        <v>427</v>
      </c>
      <c r="F113" s="67">
        <v>29</v>
      </c>
      <c r="G113" s="67">
        <v>6.083333333333333</v>
      </c>
    </row>
    <row r="114" spans="5:7" x14ac:dyDescent="0.3">
      <c r="E114" s="86" t="s">
        <v>429</v>
      </c>
      <c r="F114" s="67">
        <v>26</v>
      </c>
      <c r="G114" s="67">
        <v>6.083333333333333</v>
      </c>
    </row>
    <row r="115" spans="5:7" x14ac:dyDescent="0.3">
      <c r="E115" s="86" t="s">
        <v>437</v>
      </c>
      <c r="F115" s="67">
        <v>21</v>
      </c>
      <c r="G115" s="67">
        <v>6.083333333333333</v>
      </c>
    </row>
    <row r="116" spans="5:7" x14ac:dyDescent="0.3">
      <c r="E116" s="29" t="s">
        <v>182</v>
      </c>
      <c r="F116" s="67">
        <v>50</v>
      </c>
      <c r="G116" s="67">
        <v>12.333333333333334</v>
      </c>
    </row>
    <row r="117" spans="5:7" x14ac:dyDescent="0.3">
      <c r="E117" s="86" t="s">
        <v>426</v>
      </c>
      <c r="F117" s="67">
        <v>29</v>
      </c>
      <c r="G117" s="67">
        <v>6.166666666666667</v>
      </c>
    </row>
    <row r="118" spans="5:7" x14ac:dyDescent="0.3">
      <c r="E118" s="86" t="s">
        <v>437</v>
      </c>
      <c r="F118" s="67">
        <v>21</v>
      </c>
      <c r="G118" s="67">
        <v>6.166666666666667</v>
      </c>
    </row>
    <row r="119" spans="5:7" x14ac:dyDescent="0.3">
      <c r="E119" s="29" t="s">
        <v>171</v>
      </c>
      <c r="F119" s="67">
        <v>30</v>
      </c>
      <c r="G119" s="67">
        <v>6.25</v>
      </c>
    </row>
    <row r="120" spans="5:7" x14ac:dyDescent="0.3">
      <c r="E120" s="86" t="s">
        <v>425</v>
      </c>
      <c r="F120" s="67">
        <v>30</v>
      </c>
      <c r="G120" s="67">
        <v>6.25</v>
      </c>
    </row>
    <row r="121" spans="5:7" x14ac:dyDescent="0.3">
      <c r="E121" s="29" t="s">
        <v>310</v>
      </c>
      <c r="F121" s="67">
        <v>35</v>
      </c>
      <c r="G121" s="67">
        <v>6.333333333333333</v>
      </c>
    </row>
    <row r="122" spans="5:7" x14ac:dyDescent="0.3">
      <c r="E122" s="86" t="s">
        <v>435</v>
      </c>
      <c r="F122" s="67">
        <v>35</v>
      </c>
      <c r="G122" s="67">
        <v>6.333333333333333</v>
      </c>
    </row>
    <row r="123" spans="5:7" x14ac:dyDescent="0.3">
      <c r="E123" s="29" t="s">
        <v>309</v>
      </c>
      <c r="F123" s="67">
        <v>21</v>
      </c>
      <c r="G123" s="67">
        <v>6.416666666666667</v>
      </c>
    </row>
    <row r="124" spans="5:7" x14ac:dyDescent="0.3">
      <c r="E124" s="86" t="s">
        <v>438</v>
      </c>
      <c r="F124" s="67">
        <v>21</v>
      </c>
      <c r="G124" s="67">
        <v>6.416666666666667</v>
      </c>
    </row>
    <row r="125" spans="5:7" x14ac:dyDescent="0.3">
      <c r="E125" s="13" t="s">
        <v>0</v>
      </c>
      <c r="F125" s="67">
        <v>567</v>
      </c>
      <c r="G125" s="67">
        <v>126.83333333333334</v>
      </c>
    </row>
    <row r="126" spans="5:7" x14ac:dyDescent="0.3">
      <c r="E126" s="29" t="s">
        <v>306</v>
      </c>
      <c r="F126" s="67">
        <v>19</v>
      </c>
      <c r="G126" s="67">
        <v>5.083333333333333</v>
      </c>
    </row>
    <row r="127" spans="5:7" x14ac:dyDescent="0.3">
      <c r="E127" s="86" t="s">
        <v>439</v>
      </c>
      <c r="F127" s="67">
        <v>19</v>
      </c>
      <c r="G127" s="67">
        <v>5.083333333333333</v>
      </c>
    </row>
    <row r="128" spans="5:7" x14ac:dyDescent="0.3">
      <c r="E128" s="29" t="s">
        <v>209</v>
      </c>
      <c r="F128" s="67">
        <v>30</v>
      </c>
      <c r="G128" s="67">
        <v>5.833333333333333</v>
      </c>
    </row>
    <row r="129" spans="5:7" x14ac:dyDescent="0.3">
      <c r="E129" s="86" t="s">
        <v>425</v>
      </c>
      <c r="F129" s="67">
        <v>30</v>
      </c>
      <c r="G129" s="67">
        <v>5.833333333333333</v>
      </c>
    </row>
    <row r="130" spans="5:7" x14ac:dyDescent="0.3">
      <c r="E130" s="29" t="s">
        <v>168</v>
      </c>
      <c r="F130" s="67">
        <v>49</v>
      </c>
      <c r="G130" s="67">
        <v>11.833333333333334</v>
      </c>
    </row>
    <row r="131" spans="5:7" x14ac:dyDescent="0.3">
      <c r="E131" s="86" t="s">
        <v>427</v>
      </c>
      <c r="F131" s="67">
        <v>28</v>
      </c>
      <c r="G131" s="67">
        <v>5.916666666666667</v>
      </c>
    </row>
    <row r="132" spans="5:7" x14ac:dyDescent="0.3">
      <c r="E132" s="86" t="s">
        <v>437</v>
      </c>
      <c r="F132" s="67">
        <v>21</v>
      </c>
      <c r="G132" s="67">
        <v>5.916666666666667</v>
      </c>
    </row>
    <row r="133" spans="5:7" x14ac:dyDescent="0.3">
      <c r="E133" s="29" t="s">
        <v>307</v>
      </c>
      <c r="F133" s="67">
        <v>25</v>
      </c>
      <c r="G133" s="67">
        <v>5.166666666666667</v>
      </c>
    </row>
    <row r="134" spans="5:7" x14ac:dyDescent="0.3">
      <c r="E134" s="86" t="s">
        <v>430</v>
      </c>
      <c r="F134" s="67">
        <v>25</v>
      </c>
      <c r="G134" s="67">
        <v>5.166666666666667</v>
      </c>
    </row>
    <row r="135" spans="5:7" x14ac:dyDescent="0.3">
      <c r="E135" s="29" t="s">
        <v>308</v>
      </c>
      <c r="F135" s="67">
        <v>48</v>
      </c>
      <c r="G135" s="67">
        <v>10.5</v>
      </c>
    </row>
    <row r="136" spans="5:7" x14ac:dyDescent="0.3">
      <c r="E136" s="86" t="s">
        <v>431</v>
      </c>
      <c r="F136" s="67">
        <v>48</v>
      </c>
      <c r="G136" s="67">
        <v>10.5</v>
      </c>
    </row>
    <row r="137" spans="5:7" x14ac:dyDescent="0.3">
      <c r="E137" s="29" t="s">
        <v>254</v>
      </c>
      <c r="F137" s="67">
        <v>48</v>
      </c>
      <c r="G137" s="67">
        <v>10.666666666666666</v>
      </c>
    </row>
    <row r="138" spans="5:7" x14ac:dyDescent="0.3">
      <c r="E138" s="86" t="s">
        <v>429</v>
      </c>
      <c r="F138" s="67">
        <v>26</v>
      </c>
      <c r="G138" s="67">
        <v>5.333333333333333</v>
      </c>
    </row>
    <row r="139" spans="5:7" x14ac:dyDescent="0.3">
      <c r="E139" s="86" t="s">
        <v>433</v>
      </c>
      <c r="F139" s="67">
        <v>22</v>
      </c>
      <c r="G139" s="67">
        <v>5.333333333333333</v>
      </c>
    </row>
    <row r="140" spans="5:7" x14ac:dyDescent="0.3">
      <c r="E140" s="29" t="s">
        <v>229</v>
      </c>
      <c r="F140" s="67">
        <v>90</v>
      </c>
      <c r="G140" s="67">
        <v>21.666666666666668</v>
      </c>
    </row>
    <row r="141" spans="5:7" x14ac:dyDescent="0.3">
      <c r="E141" s="86" t="s">
        <v>429</v>
      </c>
      <c r="F141" s="67">
        <v>26</v>
      </c>
      <c r="G141" s="67">
        <v>5.416666666666667</v>
      </c>
    </row>
    <row r="142" spans="5:7" x14ac:dyDescent="0.3">
      <c r="E142" s="86" t="s">
        <v>433</v>
      </c>
      <c r="F142" s="67">
        <v>44</v>
      </c>
      <c r="G142" s="67">
        <v>10.833333333333334</v>
      </c>
    </row>
    <row r="143" spans="5:7" x14ac:dyDescent="0.3">
      <c r="E143" s="86" t="s">
        <v>438</v>
      </c>
      <c r="F143" s="67">
        <v>20</v>
      </c>
      <c r="G143" s="67">
        <v>5.416666666666667</v>
      </c>
    </row>
    <row r="144" spans="5:7" x14ac:dyDescent="0.3">
      <c r="E144" s="29" t="s">
        <v>232</v>
      </c>
      <c r="F144" s="67">
        <v>104</v>
      </c>
      <c r="G144" s="67">
        <v>22</v>
      </c>
    </row>
    <row r="145" spans="5:7" x14ac:dyDescent="0.3">
      <c r="E145" s="86" t="s">
        <v>427</v>
      </c>
      <c r="F145" s="67">
        <v>56</v>
      </c>
      <c r="G145" s="67">
        <v>11</v>
      </c>
    </row>
    <row r="146" spans="5:7" x14ac:dyDescent="0.3">
      <c r="E146" s="86" t="s">
        <v>431</v>
      </c>
      <c r="F146" s="67">
        <v>24</v>
      </c>
      <c r="G146" s="67">
        <v>5.5</v>
      </c>
    </row>
    <row r="147" spans="5:7" x14ac:dyDescent="0.3">
      <c r="E147" s="86" t="s">
        <v>432</v>
      </c>
      <c r="F147" s="67">
        <v>24</v>
      </c>
      <c r="G147" s="67">
        <v>5.5</v>
      </c>
    </row>
    <row r="148" spans="5:7" x14ac:dyDescent="0.3">
      <c r="E148" s="29" t="s">
        <v>218</v>
      </c>
      <c r="F148" s="67">
        <v>79</v>
      </c>
      <c r="G148" s="67">
        <v>16.75</v>
      </c>
    </row>
    <row r="149" spans="5:7" x14ac:dyDescent="0.3">
      <c r="E149" s="86" t="s">
        <v>425</v>
      </c>
      <c r="F149" s="67">
        <v>30</v>
      </c>
      <c r="G149" s="67">
        <v>5.583333333333333</v>
      </c>
    </row>
    <row r="150" spans="5:7" x14ac:dyDescent="0.3">
      <c r="E150" s="86" t="s">
        <v>430</v>
      </c>
      <c r="F150" s="67">
        <v>26</v>
      </c>
      <c r="G150" s="67">
        <v>5.583333333333333</v>
      </c>
    </row>
    <row r="151" spans="5:7" x14ac:dyDescent="0.3">
      <c r="E151" s="86" t="s">
        <v>432</v>
      </c>
      <c r="F151" s="67">
        <v>23</v>
      </c>
      <c r="G151" s="67">
        <v>5.583333333333333</v>
      </c>
    </row>
    <row r="152" spans="5:7" x14ac:dyDescent="0.3">
      <c r="E152" s="29" t="s">
        <v>179</v>
      </c>
      <c r="F152" s="67">
        <v>52</v>
      </c>
      <c r="G152" s="67">
        <v>11.333333333333334</v>
      </c>
    </row>
    <row r="153" spans="5:7" x14ac:dyDescent="0.3">
      <c r="E153" s="86" t="s">
        <v>425</v>
      </c>
      <c r="F153" s="67">
        <v>30</v>
      </c>
      <c r="G153" s="67">
        <v>5.666666666666667</v>
      </c>
    </row>
    <row r="154" spans="5:7" x14ac:dyDescent="0.3">
      <c r="E154" s="86" t="s">
        <v>433</v>
      </c>
      <c r="F154" s="67">
        <v>22</v>
      </c>
      <c r="G154" s="67">
        <v>5.666666666666667</v>
      </c>
    </row>
    <row r="155" spans="5:7" x14ac:dyDescent="0.3">
      <c r="E155" s="29" t="s">
        <v>175</v>
      </c>
      <c r="F155" s="67">
        <v>23</v>
      </c>
      <c r="G155" s="67">
        <v>6</v>
      </c>
    </row>
    <row r="156" spans="5:7" x14ac:dyDescent="0.3">
      <c r="E156" s="86" t="s">
        <v>432</v>
      </c>
      <c r="F156" s="67">
        <v>23</v>
      </c>
      <c r="G156" s="67">
        <v>6</v>
      </c>
    </row>
    <row r="157" spans="5:7" x14ac:dyDescent="0.3">
      <c r="E157" s="81" t="s">
        <v>303</v>
      </c>
      <c r="F157" s="67">
        <v>2681</v>
      </c>
      <c r="G157" s="67">
        <v>555.91666666666674</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X99"/>
  <sheetViews>
    <sheetView topLeftCell="J1" workbookViewId="0">
      <pane ySplit="3" topLeftCell="A70" activePane="bottomLeft" state="frozen"/>
      <selection pane="bottomLeft" activeCell="Y79" sqref="Y79"/>
    </sheetView>
  </sheetViews>
  <sheetFormatPr defaultRowHeight="14.4" x14ac:dyDescent="0.3"/>
  <cols>
    <col min="1" max="1" width="8.33203125" bestFit="1" customWidth="1"/>
    <col min="2" max="3" width="12.5546875" customWidth="1"/>
    <col min="4" max="5" width="12.6640625" customWidth="1"/>
    <col min="6" max="6" width="17.109375" customWidth="1"/>
    <col min="7" max="7" width="9.6640625" customWidth="1"/>
    <col min="8" max="8" width="9" style="12" customWidth="1"/>
    <col min="9" max="9" width="53.88671875" style="12" customWidth="1"/>
    <col min="10" max="10" width="47.33203125" style="12" customWidth="1"/>
    <col min="11" max="11" width="29.5546875" style="65" customWidth="1"/>
    <col min="12" max="12" width="10.6640625" style="67" bestFit="1" customWidth="1"/>
    <col min="13" max="15" width="10.6640625" style="67" customWidth="1"/>
    <col min="16" max="16" width="15.5546875" style="12" bestFit="1" customWidth="1"/>
    <col min="17" max="17" width="7.33203125" bestFit="1" customWidth="1"/>
    <col min="18" max="18" width="8.44140625" bestFit="1" customWidth="1"/>
    <col min="19" max="19" width="6.88671875" customWidth="1"/>
    <col min="20" max="20" width="10.6640625" style="12" customWidth="1"/>
    <col min="21" max="21" width="7.33203125" style="12" customWidth="1"/>
    <col min="22" max="22" width="7.88671875" customWidth="1"/>
    <col min="23" max="23" width="8.33203125" style="12" customWidth="1"/>
    <col min="24" max="24" width="8.88671875" bestFit="1" customWidth="1"/>
  </cols>
  <sheetData>
    <row r="1" spans="1:23" ht="18" x14ac:dyDescent="0.35">
      <c r="A1" s="1" t="s">
        <v>348</v>
      </c>
      <c r="I1" s="12" t="s">
        <v>410</v>
      </c>
      <c r="J1" s="12" t="s">
        <v>409</v>
      </c>
      <c r="L1" s="67" t="s">
        <v>394</v>
      </c>
      <c r="S1" s="12"/>
      <c r="V1" s="12"/>
      <c r="W1"/>
    </row>
    <row r="2" spans="1:23" x14ac:dyDescent="0.3">
      <c r="I2" s="12" t="s">
        <v>411</v>
      </c>
      <c r="J2" s="12" t="str">
        <f>F4 &amp; " " &amp;G4</f>
        <v>Meghan Agosta</v>
      </c>
      <c r="P2"/>
      <c r="S2" s="12"/>
      <c r="V2" s="12"/>
      <c r="W2"/>
    </row>
    <row r="3" spans="1:23" x14ac:dyDescent="0.3">
      <c r="A3" s="42" t="s">
        <v>158</v>
      </c>
      <c r="B3" s="43" t="s">
        <v>159</v>
      </c>
      <c r="C3" s="43" t="s">
        <v>160</v>
      </c>
      <c r="D3" s="43" t="s">
        <v>161</v>
      </c>
      <c r="E3" s="43" t="s">
        <v>162</v>
      </c>
      <c r="F3" s="43" t="s">
        <v>408</v>
      </c>
      <c r="G3" s="43" t="s">
        <v>163</v>
      </c>
      <c r="H3" s="44" t="s">
        <v>164</v>
      </c>
      <c r="I3" s="44" t="s">
        <v>412</v>
      </c>
      <c r="J3" s="44" t="s">
        <v>408</v>
      </c>
      <c r="K3" s="66"/>
      <c r="L3" s="68" t="s">
        <v>148</v>
      </c>
      <c r="M3" s="68"/>
      <c r="N3" s="68"/>
      <c r="O3" s="68"/>
      <c r="P3" s="43" t="s">
        <v>149</v>
      </c>
      <c r="Q3" s="43" t="s">
        <v>265</v>
      </c>
      <c r="R3" s="43" t="s">
        <v>165</v>
      </c>
      <c r="S3" s="44" t="s">
        <v>305</v>
      </c>
      <c r="T3" s="44" t="s">
        <v>304</v>
      </c>
      <c r="U3" s="45" t="s">
        <v>390</v>
      </c>
      <c r="V3" s="46" t="s">
        <v>391</v>
      </c>
      <c r="W3"/>
    </row>
    <row r="4" spans="1:23" x14ac:dyDescent="0.3">
      <c r="A4" s="47">
        <v>1</v>
      </c>
      <c r="B4" s="48" t="s">
        <v>0</v>
      </c>
      <c r="C4" s="48" t="s">
        <v>219</v>
      </c>
      <c r="D4" s="48" t="s">
        <v>25</v>
      </c>
      <c r="E4" s="48" t="s">
        <v>217</v>
      </c>
      <c r="F4" s="48" t="s">
        <v>25</v>
      </c>
      <c r="G4" s="48" t="s">
        <v>217</v>
      </c>
      <c r="H4" s="49" t="s">
        <v>218</v>
      </c>
      <c r="I4" s="49"/>
      <c r="J4" s="49" t="str">
        <f>CONCATENATE(F4," ",G4)</f>
        <v>Meghan Agosta</v>
      </c>
      <c r="K4" s="49" t="str">
        <f t="shared" ref="K4:K35" si="0">RIGHT(F4,5)</f>
        <v>eghan</v>
      </c>
      <c r="L4" s="69">
        <v>2</v>
      </c>
      <c r="M4" s="69">
        <v>12</v>
      </c>
      <c r="N4" s="69">
        <v>1987</v>
      </c>
      <c r="O4" s="69"/>
      <c r="P4" s="48" t="s">
        <v>266</v>
      </c>
      <c r="Q4" s="48" t="s">
        <v>339</v>
      </c>
      <c r="R4" s="48" t="s">
        <v>14</v>
      </c>
      <c r="S4" s="50">
        <f ca="1">DATEDIF(PlayerData!$L4,TODAY(),"y")</f>
        <v>123</v>
      </c>
      <c r="T4" s="51">
        <f>SUM(LEFT(PlayerData!$H4,1), RIGHT(PlayerData!$H4, LEN(PlayerData!$H4)-2)/12)</f>
        <v>5.583333333333333</v>
      </c>
      <c r="U4" s="51">
        <f>PlayerData!$T4*12</f>
        <v>67</v>
      </c>
      <c r="V4" s="52" t="e">
        <f>ROUND(PlayerData!$G4/(PlayerData!$U4*PlayerData!$U4)*703,0)</f>
        <v>#VALUE!</v>
      </c>
      <c r="W4"/>
    </row>
    <row r="5" spans="1:23" x14ac:dyDescent="0.3">
      <c r="A5" s="53">
        <v>2</v>
      </c>
      <c r="B5" s="54" t="s">
        <v>0</v>
      </c>
      <c r="C5" s="54" t="s">
        <v>219</v>
      </c>
      <c r="D5" s="54" t="s">
        <v>220</v>
      </c>
      <c r="E5" s="54" t="s">
        <v>221</v>
      </c>
      <c r="F5" s="48" t="s">
        <v>220</v>
      </c>
      <c r="G5" s="54" t="s">
        <v>221</v>
      </c>
      <c r="H5" s="55" t="s">
        <v>174</v>
      </c>
      <c r="I5" s="55"/>
      <c r="J5" s="49" t="str">
        <f t="shared" ref="J5:J68" si="1">CONCATENATE(F5," ",G5)</f>
        <v>Rebecca Johnston</v>
      </c>
      <c r="K5" s="49" t="str">
        <f t="shared" si="0"/>
        <v>becca</v>
      </c>
      <c r="L5" s="70">
        <v>9</v>
      </c>
      <c r="M5" s="70">
        <v>24</v>
      </c>
      <c r="N5" s="70">
        <v>1989</v>
      </c>
      <c r="O5" s="70"/>
      <c r="P5" s="54" t="s">
        <v>267</v>
      </c>
      <c r="Q5" s="54" t="s">
        <v>339</v>
      </c>
      <c r="R5" s="54" t="s">
        <v>14</v>
      </c>
      <c r="S5" s="50">
        <f ca="1">DATEDIF(PlayerData!$L5,TODAY(),"y")</f>
        <v>123</v>
      </c>
      <c r="T5" s="51">
        <f>SUM(LEFT(PlayerData!$H5,1), RIGHT(PlayerData!$H5, LEN(PlayerData!$H5)-2)/12)</f>
        <v>5.75</v>
      </c>
      <c r="U5" s="51">
        <f>PlayerData!$T5*12</f>
        <v>69</v>
      </c>
      <c r="V5" s="52" t="e">
        <f>ROUND(PlayerData!$G5/(PlayerData!$U5*PlayerData!$U5)*703,0)</f>
        <v>#VALUE!</v>
      </c>
      <c r="W5"/>
    </row>
    <row r="6" spans="1:23" x14ac:dyDescent="0.3">
      <c r="A6" s="47">
        <v>3</v>
      </c>
      <c r="B6" s="48" t="s">
        <v>0</v>
      </c>
      <c r="C6" s="48" t="s">
        <v>219</v>
      </c>
      <c r="D6" s="48" t="s">
        <v>223</v>
      </c>
      <c r="E6" s="48" t="s">
        <v>224</v>
      </c>
      <c r="F6" s="48" t="s">
        <v>223</v>
      </c>
      <c r="G6" s="48" t="s">
        <v>224</v>
      </c>
      <c r="H6" s="49" t="s">
        <v>209</v>
      </c>
      <c r="I6" s="49" t="str">
        <f>UPPER(G6)</f>
        <v>STACEY</v>
      </c>
      <c r="J6" s="49" t="str">
        <f t="shared" si="1"/>
        <v>Laura Stacey</v>
      </c>
      <c r="K6" s="49" t="str">
        <f t="shared" si="0"/>
        <v>Laura</v>
      </c>
      <c r="L6" s="69">
        <v>5</v>
      </c>
      <c r="M6" s="69">
        <v>5</v>
      </c>
      <c r="N6" s="69">
        <v>1994</v>
      </c>
      <c r="O6" s="69"/>
      <c r="P6" s="48" t="s">
        <v>268</v>
      </c>
      <c r="Q6" s="48" t="s">
        <v>339</v>
      </c>
      <c r="R6" s="48" t="s">
        <v>14</v>
      </c>
      <c r="S6" s="50">
        <f ca="1">DATEDIF(PlayerData!$L6,TODAY(),"y")</f>
        <v>123</v>
      </c>
      <c r="T6" s="51">
        <f>SUM(LEFT(PlayerData!$H6,1), RIGHT(PlayerData!$H6, LEN(PlayerData!$H6)-2)/12)</f>
        <v>5.833333333333333</v>
      </c>
      <c r="U6" s="51">
        <f>PlayerData!$T6*12</f>
        <v>70</v>
      </c>
      <c r="V6" s="52" t="e">
        <f>ROUND(PlayerData!$G6/(PlayerData!$U6*PlayerData!$U6)*703,0)</f>
        <v>#VALUE!</v>
      </c>
      <c r="W6"/>
    </row>
    <row r="7" spans="1:23" x14ac:dyDescent="0.3">
      <c r="A7" s="53">
        <v>4</v>
      </c>
      <c r="B7" s="54" t="s">
        <v>0</v>
      </c>
      <c r="C7" s="54" t="s">
        <v>219</v>
      </c>
      <c r="D7" s="54" t="s">
        <v>225</v>
      </c>
      <c r="E7" s="54" t="s">
        <v>226</v>
      </c>
      <c r="F7" s="48" t="s">
        <v>225</v>
      </c>
      <c r="G7" s="54" t="s">
        <v>226</v>
      </c>
      <c r="H7" s="55" t="s">
        <v>209</v>
      </c>
      <c r="I7" s="55" t="str">
        <f>UPPER(G7)</f>
        <v>WAKEFIELD</v>
      </c>
      <c r="J7" s="49" t="str">
        <f t="shared" si="1"/>
        <v>Jennifer Wakefield</v>
      </c>
      <c r="K7" s="49" t="str">
        <f t="shared" si="0"/>
        <v>nifer</v>
      </c>
      <c r="L7" s="70">
        <v>6</v>
      </c>
      <c r="M7" s="70">
        <v>15</v>
      </c>
      <c r="N7" s="70">
        <v>1989</v>
      </c>
      <c r="O7" s="70"/>
      <c r="P7" s="54" t="s">
        <v>269</v>
      </c>
      <c r="Q7" s="54" t="s">
        <v>339</v>
      </c>
      <c r="R7" s="54" t="s">
        <v>14</v>
      </c>
      <c r="S7" s="50">
        <f ca="1">DATEDIF(PlayerData!$L7,TODAY(),"y")</f>
        <v>123</v>
      </c>
      <c r="T7" s="51">
        <f>SUM(LEFT(PlayerData!$H7,1), RIGHT(PlayerData!$H7, LEN(PlayerData!$H7)-2)/12)</f>
        <v>5.833333333333333</v>
      </c>
      <c r="U7" s="51">
        <f>PlayerData!$T7*12</f>
        <v>70</v>
      </c>
      <c r="V7" s="52" t="e">
        <f>ROUND(PlayerData!$G7/(PlayerData!$U7*PlayerData!$U7)*703,0)</f>
        <v>#VALUE!</v>
      </c>
      <c r="W7"/>
    </row>
    <row r="8" spans="1:23" x14ac:dyDescent="0.3">
      <c r="A8" s="47">
        <v>5</v>
      </c>
      <c r="B8" s="48" t="s">
        <v>0</v>
      </c>
      <c r="C8" s="48" t="s">
        <v>219</v>
      </c>
      <c r="D8" s="48" t="s">
        <v>227</v>
      </c>
      <c r="E8" s="48" t="s">
        <v>228</v>
      </c>
      <c r="F8" s="48" t="s">
        <v>227</v>
      </c>
      <c r="G8" s="48" t="s">
        <v>228</v>
      </c>
      <c r="H8" s="49" t="s">
        <v>229</v>
      </c>
      <c r="I8" s="49" t="str">
        <f>UPPER(G8)</f>
        <v>SAULNIER</v>
      </c>
      <c r="J8" s="49" t="str">
        <f t="shared" si="1"/>
        <v>Jillian Saulnier</v>
      </c>
      <c r="K8" s="49" t="str">
        <f t="shared" si="0"/>
        <v>llian</v>
      </c>
      <c r="L8" s="69">
        <v>3</v>
      </c>
      <c r="M8" s="69">
        <v>7</v>
      </c>
      <c r="N8" s="69">
        <v>1992</v>
      </c>
      <c r="O8" s="69"/>
      <c r="P8" s="48" t="s">
        <v>270</v>
      </c>
      <c r="Q8" s="48" t="s">
        <v>340</v>
      </c>
      <c r="R8" s="48" t="s">
        <v>14</v>
      </c>
      <c r="S8" s="50">
        <f ca="1">DATEDIF(PlayerData!$L8,TODAY(),"y")</f>
        <v>123</v>
      </c>
      <c r="T8" s="51">
        <f>SUM(LEFT(PlayerData!$H8,1), RIGHT(PlayerData!$H8, LEN(PlayerData!$H8)-2)/12)</f>
        <v>5.416666666666667</v>
      </c>
      <c r="U8" s="51">
        <f>PlayerData!$T8*12</f>
        <v>65</v>
      </c>
      <c r="V8" s="52" t="e">
        <f>ROUND(PlayerData!$G8/(PlayerData!$U8*PlayerData!$U8)*703,0)</f>
        <v>#VALUE!</v>
      </c>
      <c r="W8"/>
    </row>
    <row r="9" spans="1:23" x14ac:dyDescent="0.3">
      <c r="A9" s="53">
        <v>6</v>
      </c>
      <c r="B9" s="56" t="s">
        <v>0</v>
      </c>
      <c r="C9" s="57" t="s">
        <v>219</v>
      </c>
      <c r="D9" s="54" t="s">
        <v>230</v>
      </c>
      <c r="E9" s="54" t="s">
        <v>231</v>
      </c>
      <c r="F9" s="48" t="s">
        <v>230</v>
      </c>
      <c r="G9" s="54" t="s">
        <v>231</v>
      </c>
      <c r="H9" s="55" t="s">
        <v>232</v>
      </c>
      <c r="I9" s="55"/>
      <c r="J9" s="49" t="str">
        <f t="shared" si="1"/>
        <v>Mélodie Daoust</v>
      </c>
      <c r="K9" s="49" t="str">
        <f t="shared" si="0"/>
        <v>lodie</v>
      </c>
      <c r="L9" s="70">
        <v>1</v>
      </c>
      <c r="M9" s="70">
        <v>7</v>
      </c>
      <c r="N9" s="70">
        <v>1992</v>
      </c>
      <c r="O9" s="70"/>
      <c r="P9" s="54" t="s">
        <v>271</v>
      </c>
      <c r="Q9" s="54" t="s">
        <v>341</v>
      </c>
      <c r="R9" s="54" t="s">
        <v>14</v>
      </c>
      <c r="S9" s="50">
        <f ca="1">DATEDIF(PlayerData!$L9,TODAY(),"y")</f>
        <v>123</v>
      </c>
      <c r="T9" s="51">
        <f>SUM(LEFT(PlayerData!$H9,1), RIGHT(PlayerData!$H9, LEN(PlayerData!$H9)-2)/12)</f>
        <v>5.5</v>
      </c>
      <c r="U9" s="51">
        <f>PlayerData!$T9*12</f>
        <v>66</v>
      </c>
      <c r="V9" s="52" t="e">
        <f>ROUND(PlayerData!$G9/(PlayerData!$U9*PlayerData!$U9)*703,0)</f>
        <v>#VALUE!</v>
      </c>
      <c r="W9"/>
    </row>
    <row r="10" spans="1:23" x14ac:dyDescent="0.3">
      <c r="A10" s="47">
        <v>7</v>
      </c>
      <c r="B10" s="58" t="s">
        <v>0</v>
      </c>
      <c r="C10" s="48" t="s">
        <v>219</v>
      </c>
      <c r="D10" s="48" t="s">
        <v>233</v>
      </c>
      <c r="E10" s="48" t="s">
        <v>234</v>
      </c>
      <c r="F10" s="48" t="s">
        <v>233</v>
      </c>
      <c r="G10" s="48" t="s">
        <v>234</v>
      </c>
      <c r="H10" s="49" t="s">
        <v>179</v>
      </c>
      <c r="I10" s="49" t="str">
        <f>_xlfn.TEXTJOIN("/",,F10,G10)</f>
        <v>Bailey/Bram</v>
      </c>
      <c r="J10" s="49" t="str">
        <f t="shared" si="1"/>
        <v>Bailey Bram</v>
      </c>
      <c r="K10" s="49" t="str">
        <f t="shared" si="0"/>
        <v>ailey</v>
      </c>
      <c r="L10" s="69">
        <v>9</v>
      </c>
      <c r="M10" s="69">
        <v>5</v>
      </c>
      <c r="N10" s="69">
        <v>1990</v>
      </c>
      <c r="O10" s="69"/>
      <c r="P10" s="48" t="s">
        <v>272</v>
      </c>
      <c r="Q10" s="48" t="s">
        <v>342</v>
      </c>
      <c r="R10" s="48" t="s">
        <v>14</v>
      </c>
      <c r="S10" s="50">
        <f ca="1">DATEDIF(PlayerData!$L10,TODAY(),"y")</f>
        <v>123</v>
      </c>
      <c r="T10" s="51">
        <f>SUM(LEFT(PlayerData!$H10,1), RIGHT(PlayerData!$H10, LEN(PlayerData!$H10)-2)/12)</f>
        <v>5.666666666666667</v>
      </c>
      <c r="U10" s="51">
        <f>PlayerData!$T10*12</f>
        <v>68</v>
      </c>
      <c r="V10" s="52" t="e">
        <f>ROUND(PlayerData!$G10/(PlayerData!$U10*PlayerData!$U10)*703,0)</f>
        <v>#VALUE!</v>
      </c>
      <c r="W10"/>
    </row>
    <row r="11" spans="1:23" x14ac:dyDescent="0.3">
      <c r="A11" s="53">
        <v>8</v>
      </c>
      <c r="B11" s="54" t="s">
        <v>0</v>
      </c>
      <c r="C11" s="54" t="s">
        <v>219</v>
      </c>
      <c r="D11" s="54" t="s">
        <v>235</v>
      </c>
      <c r="E11" s="54" t="s">
        <v>236</v>
      </c>
      <c r="F11" s="48" t="s">
        <v>235</v>
      </c>
      <c r="G11" s="54" t="s">
        <v>236</v>
      </c>
      <c r="H11" s="55" t="s">
        <v>174</v>
      </c>
      <c r="I11" s="55" t="str">
        <f>LOWER(G11)</f>
        <v>jenner</v>
      </c>
      <c r="J11" s="49" t="str">
        <f t="shared" si="1"/>
        <v>Brianne Jenner</v>
      </c>
      <c r="K11" s="49" t="str">
        <f t="shared" si="0"/>
        <v>ianne</v>
      </c>
      <c r="L11" s="70">
        <v>5</v>
      </c>
      <c r="M11" s="70">
        <v>4</v>
      </c>
      <c r="N11" s="70">
        <v>1991</v>
      </c>
      <c r="O11" s="70"/>
      <c r="P11" s="54" t="s">
        <v>273</v>
      </c>
      <c r="Q11" s="54" t="s">
        <v>339</v>
      </c>
      <c r="R11" s="54" t="s">
        <v>14</v>
      </c>
      <c r="S11" s="50">
        <f ca="1">DATEDIF(PlayerData!$L11,TODAY(),"y")</f>
        <v>123</v>
      </c>
      <c r="T11" s="51">
        <f>SUM(LEFT(PlayerData!$H11,1), RIGHT(PlayerData!$H11, LEN(PlayerData!$H11)-2)/12)</f>
        <v>5.75</v>
      </c>
      <c r="U11" s="51">
        <f>PlayerData!$T11*12</f>
        <v>69</v>
      </c>
      <c r="V11" s="52" t="e">
        <f>ROUND(PlayerData!$G11/(PlayerData!$U11*PlayerData!$U11)*703,0)</f>
        <v>#VALUE!</v>
      </c>
      <c r="W11"/>
    </row>
    <row r="12" spans="1:23" x14ac:dyDescent="0.3">
      <c r="A12" s="47">
        <v>9</v>
      </c>
      <c r="B12" s="48" t="s">
        <v>0</v>
      </c>
      <c r="C12" s="48" t="s">
        <v>219</v>
      </c>
      <c r="D12" s="48" t="s">
        <v>237</v>
      </c>
      <c r="E12" s="48" t="s">
        <v>238</v>
      </c>
      <c r="F12" s="48" t="s">
        <v>237</v>
      </c>
      <c r="G12" s="48" t="s">
        <v>238</v>
      </c>
      <c r="H12" s="49" t="s">
        <v>179</v>
      </c>
      <c r="I12" s="49" t="str">
        <f>LOWER(G12)</f>
        <v>nurse</v>
      </c>
      <c r="J12" s="49" t="str">
        <f t="shared" si="1"/>
        <v>Sarah Nurse</v>
      </c>
      <c r="K12" s="49" t="str">
        <f t="shared" si="0"/>
        <v>Sarah</v>
      </c>
      <c r="L12" s="69">
        <v>1</v>
      </c>
      <c r="M12" s="69">
        <v>4</v>
      </c>
      <c r="N12" s="69">
        <v>1995</v>
      </c>
      <c r="O12" s="69"/>
      <c r="P12" s="48" t="s">
        <v>274</v>
      </c>
      <c r="Q12" s="48" t="s">
        <v>339</v>
      </c>
      <c r="R12" s="48" t="s">
        <v>14</v>
      </c>
      <c r="S12" s="50">
        <f ca="1">DATEDIF(PlayerData!$L12,TODAY(),"y")</f>
        <v>123</v>
      </c>
      <c r="T12" s="51">
        <f>SUM(LEFT(PlayerData!$H12,1), RIGHT(PlayerData!$H12, LEN(PlayerData!$H12)-2)/12)</f>
        <v>5.666666666666667</v>
      </c>
      <c r="U12" s="51">
        <f>PlayerData!$T12*12</f>
        <v>68</v>
      </c>
      <c r="V12" s="52" t="e">
        <f>ROUND(PlayerData!$G12/(PlayerData!$U12*PlayerData!$U12)*703,0)</f>
        <v>#VALUE!</v>
      </c>
      <c r="W12"/>
    </row>
    <row r="13" spans="1:23" x14ac:dyDescent="0.3">
      <c r="A13" s="53">
        <v>10</v>
      </c>
      <c r="B13" s="54" t="s">
        <v>0</v>
      </c>
      <c r="C13" s="54" t="s">
        <v>219</v>
      </c>
      <c r="D13" s="54" t="s">
        <v>72</v>
      </c>
      <c r="E13" s="54" t="s">
        <v>239</v>
      </c>
      <c r="F13" s="48" t="s">
        <v>72</v>
      </c>
      <c r="G13" s="54" t="s">
        <v>239</v>
      </c>
      <c r="H13" s="55" t="s">
        <v>218</v>
      </c>
      <c r="I13" s="55"/>
      <c r="J13" s="49" t="str">
        <f t="shared" si="1"/>
        <v>Haley Irwin</v>
      </c>
      <c r="K13" s="49" t="str">
        <f t="shared" si="0"/>
        <v>Haley</v>
      </c>
      <c r="L13" s="70">
        <v>6</v>
      </c>
      <c r="M13" s="70">
        <v>6</v>
      </c>
      <c r="N13" s="70">
        <v>1988</v>
      </c>
      <c r="O13" s="70"/>
      <c r="P13" s="54" t="s">
        <v>275</v>
      </c>
      <c r="Q13" s="54" t="s">
        <v>339</v>
      </c>
      <c r="R13" s="54" t="s">
        <v>14</v>
      </c>
      <c r="S13" s="50">
        <f ca="1">DATEDIF(PlayerData!$L13,TODAY(),"y")</f>
        <v>123</v>
      </c>
      <c r="T13" s="51">
        <f>SUM(LEFT(PlayerData!$H13,1), RIGHT(PlayerData!$H13, LEN(PlayerData!$H13)-2)/12)</f>
        <v>5.583333333333333</v>
      </c>
      <c r="U13" s="51">
        <f>PlayerData!$T13*12</f>
        <v>67</v>
      </c>
      <c r="V13" s="52" t="e">
        <f>ROUND(PlayerData!$G13/(PlayerData!$U13*PlayerData!$U13)*703,0)</f>
        <v>#VALUE!</v>
      </c>
      <c r="W13"/>
    </row>
    <row r="14" spans="1:23" x14ac:dyDescent="0.3">
      <c r="A14" s="47">
        <v>11</v>
      </c>
      <c r="B14" s="48" t="s">
        <v>0</v>
      </c>
      <c r="C14" s="48" t="s">
        <v>219</v>
      </c>
      <c r="D14" s="48" t="s">
        <v>240</v>
      </c>
      <c r="E14" s="48" t="s">
        <v>241</v>
      </c>
      <c r="F14" s="48" t="s">
        <v>240</v>
      </c>
      <c r="G14" s="48" t="s">
        <v>413</v>
      </c>
      <c r="H14" s="49" t="s">
        <v>209</v>
      </c>
      <c r="I14" s="49" t="str">
        <f>PROPER(G14)</f>
        <v>Spooner</v>
      </c>
      <c r="J14" s="49" t="str">
        <f t="shared" si="1"/>
        <v>Natalie SpOOner</v>
      </c>
      <c r="K14" s="49" t="str">
        <f t="shared" si="0"/>
        <v>talie</v>
      </c>
      <c r="L14" s="69">
        <v>10</v>
      </c>
      <c r="M14" s="69">
        <v>17</v>
      </c>
      <c r="N14" s="69">
        <v>1990</v>
      </c>
      <c r="O14" s="69"/>
      <c r="P14" s="48" t="s">
        <v>276</v>
      </c>
      <c r="Q14" s="48" t="s">
        <v>339</v>
      </c>
      <c r="R14" s="48" t="s">
        <v>14</v>
      </c>
      <c r="S14" s="50">
        <f ca="1">DATEDIF(PlayerData!$L14,TODAY(),"y")</f>
        <v>123</v>
      </c>
      <c r="T14" s="51">
        <f>SUM(LEFT(PlayerData!$H14,1), RIGHT(PlayerData!$H14, LEN(PlayerData!$H14)-2)/12)</f>
        <v>5.833333333333333</v>
      </c>
      <c r="U14" s="51">
        <f>PlayerData!$T14*12</f>
        <v>70</v>
      </c>
      <c r="V14" s="52" t="e">
        <f>ROUND(PlayerData!$G14/(PlayerData!$U14*PlayerData!$U14)*703,0)</f>
        <v>#VALUE!</v>
      </c>
      <c r="W14"/>
    </row>
    <row r="15" spans="1:23" x14ac:dyDescent="0.3">
      <c r="A15" s="53">
        <v>12</v>
      </c>
      <c r="B15" s="54" t="s">
        <v>0</v>
      </c>
      <c r="C15" s="54" t="s">
        <v>219</v>
      </c>
      <c r="D15" s="54" t="s">
        <v>62</v>
      </c>
      <c r="E15" s="54" t="s">
        <v>243</v>
      </c>
      <c r="F15" s="48" t="s">
        <v>62</v>
      </c>
      <c r="G15" s="54" t="s">
        <v>414</v>
      </c>
      <c r="H15" s="55" t="s">
        <v>218</v>
      </c>
      <c r="I15" s="55" t="str">
        <f>PROPER(G15)</f>
        <v>Clark</v>
      </c>
      <c r="J15" s="49" t="str">
        <f t="shared" si="1"/>
        <v>Emily cLArk</v>
      </c>
      <c r="K15" s="49" t="str">
        <f t="shared" si="0"/>
        <v>Emily</v>
      </c>
      <c r="L15" s="70">
        <v>11</v>
      </c>
      <c r="M15" s="70">
        <v>28</v>
      </c>
      <c r="N15" s="70">
        <v>1995</v>
      </c>
      <c r="O15" s="70"/>
      <c r="P15" s="54" t="s">
        <v>277</v>
      </c>
      <c r="Q15" s="54" t="s">
        <v>343</v>
      </c>
      <c r="R15" s="54" t="s">
        <v>14</v>
      </c>
      <c r="S15" s="50">
        <f ca="1">DATEDIF(PlayerData!$L15,TODAY(),"y")</f>
        <v>123</v>
      </c>
      <c r="T15" s="51">
        <f>SUM(LEFT(PlayerData!$H15,1), RIGHT(PlayerData!$H15, LEN(PlayerData!$H15)-2)/12)</f>
        <v>5.583333333333333</v>
      </c>
      <c r="U15" s="51">
        <f>PlayerData!$T15*12</f>
        <v>67</v>
      </c>
      <c r="V15" s="52" t="e">
        <f>ROUND(PlayerData!$G15/(PlayerData!$U15*PlayerData!$U15)*703,0)</f>
        <v>#VALUE!</v>
      </c>
      <c r="W15"/>
    </row>
    <row r="16" spans="1:23" x14ac:dyDescent="0.3">
      <c r="A16" s="47">
        <v>13</v>
      </c>
      <c r="B16" s="48" t="s">
        <v>0</v>
      </c>
      <c r="C16" s="48" t="s">
        <v>219</v>
      </c>
      <c r="D16" s="48" t="s">
        <v>244</v>
      </c>
      <c r="E16" s="48" t="s">
        <v>214</v>
      </c>
      <c r="F16" s="48" t="s">
        <v>244</v>
      </c>
      <c r="G16" s="48" t="s">
        <v>214</v>
      </c>
      <c r="H16" s="49" t="s">
        <v>218</v>
      </c>
      <c r="I16" s="49"/>
      <c r="J16" s="49" t="str">
        <f t="shared" si="1"/>
        <v>Marie-Philip Poulin</v>
      </c>
      <c r="K16" s="49" t="str">
        <f t="shared" si="0"/>
        <v>hilip</v>
      </c>
      <c r="L16" s="69">
        <v>3</v>
      </c>
      <c r="M16" s="69">
        <v>28</v>
      </c>
      <c r="N16" s="69">
        <v>1991</v>
      </c>
      <c r="O16" s="69"/>
      <c r="P16" s="48" t="s">
        <v>278</v>
      </c>
      <c r="Q16" s="48" t="s">
        <v>341</v>
      </c>
      <c r="R16" s="48" t="s">
        <v>14</v>
      </c>
      <c r="S16" s="50">
        <f ca="1">DATEDIF(PlayerData!$L16,TODAY(),"y")</f>
        <v>123</v>
      </c>
      <c r="T16" s="51">
        <f>SUM(LEFT(PlayerData!$H16,1), RIGHT(PlayerData!$H16, LEN(PlayerData!$H16)-2)/12)</f>
        <v>5.583333333333333</v>
      </c>
      <c r="U16" s="51">
        <f>PlayerData!$T16*12</f>
        <v>67</v>
      </c>
      <c r="V16" s="52" t="e">
        <f>ROUND(PlayerData!$G16/(PlayerData!$U16*PlayerData!$U16)*703,0)</f>
        <v>#VALUE!</v>
      </c>
      <c r="W16"/>
    </row>
    <row r="17" spans="1:23" x14ac:dyDescent="0.3">
      <c r="A17" s="53">
        <v>14</v>
      </c>
      <c r="B17" s="54" t="s">
        <v>0</v>
      </c>
      <c r="C17" s="54" t="s">
        <v>219</v>
      </c>
      <c r="D17" s="54" t="s">
        <v>246</v>
      </c>
      <c r="E17" s="54" t="s">
        <v>247</v>
      </c>
      <c r="F17" s="48" t="s">
        <v>246</v>
      </c>
      <c r="G17" s="54" t="s">
        <v>247</v>
      </c>
      <c r="H17" s="55" t="s">
        <v>218</v>
      </c>
      <c r="I17" s="55"/>
      <c r="J17" s="49" t="str">
        <f t="shared" si="1"/>
        <v>Blayre Turnbull</v>
      </c>
      <c r="K17" s="49" t="str">
        <f t="shared" si="0"/>
        <v>layre</v>
      </c>
      <c r="L17" s="70">
        <v>7</v>
      </c>
      <c r="M17" s="70">
        <v>15</v>
      </c>
      <c r="N17" s="70">
        <v>1993</v>
      </c>
      <c r="O17" s="70"/>
      <c r="P17" s="54" t="s">
        <v>279</v>
      </c>
      <c r="Q17" s="54" t="s">
        <v>340</v>
      </c>
      <c r="R17" s="54" t="s">
        <v>14</v>
      </c>
      <c r="S17" s="50">
        <f ca="1">DATEDIF(PlayerData!$L17,TODAY(),"y")</f>
        <v>123</v>
      </c>
      <c r="T17" s="51">
        <f>SUM(LEFT(PlayerData!$H17,1), RIGHT(PlayerData!$H17, LEN(PlayerData!$H17)-2)/12)</f>
        <v>5.583333333333333</v>
      </c>
      <c r="U17" s="51">
        <f>PlayerData!$T17*12</f>
        <v>67</v>
      </c>
      <c r="V17" s="52" t="e">
        <f>ROUND(PlayerData!$G17/(PlayerData!$U17*PlayerData!$U17)*703,0)</f>
        <v>#VALUE!</v>
      </c>
      <c r="W17"/>
    </row>
    <row r="18" spans="1:23" x14ac:dyDescent="0.3">
      <c r="A18" s="47">
        <v>15</v>
      </c>
      <c r="B18" s="48" t="s">
        <v>0</v>
      </c>
      <c r="C18" s="48" t="s">
        <v>219</v>
      </c>
      <c r="D18" s="48" t="s">
        <v>46</v>
      </c>
      <c r="E18" s="48" t="s">
        <v>248</v>
      </c>
      <c r="F18" s="48" t="s">
        <v>46</v>
      </c>
      <c r="G18" s="48" t="s">
        <v>248</v>
      </c>
      <c r="H18" s="49" t="s">
        <v>232</v>
      </c>
      <c r="I18" s="49"/>
      <c r="J18" s="49" t="str">
        <f t="shared" si="1"/>
        <v>Jocelyne Larocque</v>
      </c>
      <c r="K18" s="49" t="str">
        <f t="shared" si="0"/>
        <v>elyne</v>
      </c>
      <c r="L18" s="69">
        <v>5</v>
      </c>
      <c r="M18" s="69">
        <v>19</v>
      </c>
      <c r="N18" s="69">
        <v>1988</v>
      </c>
      <c r="O18" s="69"/>
      <c r="P18" s="48" t="s">
        <v>280</v>
      </c>
      <c r="Q18" s="48" t="s">
        <v>342</v>
      </c>
      <c r="R18" s="48" t="s">
        <v>344</v>
      </c>
      <c r="S18" s="50">
        <f ca="1">DATEDIF(PlayerData!$L18,TODAY(),"y")</f>
        <v>123</v>
      </c>
      <c r="T18" s="51">
        <f>SUM(LEFT(PlayerData!$H18,1), RIGHT(PlayerData!$H18, LEN(PlayerData!$H18)-2)/12)</f>
        <v>5.5</v>
      </c>
      <c r="U18" s="51">
        <f>PlayerData!$T18*12</f>
        <v>66</v>
      </c>
      <c r="V18" s="52" t="e">
        <f>ROUND(PlayerData!$G18/(PlayerData!$U18*PlayerData!$U18)*703,0)</f>
        <v>#VALUE!</v>
      </c>
      <c r="W18"/>
    </row>
    <row r="19" spans="1:23" x14ac:dyDescent="0.3">
      <c r="A19" s="53">
        <v>16</v>
      </c>
      <c r="B19" s="54" t="s">
        <v>0</v>
      </c>
      <c r="C19" s="54" t="s">
        <v>219</v>
      </c>
      <c r="D19" s="54" t="s">
        <v>249</v>
      </c>
      <c r="E19" s="54" t="s">
        <v>250</v>
      </c>
      <c r="F19" s="48" t="s">
        <v>249</v>
      </c>
      <c r="G19" s="54" t="s">
        <v>250</v>
      </c>
      <c r="H19" s="55" t="s">
        <v>232</v>
      </c>
      <c r="I19" s="55"/>
      <c r="J19" s="49" t="str">
        <f t="shared" si="1"/>
        <v>Brigette Lacquette</v>
      </c>
      <c r="K19" s="49" t="str">
        <f t="shared" si="0"/>
        <v>gette</v>
      </c>
      <c r="L19" s="70">
        <v>10</v>
      </c>
      <c r="M19" s="70">
        <v>11</v>
      </c>
      <c r="N19" s="70">
        <v>1992</v>
      </c>
      <c r="O19" s="70"/>
      <c r="P19" s="54" t="s">
        <v>281</v>
      </c>
      <c r="Q19" s="54" t="s">
        <v>342</v>
      </c>
      <c r="R19" s="54" t="s">
        <v>344</v>
      </c>
      <c r="S19" s="50">
        <f ca="1">DATEDIF(PlayerData!$L19,TODAY(),"y")</f>
        <v>123</v>
      </c>
      <c r="T19" s="51">
        <f>SUM(LEFT(PlayerData!$H19,1), RIGHT(PlayerData!$H19, LEN(PlayerData!$H19)-2)/12)</f>
        <v>5.5</v>
      </c>
      <c r="U19" s="51">
        <f>PlayerData!$T19*12</f>
        <v>66</v>
      </c>
      <c r="V19" s="52" t="e">
        <f>ROUND(PlayerData!$G19/(PlayerData!$U19*PlayerData!$U19)*703,0)</f>
        <v>#VALUE!</v>
      </c>
      <c r="W19"/>
    </row>
    <row r="20" spans="1:23" x14ac:dyDescent="0.3">
      <c r="A20" s="47">
        <v>17</v>
      </c>
      <c r="B20" s="48" t="s">
        <v>0</v>
      </c>
      <c r="C20" s="48" t="s">
        <v>219</v>
      </c>
      <c r="D20" s="48" t="s">
        <v>251</v>
      </c>
      <c r="E20" s="48" t="s">
        <v>252</v>
      </c>
      <c r="F20" s="48" t="s">
        <v>251</v>
      </c>
      <c r="G20" s="48" t="s">
        <v>252</v>
      </c>
      <c r="H20" s="49" t="s">
        <v>179</v>
      </c>
      <c r="I20" s="49"/>
      <c r="J20" s="49" t="str">
        <f t="shared" si="1"/>
        <v>Lauriane Rougeau</v>
      </c>
      <c r="K20" s="49" t="str">
        <f t="shared" si="0"/>
        <v>riane</v>
      </c>
      <c r="L20" s="69">
        <v>4</v>
      </c>
      <c r="M20" s="69">
        <v>12</v>
      </c>
      <c r="N20" s="69">
        <v>1990</v>
      </c>
      <c r="O20" s="69"/>
      <c r="P20" s="48" t="s">
        <v>282</v>
      </c>
      <c r="Q20" s="48" t="s">
        <v>341</v>
      </c>
      <c r="R20" s="48" t="s">
        <v>344</v>
      </c>
      <c r="S20" s="50">
        <f ca="1">DATEDIF(PlayerData!$L20,TODAY(),"y")</f>
        <v>123</v>
      </c>
      <c r="T20" s="51">
        <f>SUM(LEFT(PlayerData!$H20,1), RIGHT(PlayerData!$H20, LEN(PlayerData!$H20)-2)/12)</f>
        <v>5.666666666666667</v>
      </c>
      <c r="U20" s="51">
        <f>PlayerData!$T20*12</f>
        <v>68</v>
      </c>
      <c r="V20" s="52" t="e">
        <f>ROUND(PlayerData!$G20/(PlayerData!$U20*PlayerData!$U20)*703,0)</f>
        <v>#VALUE!</v>
      </c>
      <c r="W20"/>
    </row>
    <row r="21" spans="1:23" x14ac:dyDescent="0.3">
      <c r="A21" s="53">
        <v>18</v>
      </c>
      <c r="B21" s="54" t="s">
        <v>0</v>
      </c>
      <c r="C21" s="54" t="s">
        <v>219</v>
      </c>
      <c r="D21" s="54" t="s">
        <v>223</v>
      </c>
      <c r="E21" s="54" t="s">
        <v>253</v>
      </c>
      <c r="F21" s="48" t="s">
        <v>223</v>
      </c>
      <c r="G21" s="54" t="s">
        <v>253</v>
      </c>
      <c r="H21" s="55" t="s">
        <v>254</v>
      </c>
      <c r="I21" s="55"/>
      <c r="J21" s="49" t="str">
        <f t="shared" si="1"/>
        <v>Laura Fortino</v>
      </c>
      <c r="K21" s="49" t="str">
        <f t="shared" si="0"/>
        <v>Laura</v>
      </c>
      <c r="L21" s="70">
        <v>1</v>
      </c>
      <c r="M21" s="70">
        <v>30</v>
      </c>
      <c r="N21" s="70">
        <v>1991</v>
      </c>
      <c r="O21" s="70"/>
      <c r="P21" s="54" t="s">
        <v>274</v>
      </c>
      <c r="Q21" s="54" t="s">
        <v>339</v>
      </c>
      <c r="R21" s="54" t="s">
        <v>344</v>
      </c>
      <c r="S21" s="50">
        <f ca="1">DATEDIF(PlayerData!$L21,TODAY(),"y")</f>
        <v>123</v>
      </c>
      <c r="T21" s="51">
        <f>SUM(LEFT(PlayerData!$H21,1), RIGHT(PlayerData!$H21, LEN(PlayerData!$H21)-2)/12)</f>
        <v>5.333333333333333</v>
      </c>
      <c r="U21" s="51">
        <f>PlayerData!$T21*12</f>
        <v>64</v>
      </c>
      <c r="V21" s="52" t="e">
        <f>ROUND(PlayerData!$G21/(PlayerData!$U21*PlayerData!$U21)*703,0)</f>
        <v>#VALUE!</v>
      </c>
      <c r="W21"/>
    </row>
    <row r="22" spans="1:23" x14ac:dyDescent="0.3">
      <c r="A22" s="47">
        <v>19</v>
      </c>
      <c r="B22" s="48" t="s">
        <v>0</v>
      </c>
      <c r="C22" s="48" t="s">
        <v>219</v>
      </c>
      <c r="D22" s="48" t="s">
        <v>255</v>
      </c>
      <c r="E22" s="48" t="s">
        <v>256</v>
      </c>
      <c r="F22" s="48" t="s">
        <v>255</v>
      </c>
      <c r="G22" s="48" t="s">
        <v>256</v>
      </c>
      <c r="H22" s="49" t="s">
        <v>174</v>
      </c>
      <c r="I22" s="49"/>
      <c r="J22" s="49" t="str">
        <f t="shared" si="1"/>
        <v>Meaghan Mikkelson</v>
      </c>
      <c r="K22" s="49" t="str">
        <f t="shared" si="0"/>
        <v>aghan</v>
      </c>
      <c r="L22" s="69">
        <v>1</v>
      </c>
      <c r="M22" s="69">
        <v>4</v>
      </c>
      <c r="N22" s="69">
        <v>1985</v>
      </c>
      <c r="O22" s="69"/>
      <c r="P22" s="48" t="s">
        <v>283</v>
      </c>
      <c r="Q22" s="48" t="s">
        <v>345</v>
      </c>
      <c r="R22" s="48" t="s">
        <v>344</v>
      </c>
      <c r="S22" s="50">
        <f ca="1">DATEDIF(PlayerData!$L22,TODAY(),"y")</f>
        <v>123</v>
      </c>
      <c r="T22" s="51">
        <f>SUM(LEFT(PlayerData!$H22,1), RIGHT(PlayerData!$H22, LEN(PlayerData!$H22)-2)/12)</f>
        <v>5.75</v>
      </c>
      <c r="U22" s="51">
        <f>PlayerData!$T22*12</f>
        <v>69</v>
      </c>
      <c r="V22" s="52" t="e">
        <f>ROUND(PlayerData!$G22/(PlayerData!$U22*PlayerData!$U22)*703,0)</f>
        <v>#VALUE!</v>
      </c>
      <c r="W22"/>
    </row>
    <row r="23" spans="1:23" x14ac:dyDescent="0.3">
      <c r="A23" s="53">
        <v>20</v>
      </c>
      <c r="B23" s="54" t="s">
        <v>0</v>
      </c>
      <c r="C23" s="54" t="s">
        <v>219</v>
      </c>
      <c r="D23" s="54" t="s">
        <v>257</v>
      </c>
      <c r="E23" s="54" t="s">
        <v>258</v>
      </c>
      <c r="F23" s="48" t="s">
        <v>257</v>
      </c>
      <c r="G23" s="54" t="s">
        <v>258</v>
      </c>
      <c r="H23" s="55" t="s">
        <v>232</v>
      </c>
      <c r="I23" s="55"/>
      <c r="J23" s="49" t="str">
        <f t="shared" si="1"/>
        <v>Renata Fast</v>
      </c>
      <c r="K23" s="49" t="str">
        <f t="shared" si="0"/>
        <v>enata</v>
      </c>
      <c r="L23" s="70">
        <v>10</v>
      </c>
      <c r="M23" s="70">
        <v>6</v>
      </c>
      <c r="N23" s="70">
        <v>1994</v>
      </c>
      <c r="O23" s="70"/>
      <c r="P23" s="54" t="s">
        <v>30</v>
      </c>
      <c r="Q23" s="54" t="s">
        <v>339</v>
      </c>
      <c r="R23" s="54" t="s">
        <v>344</v>
      </c>
      <c r="S23" s="50">
        <f ca="1">DATEDIF(PlayerData!$L23,TODAY(),"y")</f>
        <v>123</v>
      </c>
      <c r="T23" s="51">
        <f>SUM(LEFT(PlayerData!$H23,1), RIGHT(PlayerData!$H23, LEN(PlayerData!$H23)-2)/12)</f>
        <v>5.5</v>
      </c>
      <c r="U23" s="51">
        <f>PlayerData!$T23*12</f>
        <v>66</v>
      </c>
      <c r="V23" s="52" t="e">
        <f>ROUND(PlayerData!$G23/(PlayerData!$U23*PlayerData!$U23)*703,0)</f>
        <v>#VALUE!</v>
      </c>
      <c r="W23"/>
    </row>
    <row r="24" spans="1:23" x14ac:dyDescent="0.3">
      <c r="A24" s="47">
        <v>21</v>
      </c>
      <c r="B24" s="48" t="s">
        <v>0</v>
      </c>
      <c r="C24" s="48" t="s">
        <v>219</v>
      </c>
      <c r="D24" s="48" t="s">
        <v>259</v>
      </c>
      <c r="E24" s="48" t="s">
        <v>260</v>
      </c>
      <c r="F24" s="48" t="s">
        <v>259</v>
      </c>
      <c r="G24" s="48" t="s">
        <v>260</v>
      </c>
      <c r="H24" s="49" t="s">
        <v>179</v>
      </c>
      <c r="I24" s="49"/>
      <c r="J24" s="49" t="str">
        <f t="shared" si="1"/>
        <v>Shannon Szabados</v>
      </c>
      <c r="K24" s="49" t="str">
        <f t="shared" si="0"/>
        <v>annon</v>
      </c>
      <c r="L24" s="69">
        <v>8</v>
      </c>
      <c r="M24" s="69">
        <v>6</v>
      </c>
      <c r="N24" s="69">
        <v>1986</v>
      </c>
      <c r="O24" s="69"/>
      <c r="P24" s="48" t="s">
        <v>284</v>
      </c>
      <c r="Q24" s="48" t="s">
        <v>345</v>
      </c>
      <c r="R24" s="48" t="s">
        <v>35</v>
      </c>
      <c r="S24" s="50">
        <f ca="1">DATEDIF(PlayerData!$L24,TODAY(),"y")</f>
        <v>123</v>
      </c>
      <c r="T24" s="51">
        <f>SUM(LEFT(PlayerData!$H24,1), RIGHT(PlayerData!$H24, LEN(PlayerData!$H24)-2)/12)</f>
        <v>5.666666666666667</v>
      </c>
      <c r="U24" s="51">
        <f>PlayerData!$T24*12</f>
        <v>68</v>
      </c>
      <c r="V24" s="52" t="e">
        <f>ROUND(PlayerData!$G24/(PlayerData!$U24*PlayerData!$U24)*703,0)</f>
        <v>#VALUE!</v>
      </c>
      <c r="W24"/>
    </row>
    <row r="25" spans="1:23" x14ac:dyDescent="0.3">
      <c r="A25" s="53">
        <v>22</v>
      </c>
      <c r="B25" s="54" t="s">
        <v>0</v>
      </c>
      <c r="C25" s="54" t="s">
        <v>219</v>
      </c>
      <c r="D25" s="54" t="s">
        <v>261</v>
      </c>
      <c r="E25" s="54" t="s">
        <v>262</v>
      </c>
      <c r="F25" s="48" t="s">
        <v>261</v>
      </c>
      <c r="G25" s="54" t="s">
        <v>262</v>
      </c>
      <c r="H25" s="55" t="s">
        <v>179</v>
      </c>
      <c r="I25" s="55"/>
      <c r="J25" s="49" t="str">
        <f t="shared" si="1"/>
        <v>Geneviève Lacasse</v>
      </c>
      <c r="K25" s="49" t="str">
        <f t="shared" si="0"/>
        <v>viève</v>
      </c>
      <c r="L25" s="70">
        <v>5</v>
      </c>
      <c r="M25" s="70">
        <v>5</v>
      </c>
      <c r="N25" s="70">
        <v>1989</v>
      </c>
      <c r="O25" s="70"/>
      <c r="P25" s="54" t="s">
        <v>285</v>
      </c>
      <c r="Q25" s="54" t="s">
        <v>339</v>
      </c>
      <c r="R25" s="54" t="s">
        <v>35</v>
      </c>
      <c r="S25" s="50">
        <f ca="1">DATEDIF(PlayerData!$L25,TODAY(),"y")</f>
        <v>123</v>
      </c>
      <c r="T25" s="51">
        <f>SUM(LEFT(PlayerData!$H25,1), RIGHT(PlayerData!$H25, LEN(PlayerData!$H25)-2)/12)</f>
        <v>5.666666666666667</v>
      </c>
      <c r="U25" s="51">
        <f>PlayerData!$T25*12</f>
        <v>68</v>
      </c>
      <c r="V25" s="52" t="e">
        <f>ROUND(PlayerData!$G25/(PlayerData!$U25*PlayerData!$U25)*703,0)</f>
        <v>#VALUE!</v>
      </c>
      <c r="W25"/>
    </row>
    <row r="26" spans="1:23" x14ac:dyDescent="0.3">
      <c r="A26" s="47">
        <v>23</v>
      </c>
      <c r="B26" s="48" t="s">
        <v>0</v>
      </c>
      <c r="C26" s="48" t="s">
        <v>219</v>
      </c>
      <c r="D26" s="48" t="s">
        <v>263</v>
      </c>
      <c r="E26" s="48" t="s">
        <v>264</v>
      </c>
      <c r="F26" s="48" t="s">
        <v>263</v>
      </c>
      <c r="G26" s="48" t="s">
        <v>264</v>
      </c>
      <c r="H26" s="49" t="s">
        <v>174</v>
      </c>
      <c r="I26" s="49"/>
      <c r="J26" s="49" t="str">
        <f t="shared" si="1"/>
        <v>Ann-Renée Desbiens</v>
      </c>
      <c r="K26" s="49" t="str">
        <f t="shared" si="0"/>
        <v>Renée</v>
      </c>
      <c r="L26" s="69">
        <v>4</v>
      </c>
      <c r="M26" s="69">
        <v>10</v>
      </c>
      <c r="N26" s="69">
        <v>1994</v>
      </c>
      <c r="O26" s="69"/>
      <c r="P26" s="48" t="s">
        <v>286</v>
      </c>
      <c r="Q26" s="48" t="s">
        <v>341</v>
      </c>
      <c r="R26" s="48" t="s">
        <v>35</v>
      </c>
      <c r="S26" s="50">
        <f ca="1">DATEDIF(PlayerData!$L26,TODAY(),"y")</f>
        <v>123</v>
      </c>
      <c r="T26" s="51">
        <f>SUM(LEFT(PlayerData!$H26,1), RIGHT(PlayerData!$H26, LEN(PlayerData!$H26)-2)/12)</f>
        <v>5.75</v>
      </c>
      <c r="U26" s="51">
        <f>PlayerData!$T26*12</f>
        <v>69</v>
      </c>
      <c r="V26" s="52" t="e">
        <f>ROUND(PlayerData!$G26/(PlayerData!$U26*PlayerData!$U26)*703,0)</f>
        <v>#VALUE!</v>
      </c>
      <c r="W26"/>
    </row>
    <row r="27" spans="1:23" x14ac:dyDescent="0.3">
      <c r="A27" s="53">
        <v>24</v>
      </c>
      <c r="B27" s="54" t="s">
        <v>1</v>
      </c>
      <c r="C27" s="54" t="s">
        <v>219</v>
      </c>
      <c r="D27" s="54" t="s">
        <v>166</v>
      </c>
      <c r="E27" s="54" t="s">
        <v>167</v>
      </c>
      <c r="F27" s="48" t="s">
        <v>166</v>
      </c>
      <c r="G27" s="54" t="s">
        <v>167</v>
      </c>
      <c r="H27" s="55" t="s">
        <v>168</v>
      </c>
      <c r="I27" s="55"/>
      <c r="J27" s="49" t="str">
        <f t="shared" si="1"/>
        <v>Gilbert Brulé</v>
      </c>
      <c r="K27" s="49" t="str">
        <f t="shared" si="0"/>
        <v>lbert</v>
      </c>
      <c r="L27" s="70">
        <v>1</v>
      </c>
      <c r="M27" s="70">
        <v>1</v>
      </c>
      <c r="N27" s="70">
        <v>1987</v>
      </c>
      <c r="O27" s="70"/>
      <c r="P27" s="54" t="s">
        <v>287</v>
      </c>
      <c r="Q27" s="54" t="s">
        <v>346</v>
      </c>
      <c r="R27" s="54" t="s">
        <v>14</v>
      </c>
      <c r="S27" s="50">
        <f ca="1">DATEDIF(PlayerData!$L27,TODAY(),"y")</f>
        <v>123</v>
      </c>
      <c r="T27" s="51">
        <f>SUM(LEFT(PlayerData!$H27,1), RIGHT(PlayerData!$H27, LEN(PlayerData!$H27)-2)/12)</f>
        <v>5.916666666666667</v>
      </c>
      <c r="U27" s="51">
        <f>PlayerData!$T27*12</f>
        <v>71</v>
      </c>
      <c r="V27" s="52" t="e">
        <f>ROUND(PlayerData!$G27/(PlayerData!$U27*PlayerData!$U27)*703,0)</f>
        <v>#VALUE!</v>
      </c>
      <c r="W27"/>
    </row>
    <row r="28" spans="1:23" x14ac:dyDescent="0.3">
      <c r="A28" s="47">
        <v>25</v>
      </c>
      <c r="B28" s="48" t="s">
        <v>1</v>
      </c>
      <c r="C28" s="48" t="s">
        <v>219</v>
      </c>
      <c r="D28" s="48" t="s">
        <v>169</v>
      </c>
      <c r="E28" s="48" t="s">
        <v>170</v>
      </c>
      <c r="F28" s="48" t="s">
        <v>169</v>
      </c>
      <c r="G28" s="48" t="s">
        <v>170</v>
      </c>
      <c r="H28" s="49" t="s">
        <v>171</v>
      </c>
      <c r="I28" s="49"/>
      <c r="J28" s="49" t="str">
        <f t="shared" si="1"/>
        <v>Wojtek Wolski</v>
      </c>
      <c r="K28" s="49" t="str">
        <f t="shared" si="0"/>
        <v>ojtek</v>
      </c>
      <c r="L28" s="69">
        <v>2</v>
      </c>
      <c r="M28" s="69">
        <v>24</v>
      </c>
      <c r="N28" s="69">
        <v>1986</v>
      </c>
      <c r="O28" s="69"/>
      <c r="P28" s="48" t="s">
        <v>242</v>
      </c>
      <c r="Q28" s="48" t="s">
        <v>339</v>
      </c>
      <c r="R28" s="48" t="s">
        <v>14</v>
      </c>
      <c r="S28" s="50">
        <f ca="1">DATEDIF(PlayerData!$L28,TODAY(),"y")</f>
        <v>123</v>
      </c>
      <c r="T28" s="51">
        <f>SUM(LEFT(PlayerData!$H28,1), RIGHT(PlayerData!$H28, LEN(PlayerData!$H28)-2)/12)</f>
        <v>6.25</v>
      </c>
      <c r="U28" s="51">
        <f>PlayerData!$T28*12</f>
        <v>75</v>
      </c>
      <c r="V28" s="52" t="e">
        <f>ROUND(PlayerData!$G28/(PlayerData!$U28*PlayerData!$U28)*703,0)</f>
        <v>#VALUE!</v>
      </c>
      <c r="W28"/>
    </row>
    <row r="29" spans="1:23" x14ac:dyDescent="0.3">
      <c r="A29" s="53">
        <v>26</v>
      </c>
      <c r="B29" s="54" t="s">
        <v>1</v>
      </c>
      <c r="C29" s="54" t="s">
        <v>219</v>
      </c>
      <c r="D29" s="54" t="s">
        <v>172</v>
      </c>
      <c r="E29" s="54" t="s">
        <v>173</v>
      </c>
      <c r="F29" s="48" t="s">
        <v>172</v>
      </c>
      <c r="G29" s="54" t="s">
        <v>173</v>
      </c>
      <c r="H29" s="55" t="s">
        <v>174</v>
      </c>
      <c r="I29" s="55"/>
      <c r="J29" s="49" t="str">
        <f t="shared" si="1"/>
        <v>Derek Roy</v>
      </c>
      <c r="K29" s="49" t="str">
        <f t="shared" si="0"/>
        <v>Derek</v>
      </c>
      <c r="L29" s="70">
        <v>5</v>
      </c>
      <c r="M29" s="70">
        <v>4</v>
      </c>
      <c r="N29" s="70">
        <v>1983</v>
      </c>
      <c r="O29" s="70"/>
      <c r="P29" s="54" t="s">
        <v>288</v>
      </c>
      <c r="Q29" s="54" t="s">
        <v>339</v>
      </c>
      <c r="R29" s="54" t="s">
        <v>14</v>
      </c>
      <c r="S29" s="50">
        <f ca="1">DATEDIF(PlayerData!$L29,TODAY(),"y")</f>
        <v>123</v>
      </c>
      <c r="T29" s="51">
        <f>SUM(LEFT(PlayerData!$H29,1), RIGHT(PlayerData!$H29, LEN(PlayerData!$H29)-2)/12)</f>
        <v>5.75</v>
      </c>
      <c r="U29" s="51">
        <f>PlayerData!$T29*12</f>
        <v>69</v>
      </c>
      <c r="V29" s="52" t="e">
        <f>ROUND(PlayerData!$G29/(PlayerData!$U29*PlayerData!$U29)*703,0)</f>
        <v>#VALUE!</v>
      </c>
      <c r="W29"/>
    </row>
    <row r="30" spans="1:23" x14ac:dyDescent="0.3">
      <c r="A30" s="47">
        <v>27</v>
      </c>
      <c r="B30" s="48" t="s">
        <v>1</v>
      </c>
      <c r="C30" s="48" t="s">
        <v>219</v>
      </c>
      <c r="D30" s="48" t="s">
        <v>91</v>
      </c>
      <c r="E30" s="48" t="s">
        <v>57</v>
      </c>
      <c r="F30" s="48" t="s">
        <v>91</v>
      </c>
      <c r="G30" s="48" t="s">
        <v>57</v>
      </c>
      <c r="H30" s="49" t="s">
        <v>175</v>
      </c>
      <c r="I30" s="49"/>
      <c r="J30" s="49" t="str">
        <f t="shared" si="1"/>
        <v>Chris Kelly</v>
      </c>
      <c r="K30" s="49" t="str">
        <f t="shared" si="0"/>
        <v>Chris</v>
      </c>
      <c r="L30" s="69">
        <v>11</v>
      </c>
      <c r="M30" s="69">
        <v>11</v>
      </c>
      <c r="N30" s="69">
        <v>1980</v>
      </c>
      <c r="O30" s="69"/>
      <c r="P30" s="48" t="s">
        <v>242</v>
      </c>
      <c r="Q30" s="48" t="s">
        <v>339</v>
      </c>
      <c r="R30" s="48" t="s">
        <v>14</v>
      </c>
      <c r="S30" s="50">
        <f ca="1">DATEDIF(PlayerData!$L30,TODAY(),"y")</f>
        <v>123</v>
      </c>
      <c r="T30" s="51">
        <f>SUM(LEFT(PlayerData!$H30,1), RIGHT(PlayerData!$H30, LEN(PlayerData!$H30)-2)/12)</f>
        <v>6</v>
      </c>
      <c r="U30" s="51">
        <f>PlayerData!$T30*12</f>
        <v>72</v>
      </c>
      <c r="V30" s="52" t="e">
        <f>ROUND(PlayerData!$G30/(PlayerData!$U30*PlayerData!$U30)*703,0)</f>
        <v>#VALUE!</v>
      </c>
      <c r="W30"/>
    </row>
    <row r="31" spans="1:23" x14ac:dyDescent="0.3">
      <c r="A31" s="53">
        <v>28</v>
      </c>
      <c r="B31" s="54" t="s">
        <v>1</v>
      </c>
      <c r="C31" s="54" t="s">
        <v>219</v>
      </c>
      <c r="D31" s="54" t="s">
        <v>176</v>
      </c>
      <c r="E31" s="54" t="s">
        <v>177</v>
      </c>
      <c r="F31" s="48" t="s">
        <v>176</v>
      </c>
      <c r="G31" s="54" t="s">
        <v>177</v>
      </c>
      <c r="H31" s="55" t="s">
        <v>171</v>
      </c>
      <c r="I31" s="55"/>
      <c r="J31" s="49" t="str">
        <f t="shared" si="1"/>
        <v>Rob Klinkhammer</v>
      </c>
      <c r="K31" s="49" t="str">
        <f t="shared" si="0"/>
        <v>Rob</v>
      </c>
      <c r="L31" s="70">
        <v>8</v>
      </c>
      <c r="M31" s="70">
        <v>12</v>
      </c>
      <c r="N31" s="70">
        <v>1986</v>
      </c>
      <c r="O31" s="70"/>
      <c r="P31" s="54" t="s">
        <v>289</v>
      </c>
      <c r="Q31" s="54" t="s">
        <v>345</v>
      </c>
      <c r="R31" s="54" t="s">
        <v>14</v>
      </c>
      <c r="S31" s="50">
        <f ca="1">DATEDIF(PlayerData!$L31,TODAY(),"y")</f>
        <v>123</v>
      </c>
      <c r="T31" s="51">
        <f>SUM(LEFT(PlayerData!$H31,1), RIGHT(PlayerData!$H31, LEN(PlayerData!$H31)-2)/12)</f>
        <v>6.25</v>
      </c>
      <c r="U31" s="51">
        <f>PlayerData!$T31*12</f>
        <v>75</v>
      </c>
      <c r="V31" s="52" t="e">
        <f>ROUND(PlayerData!$G31/(PlayerData!$U31*PlayerData!$U31)*703,0)</f>
        <v>#VALUE!</v>
      </c>
      <c r="W31"/>
    </row>
    <row r="32" spans="1:23" x14ac:dyDescent="0.3">
      <c r="A32" s="47">
        <v>29</v>
      </c>
      <c r="B32" s="48" t="s">
        <v>1</v>
      </c>
      <c r="C32" s="48" t="s">
        <v>219</v>
      </c>
      <c r="D32" s="48" t="s">
        <v>119</v>
      </c>
      <c r="E32" s="48" t="s">
        <v>178</v>
      </c>
      <c r="F32" s="48" t="s">
        <v>119</v>
      </c>
      <c r="G32" s="48" t="s">
        <v>178</v>
      </c>
      <c r="H32" s="49" t="s">
        <v>179</v>
      </c>
      <c r="I32" s="49"/>
      <c r="J32" s="49" t="str">
        <f t="shared" si="1"/>
        <v>Brandon Kozun</v>
      </c>
      <c r="K32" s="49" t="str">
        <f t="shared" si="0"/>
        <v>andon</v>
      </c>
      <c r="L32" s="69">
        <v>3</v>
      </c>
      <c r="M32" s="69">
        <v>8</v>
      </c>
      <c r="N32" s="69">
        <v>1990</v>
      </c>
      <c r="O32" s="69"/>
      <c r="P32" s="48" t="s">
        <v>222</v>
      </c>
      <c r="Q32" s="48" t="s">
        <v>345</v>
      </c>
      <c r="R32" s="48" t="s">
        <v>14</v>
      </c>
      <c r="S32" s="50">
        <f ca="1">DATEDIF(PlayerData!$L32,TODAY(),"y")</f>
        <v>123</v>
      </c>
      <c r="T32" s="51">
        <f>SUM(LEFT(PlayerData!$H32,1), RIGHT(PlayerData!$H32, LEN(PlayerData!$H32)-2)/12)</f>
        <v>5.666666666666667</v>
      </c>
      <c r="U32" s="51">
        <f>PlayerData!$T32*12</f>
        <v>68</v>
      </c>
      <c r="V32" s="52" t="e">
        <f>ROUND(PlayerData!$G32/(PlayerData!$U32*PlayerData!$U32)*703,0)</f>
        <v>#VALUE!</v>
      </c>
      <c r="W32"/>
    </row>
    <row r="33" spans="1:23" x14ac:dyDescent="0.3">
      <c r="A33" s="53">
        <v>30</v>
      </c>
      <c r="B33" s="54" t="s">
        <v>1</v>
      </c>
      <c r="C33" s="54" t="s">
        <v>219</v>
      </c>
      <c r="D33" s="54" t="s">
        <v>180</v>
      </c>
      <c r="E33" s="54" t="s">
        <v>181</v>
      </c>
      <c r="F33" s="48" t="s">
        <v>180</v>
      </c>
      <c r="G33" s="54" t="s">
        <v>181</v>
      </c>
      <c r="H33" s="55" t="s">
        <v>182</v>
      </c>
      <c r="I33" s="55"/>
      <c r="J33" s="49" t="str">
        <f t="shared" si="1"/>
        <v>Quinton Howden</v>
      </c>
      <c r="K33" s="49" t="str">
        <f t="shared" si="0"/>
        <v>inton</v>
      </c>
      <c r="L33" s="70">
        <v>1</v>
      </c>
      <c r="M33" s="70">
        <v>21</v>
      </c>
      <c r="N33" s="70">
        <v>1992</v>
      </c>
      <c r="O33" s="70"/>
      <c r="P33" s="54" t="s">
        <v>290</v>
      </c>
      <c r="Q33" s="54" t="s">
        <v>342</v>
      </c>
      <c r="R33" s="54" t="s">
        <v>14</v>
      </c>
      <c r="S33" s="50">
        <f ca="1">DATEDIF(PlayerData!$L33,TODAY(),"y")</f>
        <v>123</v>
      </c>
      <c r="T33" s="51">
        <f>SUM(LEFT(PlayerData!$H33,1), RIGHT(PlayerData!$H33, LEN(PlayerData!$H33)-2)/12)</f>
        <v>6.166666666666667</v>
      </c>
      <c r="U33" s="51">
        <f>PlayerData!$T33*12</f>
        <v>74</v>
      </c>
      <c r="V33" s="52" t="e">
        <f>ROUND(PlayerData!$G33/(PlayerData!$U33*PlayerData!$U33)*703,0)</f>
        <v>#VALUE!</v>
      </c>
      <c r="W33"/>
    </row>
    <row r="34" spans="1:23" x14ac:dyDescent="0.3">
      <c r="A34" s="47">
        <v>31</v>
      </c>
      <c r="B34" s="48" t="s">
        <v>1</v>
      </c>
      <c r="C34" s="48" t="s">
        <v>219</v>
      </c>
      <c r="D34" s="48" t="s">
        <v>183</v>
      </c>
      <c r="E34" s="48" t="s">
        <v>92</v>
      </c>
      <c r="F34" s="48" t="s">
        <v>183</v>
      </c>
      <c r="G34" s="48" t="s">
        <v>92</v>
      </c>
      <c r="H34" s="49" t="s">
        <v>182</v>
      </c>
      <c r="I34" s="49"/>
      <c r="J34" s="49" t="str">
        <f t="shared" si="1"/>
        <v>René Bourque</v>
      </c>
      <c r="K34" s="49" t="str">
        <f t="shared" si="0"/>
        <v>René</v>
      </c>
      <c r="L34" s="69">
        <v>12</v>
      </c>
      <c r="M34" s="69">
        <v>10</v>
      </c>
      <c r="N34" s="69">
        <v>1981</v>
      </c>
      <c r="O34" s="69"/>
      <c r="P34" s="48" t="s">
        <v>291</v>
      </c>
      <c r="Q34" s="48" t="s">
        <v>345</v>
      </c>
      <c r="R34" s="48" t="s">
        <v>14</v>
      </c>
      <c r="S34" s="50">
        <f ca="1">DATEDIF(PlayerData!$L34,TODAY(),"y")</f>
        <v>123</v>
      </c>
      <c r="T34" s="51">
        <f>SUM(LEFT(PlayerData!$H34,1), RIGHT(PlayerData!$H34, LEN(PlayerData!$H34)-2)/12)</f>
        <v>6.166666666666667</v>
      </c>
      <c r="U34" s="51">
        <f>PlayerData!$T34*12</f>
        <v>74</v>
      </c>
      <c r="V34" s="52" t="e">
        <f>ROUND(PlayerData!$G34/(PlayerData!$U34*PlayerData!$U34)*703,0)</f>
        <v>#VALUE!</v>
      </c>
      <c r="W34"/>
    </row>
    <row r="35" spans="1:23" x14ac:dyDescent="0.3">
      <c r="A35" s="53">
        <v>32</v>
      </c>
      <c r="B35" s="54" t="s">
        <v>1</v>
      </c>
      <c r="C35" s="54" t="s">
        <v>219</v>
      </c>
      <c r="D35" s="54" t="s">
        <v>184</v>
      </c>
      <c r="E35" s="54" t="s">
        <v>185</v>
      </c>
      <c r="F35" s="48" t="s">
        <v>184</v>
      </c>
      <c r="G35" s="54" t="s">
        <v>185</v>
      </c>
      <c r="H35" s="55" t="s">
        <v>174</v>
      </c>
      <c r="I35" s="55"/>
      <c r="J35" s="49" t="str">
        <f t="shared" si="1"/>
        <v>Andrew Ebbett</v>
      </c>
      <c r="K35" s="49" t="str">
        <f t="shared" si="0"/>
        <v>ndrew</v>
      </c>
      <c r="L35" s="70">
        <v>1</v>
      </c>
      <c r="M35" s="70">
        <v>2</v>
      </c>
      <c r="N35" s="70">
        <v>1983</v>
      </c>
      <c r="O35" s="70"/>
      <c r="P35" s="54" t="s">
        <v>292</v>
      </c>
      <c r="Q35" s="54" t="s">
        <v>346</v>
      </c>
      <c r="R35" s="54" t="s">
        <v>14</v>
      </c>
      <c r="S35" s="50">
        <f ca="1">DATEDIF(PlayerData!$L35,TODAY(),"y")</f>
        <v>123</v>
      </c>
      <c r="T35" s="51">
        <f>SUM(LEFT(PlayerData!$H35,1), RIGHT(PlayerData!$H35, LEN(PlayerData!$H35)-2)/12)</f>
        <v>5.75</v>
      </c>
      <c r="U35" s="51">
        <f>PlayerData!$T35*12</f>
        <v>69</v>
      </c>
      <c r="V35" s="52" t="e">
        <f>ROUND(PlayerData!$G35/(PlayerData!$U35*PlayerData!$U35)*703,0)</f>
        <v>#VALUE!</v>
      </c>
      <c r="W35"/>
    </row>
    <row r="36" spans="1:23" x14ac:dyDescent="0.3">
      <c r="A36" s="47">
        <v>33</v>
      </c>
      <c r="B36" s="48" t="s">
        <v>1</v>
      </c>
      <c r="C36" s="48" t="s">
        <v>219</v>
      </c>
      <c r="D36" s="48" t="s">
        <v>186</v>
      </c>
      <c r="E36" s="48" t="s">
        <v>187</v>
      </c>
      <c r="F36" s="48" t="s">
        <v>186</v>
      </c>
      <c r="G36" s="48" t="s">
        <v>187</v>
      </c>
      <c r="H36" s="49" t="s">
        <v>188</v>
      </c>
      <c r="I36" s="49"/>
      <c r="J36" s="49" t="str">
        <f t="shared" si="1"/>
        <v>Mason Raymond</v>
      </c>
      <c r="K36" s="49" t="str">
        <f t="shared" ref="K36:K67" si="2">RIGHT(F36,5)</f>
        <v>Mason</v>
      </c>
      <c r="L36" s="69">
        <v>9</v>
      </c>
      <c r="M36" s="69">
        <v>17</v>
      </c>
      <c r="N36" s="69">
        <v>1985</v>
      </c>
      <c r="O36" s="69"/>
      <c r="P36" s="48" t="s">
        <v>293</v>
      </c>
      <c r="Q36" s="48" t="s">
        <v>345</v>
      </c>
      <c r="R36" s="48" t="s">
        <v>14</v>
      </c>
      <c r="S36" s="50">
        <f ca="1">DATEDIF(PlayerData!$L36,TODAY(),"y")</f>
        <v>123</v>
      </c>
      <c r="T36" s="51">
        <f>SUM(LEFT(PlayerData!$H36,1), RIGHT(PlayerData!$H36, LEN(PlayerData!$H36)-2)/12)</f>
        <v>6.083333333333333</v>
      </c>
      <c r="U36" s="51">
        <f>PlayerData!$T36*12</f>
        <v>73</v>
      </c>
      <c r="V36" s="52" t="e">
        <f>ROUND(PlayerData!$G36/(PlayerData!$U36*PlayerData!$U36)*703,0)</f>
        <v>#VALUE!</v>
      </c>
      <c r="W36"/>
    </row>
    <row r="37" spans="1:23" x14ac:dyDescent="0.3">
      <c r="A37" s="53">
        <v>34</v>
      </c>
      <c r="B37" s="54" t="s">
        <v>1</v>
      </c>
      <c r="C37" s="54" t="s">
        <v>219</v>
      </c>
      <c r="D37" s="54" t="s">
        <v>189</v>
      </c>
      <c r="E37" s="54" t="s">
        <v>190</v>
      </c>
      <c r="F37" s="48" t="s">
        <v>189</v>
      </c>
      <c r="G37" s="54" t="s">
        <v>190</v>
      </c>
      <c r="H37" s="55" t="s">
        <v>188</v>
      </c>
      <c r="I37" s="55"/>
      <c r="J37" s="49" t="str">
        <f t="shared" si="1"/>
        <v>Eric O’Dell</v>
      </c>
      <c r="K37" s="49" t="str">
        <f t="shared" si="2"/>
        <v>Eric</v>
      </c>
      <c r="L37" s="70">
        <v>6</v>
      </c>
      <c r="M37" s="70">
        <v>21</v>
      </c>
      <c r="N37" s="70">
        <v>1990</v>
      </c>
      <c r="O37" s="70"/>
      <c r="P37" s="54" t="s">
        <v>294</v>
      </c>
      <c r="Q37" s="54" t="s">
        <v>339</v>
      </c>
      <c r="R37" s="54" t="s">
        <v>14</v>
      </c>
      <c r="S37" s="50">
        <f ca="1">DATEDIF(PlayerData!$L37,TODAY(),"y")</f>
        <v>123</v>
      </c>
      <c r="T37" s="51">
        <f>SUM(LEFT(PlayerData!$H37,1), RIGHT(PlayerData!$H37, LEN(PlayerData!$H37)-2)/12)</f>
        <v>6.083333333333333</v>
      </c>
      <c r="U37" s="51">
        <f>PlayerData!$T37*12</f>
        <v>73</v>
      </c>
      <c r="V37" s="52" t="e">
        <f>ROUND(PlayerData!$G37/(PlayerData!$U37*PlayerData!$U37)*703,0)</f>
        <v>#VALUE!</v>
      </c>
      <c r="W37"/>
    </row>
    <row r="38" spans="1:23" x14ac:dyDescent="0.3">
      <c r="A38" s="47">
        <v>35</v>
      </c>
      <c r="B38" s="48" t="s">
        <v>1</v>
      </c>
      <c r="C38" s="48" t="s">
        <v>219</v>
      </c>
      <c r="D38" s="48" t="s">
        <v>191</v>
      </c>
      <c r="E38" s="48" t="s">
        <v>192</v>
      </c>
      <c r="F38" s="48" t="s">
        <v>191</v>
      </c>
      <c r="G38" s="48" t="s">
        <v>192</v>
      </c>
      <c r="H38" s="49" t="s">
        <v>175</v>
      </c>
      <c r="I38" s="49"/>
      <c r="J38" s="49" t="str">
        <f t="shared" si="1"/>
        <v>Maxim Lapierre</v>
      </c>
      <c r="K38" s="49" t="str">
        <f t="shared" si="2"/>
        <v>Maxim</v>
      </c>
      <c r="L38" s="69">
        <v>3</v>
      </c>
      <c r="M38" s="69">
        <v>29</v>
      </c>
      <c r="N38" s="69">
        <v>1985</v>
      </c>
      <c r="O38" s="69"/>
      <c r="P38" s="48" t="s">
        <v>295</v>
      </c>
      <c r="Q38" s="48" t="s">
        <v>341</v>
      </c>
      <c r="R38" s="48" t="s">
        <v>14</v>
      </c>
      <c r="S38" s="50">
        <f ca="1">DATEDIF(PlayerData!$L38,TODAY(),"y")</f>
        <v>123</v>
      </c>
      <c r="T38" s="51">
        <f>SUM(LEFT(PlayerData!$H38,1), RIGHT(PlayerData!$H38, LEN(PlayerData!$H38)-2)/12)</f>
        <v>6</v>
      </c>
      <c r="U38" s="51">
        <f>PlayerData!$T38*12</f>
        <v>72</v>
      </c>
      <c r="V38" s="52" t="e">
        <f>ROUND(PlayerData!$G38/(PlayerData!$U38*PlayerData!$U38)*703,0)</f>
        <v>#VALUE!</v>
      </c>
      <c r="W38"/>
    </row>
    <row r="39" spans="1:23" x14ac:dyDescent="0.3">
      <c r="A39" s="53">
        <v>36</v>
      </c>
      <c r="B39" s="54" t="s">
        <v>1</v>
      </c>
      <c r="C39" s="54" t="s">
        <v>219</v>
      </c>
      <c r="D39" s="54" t="s">
        <v>193</v>
      </c>
      <c r="E39" s="54" t="s">
        <v>194</v>
      </c>
      <c r="F39" s="48" t="s">
        <v>193</v>
      </c>
      <c r="G39" s="54" t="s">
        <v>194</v>
      </c>
      <c r="H39" s="55" t="s">
        <v>175</v>
      </c>
      <c r="I39" s="55"/>
      <c r="J39" s="49" t="str">
        <f t="shared" si="1"/>
        <v>Linden Vey</v>
      </c>
      <c r="K39" s="49" t="str">
        <f t="shared" si="2"/>
        <v>inden</v>
      </c>
      <c r="L39" s="70">
        <v>7</v>
      </c>
      <c r="M39" s="70">
        <v>17</v>
      </c>
      <c r="N39" s="70">
        <v>1991</v>
      </c>
      <c r="O39" s="70"/>
      <c r="P39" s="54" t="s">
        <v>296</v>
      </c>
      <c r="Q39" s="54" t="s">
        <v>343</v>
      </c>
      <c r="R39" s="54" t="s">
        <v>14</v>
      </c>
      <c r="S39" s="50">
        <f ca="1">DATEDIF(PlayerData!$L39,TODAY(),"y")</f>
        <v>123</v>
      </c>
      <c r="T39" s="51">
        <f>SUM(LEFT(PlayerData!$H39,1), RIGHT(PlayerData!$H39, LEN(PlayerData!$H39)-2)/12)</f>
        <v>6</v>
      </c>
      <c r="U39" s="51">
        <f>PlayerData!$T39*12</f>
        <v>72</v>
      </c>
      <c r="V39" s="52" t="e">
        <f>ROUND(PlayerData!$G39/(PlayerData!$U39*PlayerData!$U39)*703,0)</f>
        <v>#VALUE!</v>
      </c>
      <c r="W39"/>
    </row>
    <row r="40" spans="1:23" x14ac:dyDescent="0.3">
      <c r="A40" s="47">
        <v>37</v>
      </c>
      <c r="B40" s="48" t="s">
        <v>1</v>
      </c>
      <c r="C40" s="48" t="s">
        <v>219</v>
      </c>
      <c r="D40" s="48" t="s">
        <v>195</v>
      </c>
      <c r="E40" s="48" t="s">
        <v>196</v>
      </c>
      <c r="F40" s="48" t="s">
        <v>195</v>
      </c>
      <c r="G40" s="48" t="s">
        <v>196</v>
      </c>
      <c r="H40" s="49" t="s">
        <v>174</v>
      </c>
      <c r="I40" s="49"/>
      <c r="J40" s="49" t="str">
        <f t="shared" si="1"/>
        <v>Christian Thomas</v>
      </c>
      <c r="K40" s="49" t="str">
        <f t="shared" si="2"/>
        <v>stian</v>
      </c>
      <c r="L40" s="69">
        <v>5</v>
      </c>
      <c r="M40" s="69">
        <v>26</v>
      </c>
      <c r="N40" s="69">
        <v>1992</v>
      </c>
      <c r="O40" s="69"/>
      <c r="P40" s="48" t="s">
        <v>242</v>
      </c>
      <c r="Q40" s="48" t="s">
        <v>339</v>
      </c>
      <c r="R40" s="48" t="s">
        <v>14</v>
      </c>
      <c r="S40" s="50">
        <f ca="1">DATEDIF(PlayerData!$L40,TODAY(),"y")</f>
        <v>123</v>
      </c>
      <c r="T40" s="51">
        <f>SUM(LEFT(PlayerData!$H40,1), RIGHT(PlayerData!$H40, LEN(PlayerData!$H40)-2)/12)</f>
        <v>5.75</v>
      </c>
      <c r="U40" s="51">
        <f>PlayerData!$T40*12</f>
        <v>69</v>
      </c>
      <c r="V40" s="52" t="e">
        <f>ROUND(PlayerData!$G40/(PlayerData!$U40*PlayerData!$U40)*703,0)</f>
        <v>#VALUE!</v>
      </c>
      <c r="W40"/>
    </row>
    <row r="41" spans="1:23" x14ac:dyDescent="0.3">
      <c r="A41" s="53">
        <v>38</v>
      </c>
      <c r="B41" s="54" t="s">
        <v>1</v>
      </c>
      <c r="C41" s="54" t="s">
        <v>219</v>
      </c>
      <c r="D41" s="54" t="s">
        <v>197</v>
      </c>
      <c r="E41" s="54" t="s">
        <v>198</v>
      </c>
      <c r="F41" s="48" t="s">
        <v>197</v>
      </c>
      <c r="G41" s="54" t="s">
        <v>198</v>
      </c>
      <c r="H41" s="55" t="s">
        <v>168</v>
      </c>
      <c r="I41" s="55"/>
      <c r="J41" s="49" t="str">
        <f t="shared" si="1"/>
        <v>Karl Stollery</v>
      </c>
      <c r="K41" s="49" t="str">
        <f t="shared" si="2"/>
        <v>Karl</v>
      </c>
      <c r="L41" s="70">
        <v>11</v>
      </c>
      <c r="M41" s="70">
        <v>21</v>
      </c>
      <c r="N41" s="70">
        <v>1987</v>
      </c>
      <c r="O41" s="70"/>
      <c r="P41" s="54" t="s">
        <v>297</v>
      </c>
      <c r="Q41" s="54" t="s">
        <v>345</v>
      </c>
      <c r="R41" s="54" t="s">
        <v>344</v>
      </c>
      <c r="S41" s="50">
        <f ca="1">DATEDIF(PlayerData!$L41,TODAY(),"y")</f>
        <v>123</v>
      </c>
      <c r="T41" s="51">
        <f>SUM(LEFT(PlayerData!$H41,1), RIGHT(PlayerData!$H41, LEN(PlayerData!$H41)-2)/12)</f>
        <v>5.916666666666667</v>
      </c>
      <c r="U41" s="51">
        <f>PlayerData!$T41*12</f>
        <v>71</v>
      </c>
      <c r="V41" s="52" t="e">
        <f>ROUND(PlayerData!$G41/(PlayerData!$U41*PlayerData!$U41)*703,0)</f>
        <v>#VALUE!</v>
      </c>
      <c r="W41"/>
    </row>
    <row r="42" spans="1:23" x14ac:dyDescent="0.3">
      <c r="A42" s="47">
        <v>39</v>
      </c>
      <c r="B42" s="48" t="s">
        <v>1</v>
      </c>
      <c r="C42" s="48" t="s">
        <v>219</v>
      </c>
      <c r="D42" s="48" t="s">
        <v>91</v>
      </c>
      <c r="E42" s="48" t="s">
        <v>76</v>
      </c>
      <c r="F42" s="48" t="s">
        <v>91</v>
      </c>
      <c r="G42" s="48" t="s">
        <v>76</v>
      </c>
      <c r="H42" s="49" t="s">
        <v>175</v>
      </c>
      <c r="I42" s="49"/>
      <c r="J42" s="49" t="str">
        <f t="shared" si="1"/>
        <v>Chris Lee</v>
      </c>
      <c r="K42" s="49" t="str">
        <f t="shared" si="2"/>
        <v>Chris</v>
      </c>
      <c r="L42" s="69">
        <v>10</v>
      </c>
      <c r="M42" s="69">
        <v>3</v>
      </c>
      <c r="N42" s="69">
        <v>1980</v>
      </c>
      <c r="O42" s="69"/>
      <c r="P42" s="48" t="s">
        <v>298</v>
      </c>
      <c r="Q42" s="48" t="s">
        <v>339</v>
      </c>
      <c r="R42" s="48" t="s">
        <v>344</v>
      </c>
      <c r="S42" s="50">
        <f ca="1">DATEDIF(PlayerData!$L42,TODAY(),"y")</f>
        <v>123</v>
      </c>
      <c r="T42" s="51">
        <f>SUM(LEFT(PlayerData!$H42,1), RIGHT(PlayerData!$H42, LEN(PlayerData!$H42)-2)/12)</f>
        <v>6</v>
      </c>
      <c r="U42" s="51">
        <f>PlayerData!$T42*12</f>
        <v>72</v>
      </c>
      <c r="V42" s="52" t="e">
        <f>ROUND(PlayerData!$G42/(PlayerData!$U42*PlayerData!$U42)*703,0)</f>
        <v>#VALUE!</v>
      </c>
      <c r="W42"/>
    </row>
    <row r="43" spans="1:23" x14ac:dyDescent="0.3">
      <c r="A43" s="53">
        <v>40</v>
      </c>
      <c r="B43" s="54" t="s">
        <v>1</v>
      </c>
      <c r="C43" s="54" t="s">
        <v>219</v>
      </c>
      <c r="D43" s="54" t="s">
        <v>199</v>
      </c>
      <c r="E43" s="54" t="s">
        <v>200</v>
      </c>
      <c r="F43" s="48" t="s">
        <v>199</v>
      </c>
      <c r="G43" s="54" t="s">
        <v>200</v>
      </c>
      <c r="H43" s="55" t="s">
        <v>174</v>
      </c>
      <c r="I43" s="55"/>
      <c r="J43" s="49" t="str">
        <f t="shared" si="1"/>
        <v>Chay Genoway</v>
      </c>
      <c r="K43" s="49" t="str">
        <f t="shared" si="2"/>
        <v>Chay</v>
      </c>
      <c r="L43" s="70">
        <v>12</v>
      </c>
      <c r="M43" s="70">
        <v>20</v>
      </c>
      <c r="N43" s="70">
        <v>1986</v>
      </c>
      <c r="O43" s="70"/>
      <c r="P43" s="54" t="s">
        <v>299</v>
      </c>
      <c r="Q43" s="54" t="s">
        <v>342</v>
      </c>
      <c r="R43" s="54" t="s">
        <v>344</v>
      </c>
      <c r="S43" s="50">
        <f ca="1">DATEDIF(PlayerData!$L43,TODAY(),"y")</f>
        <v>123</v>
      </c>
      <c r="T43" s="51">
        <f>SUM(LEFT(PlayerData!$H43,1), RIGHT(PlayerData!$H43, LEN(PlayerData!$H43)-2)/12)</f>
        <v>5.75</v>
      </c>
      <c r="U43" s="51">
        <f>PlayerData!$T43*12</f>
        <v>69</v>
      </c>
      <c r="V43" s="52" t="e">
        <f>ROUND(PlayerData!$G43/(PlayerData!$U43*PlayerData!$U43)*703,0)</f>
        <v>#VALUE!</v>
      </c>
      <c r="W43"/>
    </row>
    <row r="44" spans="1:23" x14ac:dyDescent="0.3">
      <c r="A44" s="47">
        <v>41</v>
      </c>
      <c r="B44" s="48" t="s">
        <v>1</v>
      </c>
      <c r="C44" s="48" t="s">
        <v>219</v>
      </c>
      <c r="D44" s="48" t="s">
        <v>201</v>
      </c>
      <c r="E44" s="48" t="s">
        <v>202</v>
      </c>
      <c r="F44" s="48" t="s">
        <v>201</v>
      </c>
      <c r="G44" s="48" t="s">
        <v>202</v>
      </c>
      <c r="H44" s="49" t="s">
        <v>171</v>
      </c>
      <c r="I44" s="49"/>
      <c r="J44" s="49" t="str">
        <f t="shared" si="1"/>
        <v>Marc-Andre Gragnani</v>
      </c>
      <c r="K44" s="49" t="str">
        <f t="shared" si="2"/>
        <v>Andre</v>
      </c>
      <c r="L44" s="69">
        <v>3</v>
      </c>
      <c r="M44" s="69">
        <v>11</v>
      </c>
      <c r="N44" s="69">
        <v>1987</v>
      </c>
      <c r="O44" s="69"/>
      <c r="P44" s="48" t="s">
        <v>300</v>
      </c>
      <c r="Q44" s="48" t="s">
        <v>341</v>
      </c>
      <c r="R44" s="48" t="s">
        <v>344</v>
      </c>
      <c r="S44" s="50">
        <f ca="1">DATEDIF(PlayerData!$L44,TODAY(),"y")</f>
        <v>123</v>
      </c>
      <c r="T44" s="51">
        <f>SUM(LEFT(PlayerData!$H44,1), RIGHT(PlayerData!$H44, LEN(PlayerData!$H44)-2)/12)</f>
        <v>6.25</v>
      </c>
      <c r="U44" s="51">
        <f>PlayerData!$T44*12</f>
        <v>75</v>
      </c>
      <c r="V44" s="52" t="e">
        <f>ROUND(PlayerData!$G44/(PlayerData!$U44*PlayerData!$U44)*703,0)</f>
        <v>#VALUE!</v>
      </c>
      <c r="W44"/>
    </row>
    <row r="45" spans="1:23" x14ac:dyDescent="0.3">
      <c r="A45" s="53">
        <v>42</v>
      </c>
      <c r="B45" s="54" t="s">
        <v>1</v>
      </c>
      <c r="C45" s="54" t="s">
        <v>219</v>
      </c>
      <c r="D45" s="54" t="s">
        <v>203</v>
      </c>
      <c r="E45" s="54" t="s">
        <v>204</v>
      </c>
      <c r="F45" s="48" t="s">
        <v>203</v>
      </c>
      <c r="G45" s="54" t="s">
        <v>204</v>
      </c>
      <c r="H45" s="55" t="s">
        <v>188</v>
      </c>
      <c r="I45" s="55"/>
      <c r="J45" s="49" t="str">
        <f t="shared" si="1"/>
        <v>Stefan Elliott</v>
      </c>
      <c r="K45" s="49" t="str">
        <f t="shared" si="2"/>
        <v>tefan</v>
      </c>
      <c r="L45" s="70">
        <v>1</v>
      </c>
      <c r="M45" s="70">
        <v>30</v>
      </c>
      <c r="N45" s="70">
        <v>1991</v>
      </c>
      <c r="O45" s="70"/>
      <c r="P45" s="54" t="s">
        <v>287</v>
      </c>
      <c r="Q45" s="54" t="s">
        <v>346</v>
      </c>
      <c r="R45" s="54" t="s">
        <v>344</v>
      </c>
      <c r="S45" s="50">
        <f ca="1">DATEDIF(PlayerData!$L45,TODAY(),"y")</f>
        <v>123</v>
      </c>
      <c r="T45" s="51">
        <f>SUM(LEFT(PlayerData!$H45,1), RIGHT(PlayerData!$H45, LEN(PlayerData!$H45)-2)/12)</f>
        <v>6.083333333333333</v>
      </c>
      <c r="U45" s="51">
        <f>PlayerData!$T45*12</f>
        <v>73</v>
      </c>
      <c r="V45" s="52" t="e">
        <f>ROUND(PlayerData!$G45/(PlayerData!$U45*PlayerData!$U45)*703,0)</f>
        <v>#VALUE!</v>
      </c>
      <c r="W45"/>
    </row>
    <row r="46" spans="1:23" x14ac:dyDescent="0.3">
      <c r="A46" s="47">
        <v>43</v>
      </c>
      <c r="B46" s="48" t="s">
        <v>1</v>
      </c>
      <c r="C46" s="48" t="s">
        <v>219</v>
      </c>
      <c r="D46" s="48" t="s">
        <v>205</v>
      </c>
      <c r="E46" s="48" t="s">
        <v>206</v>
      </c>
      <c r="F46" s="48" t="s">
        <v>205</v>
      </c>
      <c r="G46" s="48" t="s">
        <v>206</v>
      </c>
      <c r="H46" s="49" t="s">
        <v>188</v>
      </c>
      <c r="I46" s="49"/>
      <c r="J46" s="49" t="str">
        <f t="shared" si="1"/>
        <v>Cody Goloubef</v>
      </c>
      <c r="K46" s="49" t="str">
        <f t="shared" si="2"/>
        <v>Cody</v>
      </c>
      <c r="L46" s="69">
        <v>11</v>
      </c>
      <c r="M46" s="69">
        <v>30</v>
      </c>
      <c r="N46" s="69">
        <v>1989</v>
      </c>
      <c r="O46" s="69"/>
      <c r="P46" s="48" t="s">
        <v>273</v>
      </c>
      <c r="Q46" s="48" t="s">
        <v>339</v>
      </c>
      <c r="R46" s="48" t="s">
        <v>344</v>
      </c>
      <c r="S46" s="50">
        <f ca="1">DATEDIF(PlayerData!$L46,TODAY(),"y")</f>
        <v>123</v>
      </c>
      <c r="T46" s="51">
        <f>SUM(LEFT(PlayerData!$H46,1), RIGHT(PlayerData!$H46, LEN(PlayerData!$H46)-2)/12)</f>
        <v>6.083333333333333</v>
      </c>
      <c r="U46" s="51">
        <f>PlayerData!$T46*12</f>
        <v>73</v>
      </c>
      <c r="V46" s="52" t="e">
        <f>ROUND(PlayerData!$G46/(PlayerData!$U46*PlayerData!$U46)*703,0)</f>
        <v>#VALUE!</v>
      </c>
      <c r="W46"/>
    </row>
    <row r="47" spans="1:23" x14ac:dyDescent="0.3">
      <c r="A47" s="53">
        <v>44</v>
      </c>
      <c r="B47" s="54" t="s">
        <v>1</v>
      </c>
      <c r="C47" s="54" t="s">
        <v>219</v>
      </c>
      <c r="D47" s="54" t="s">
        <v>207</v>
      </c>
      <c r="E47" s="54" t="s">
        <v>208</v>
      </c>
      <c r="F47" s="48" t="s">
        <v>207</v>
      </c>
      <c r="G47" s="54" t="s">
        <v>208</v>
      </c>
      <c r="H47" s="55" t="s">
        <v>209</v>
      </c>
      <c r="I47" s="55"/>
      <c r="J47" s="49" t="str">
        <f t="shared" si="1"/>
        <v>Mat Robinson</v>
      </c>
      <c r="K47" s="49" t="str">
        <f t="shared" si="2"/>
        <v>Mat</v>
      </c>
      <c r="L47" s="70">
        <v>6</v>
      </c>
      <c r="M47" s="70">
        <v>20</v>
      </c>
      <c r="N47" s="70">
        <v>1986</v>
      </c>
      <c r="O47" s="70"/>
      <c r="P47" s="54" t="s">
        <v>222</v>
      </c>
      <c r="Q47" s="54" t="s">
        <v>345</v>
      </c>
      <c r="R47" s="54" t="s">
        <v>344</v>
      </c>
      <c r="S47" s="50">
        <f ca="1">DATEDIF(PlayerData!$L47,TODAY(),"y")</f>
        <v>123</v>
      </c>
      <c r="T47" s="51">
        <f>SUM(LEFT(PlayerData!$H47,1), RIGHT(PlayerData!$H47, LEN(PlayerData!$H47)-2)/12)</f>
        <v>5.833333333333333</v>
      </c>
      <c r="U47" s="51">
        <f>PlayerData!$T47*12</f>
        <v>70</v>
      </c>
      <c r="V47" s="52" t="e">
        <f>ROUND(PlayerData!$G47/(PlayerData!$U47*PlayerData!$U47)*703,0)</f>
        <v>#VALUE!</v>
      </c>
      <c r="W47"/>
    </row>
    <row r="48" spans="1:23" x14ac:dyDescent="0.3">
      <c r="A48" s="47">
        <v>45</v>
      </c>
      <c r="B48" s="48" t="s">
        <v>1</v>
      </c>
      <c r="C48" s="48" t="s">
        <v>219</v>
      </c>
      <c r="D48" s="48" t="s">
        <v>191</v>
      </c>
      <c r="E48" s="48" t="s">
        <v>210</v>
      </c>
      <c r="F48" s="48" t="s">
        <v>191</v>
      </c>
      <c r="G48" s="48" t="s">
        <v>210</v>
      </c>
      <c r="H48" s="49" t="s">
        <v>175</v>
      </c>
      <c r="I48" s="49"/>
      <c r="J48" s="49" t="str">
        <f t="shared" si="1"/>
        <v>Maxim Noreau</v>
      </c>
      <c r="K48" s="49" t="str">
        <f t="shared" si="2"/>
        <v>Maxim</v>
      </c>
      <c r="L48" s="69">
        <v>5</v>
      </c>
      <c r="M48" s="69">
        <v>24</v>
      </c>
      <c r="N48" s="69">
        <v>1987</v>
      </c>
      <c r="O48" s="69"/>
      <c r="P48" s="48" t="s">
        <v>245</v>
      </c>
      <c r="Q48" s="48" t="s">
        <v>341</v>
      </c>
      <c r="R48" s="48" t="s">
        <v>344</v>
      </c>
      <c r="S48" s="50">
        <f ca="1">DATEDIF(PlayerData!$L48,TODAY(),"y")</f>
        <v>123</v>
      </c>
      <c r="T48" s="51">
        <f>SUM(LEFT(PlayerData!$H48,1), RIGHT(PlayerData!$H48, LEN(PlayerData!$H48)-2)/12)</f>
        <v>6</v>
      </c>
      <c r="U48" s="51">
        <f>PlayerData!$T48*12</f>
        <v>72</v>
      </c>
      <c r="V48" s="52" t="e">
        <f>ROUND(PlayerData!$G48/(PlayerData!$U48*PlayerData!$U48)*703,0)</f>
        <v>#VALUE!</v>
      </c>
      <c r="W48"/>
    </row>
    <row r="49" spans="1:23" x14ac:dyDescent="0.3">
      <c r="A49" s="53">
        <v>46</v>
      </c>
      <c r="B49" s="54" t="s">
        <v>1</v>
      </c>
      <c r="C49" s="54" t="s">
        <v>219</v>
      </c>
      <c r="D49" s="54" t="s">
        <v>211</v>
      </c>
      <c r="E49" s="54" t="s">
        <v>212</v>
      </c>
      <c r="F49" s="48" t="s">
        <v>211</v>
      </c>
      <c r="G49" s="54" t="s">
        <v>212</v>
      </c>
      <c r="H49" s="55" t="s">
        <v>182</v>
      </c>
      <c r="I49" s="55"/>
      <c r="J49" s="49" t="str">
        <f t="shared" si="1"/>
        <v>Ben Scrivens</v>
      </c>
      <c r="K49" s="49" t="str">
        <f t="shared" si="2"/>
        <v>Ben</v>
      </c>
      <c r="L49" s="70">
        <v>9</v>
      </c>
      <c r="M49" s="70">
        <v>11</v>
      </c>
      <c r="N49" s="70">
        <v>1986</v>
      </c>
      <c r="O49" s="70"/>
      <c r="P49" s="54" t="s">
        <v>301</v>
      </c>
      <c r="Q49" s="54" t="s">
        <v>345</v>
      </c>
      <c r="R49" s="54" t="s">
        <v>35</v>
      </c>
      <c r="S49" s="50">
        <f ca="1">DATEDIF(PlayerData!$L49,TODAY(),"y")</f>
        <v>123</v>
      </c>
      <c r="T49" s="51">
        <f>SUM(LEFT(PlayerData!$H49,1), RIGHT(PlayerData!$H49, LEN(PlayerData!$H49)-2)/12)</f>
        <v>6.166666666666667</v>
      </c>
      <c r="U49" s="51">
        <f>PlayerData!$T49*12</f>
        <v>74</v>
      </c>
      <c r="V49" s="52" t="e">
        <f>ROUND(PlayerData!$G49/(PlayerData!$U49*PlayerData!$U49)*703,0)</f>
        <v>#VALUE!</v>
      </c>
      <c r="W49"/>
    </row>
    <row r="50" spans="1:23" x14ac:dyDescent="0.3">
      <c r="A50" s="47">
        <v>47</v>
      </c>
      <c r="B50" s="48" t="s">
        <v>1</v>
      </c>
      <c r="C50" s="48" t="s">
        <v>219</v>
      </c>
      <c r="D50" s="48" t="s">
        <v>213</v>
      </c>
      <c r="E50" s="48" t="s">
        <v>214</v>
      </c>
      <c r="F50" s="48" t="s">
        <v>213</v>
      </c>
      <c r="G50" s="48" t="s">
        <v>214</v>
      </c>
      <c r="H50" s="49" t="s">
        <v>182</v>
      </c>
      <c r="I50" s="49"/>
      <c r="J50" s="49" t="str">
        <f t="shared" si="1"/>
        <v>Kevin Poulin</v>
      </c>
      <c r="K50" s="49" t="str">
        <f t="shared" si="2"/>
        <v>Kevin</v>
      </c>
      <c r="L50" s="69">
        <v>4</v>
      </c>
      <c r="M50" s="69">
        <v>12</v>
      </c>
      <c r="N50" s="69">
        <v>1990</v>
      </c>
      <c r="O50" s="69"/>
      <c r="P50" s="48" t="s">
        <v>245</v>
      </c>
      <c r="Q50" s="48" t="s">
        <v>341</v>
      </c>
      <c r="R50" s="48" t="s">
        <v>35</v>
      </c>
      <c r="S50" s="50">
        <f ca="1">DATEDIF(PlayerData!$L50,TODAY(),"y")</f>
        <v>123</v>
      </c>
      <c r="T50" s="51">
        <f>SUM(LEFT(PlayerData!$H50,1), RIGHT(PlayerData!$H50, LEN(PlayerData!$H50)-2)/12)</f>
        <v>6.166666666666667</v>
      </c>
      <c r="U50" s="51">
        <f>PlayerData!$T50*12</f>
        <v>74</v>
      </c>
      <c r="V50" s="52" t="e">
        <f>ROUND(PlayerData!$G50/(PlayerData!$U50*PlayerData!$U50)*703,0)</f>
        <v>#VALUE!</v>
      </c>
      <c r="W50"/>
    </row>
    <row r="51" spans="1:23" x14ac:dyDescent="0.3">
      <c r="A51" s="53">
        <v>48</v>
      </c>
      <c r="B51" s="54" t="s">
        <v>1</v>
      </c>
      <c r="C51" s="54" t="s">
        <v>219</v>
      </c>
      <c r="D51" s="54" t="s">
        <v>215</v>
      </c>
      <c r="E51" s="54" t="s">
        <v>216</v>
      </c>
      <c r="F51" s="48" t="s">
        <v>215</v>
      </c>
      <c r="G51" s="54" t="s">
        <v>216</v>
      </c>
      <c r="H51" s="55" t="s">
        <v>188</v>
      </c>
      <c r="I51" s="55"/>
      <c r="J51" s="49" t="str">
        <f t="shared" si="1"/>
        <v>Justin Peters</v>
      </c>
      <c r="K51" s="49" t="str">
        <f t="shared" si="2"/>
        <v>ustin</v>
      </c>
      <c r="L51" s="70">
        <v>8</v>
      </c>
      <c r="M51" s="70">
        <v>30</v>
      </c>
      <c r="N51" s="70">
        <v>1986</v>
      </c>
      <c r="O51" s="70"/>
      <c r="P51" s="54" t="s">
        <v>302</v>
      </c>
      <c r="Q51" s="54" t="s">
        <v>339</v>
      </c>
      <c r="R51" s="54" t="s">
        <v>35</v>
      </c>
      <c r="S51" s="50">
        <f ca="1">DATEDIF(PlayerData!$L51,TODAY(),"y")</f>
        <v>123</v>
      </c>
      <c r="T51" s="51">
        <f>SUM(LEFT(PlayerData!$H51,1), RIGHT(PlayerData!$H51, LEN(PlayerData!$H51)-2)/12)</f>
        <v>6.083333333333333</v>
      </c>
      <c r="U51" s="51">
        <f>PlayerData!$T51*12</f>
        <v>73</v>
      </c>
      <c r="V51" s="52" t="e">
        <f>ROUND(PlayerData!$G51/(PlayerData!$U51*PlayerData!$U51)*703,0)</f>
        <v>#VALUE!</v>
      </c>
      <c r="W51"/>
    </row>
    <row r="52" spans="1:23" x14ac:dyDescent="0.3">
      <c r="A52" s="47">
        <v>49</v>
      </c>
      <c r="B52" s="48" t="s">
        <v>0</v>
      </c>
      <c r="C52" s="48" t="s">
        <v>2</v>
      </c>
      <c r="D52" s="48" t="s">
        <v>3</v>
      </c>
      <c r="E52" s="48" t="s">
        <v>4</v>
      </c>
      <c r="F52" s="48" t="s">
        <v>3</v>
      </c>
      <c r="G52" s="48" t="s">
        <v>4</v>
      </c>
      <c r="H52" s="49" t="s">
        <v>306</v>
      </c>
      <c r="I52" s="49"/>
      <c r="J52" s="49" t="str">
        <f t="shared" si="1"/>
        <v>Cayla Barnes</v>
      </c>
      <c r="K52" s="49" t="str">
        <f t="shared" si="2"/>
        <v>Cayla</v>
      </c>
      <c r="L52" s="69">
        <v>1</v>
      </c>
      <c r="M52" s="69">
        <v>7</v>
      </c>
      <c r="N52" s="69">
        <v>1999</v>
      </c>
      <c r="O52" s="69"/>
      <c r="P52" s="48" t="s">
        <v>5</v>
      </c>
      <c r="Q52" s="48" t="s">
        <v>6</v>
      </c>
      <c r="R52" s="48" t="s">
        <v>344</v>
      </c>
      <c r="S52" s="50">
        <f ca="1">DATEDIF(PlayerData!$L52,TODAY(),"y")</f>
        <v>123</v>
      </c>
      <c r="T52" s="51">
        <f>SUM(LEFT(PlayerData!$H52,1), RIGHT(PlayerData!$H52, LEN(PlayerData!$H52)-2)/12)</f>
        <v>5.083333333333333</v>
      </c>
      <c r="U52" s="51">
        <f>PlayerData!$T52*12</f>
        <v>61</v>
      </c>
      <c r="V52" s="52" t="e">
        <f>ROUND(PlayerData!$G52/(PlayerData!$U52*PlayerData!$U52)*703,0)</f>
        <v>#VALUE!</v>
      </c>
      <c r="W52"/>
    </row>
    <row r="53" spans="1:23" x14ac:dyDescent="0.3">
      <c r="A53" s="53">
        <v>50</v>
      </c>
      <c r="B53" s="54" t="s">
        <v>0</v>
      </c>
      <c r="C53" s="54" t="s">
        <v>2</v>
      </c>
      <c r="D53" s="54" t="s">
        <v>7</v>
      </c>
      <c r="E53" s="54" t="s">
        <v>8</v>
      </c>
      <c r="F53" s="48" t="s">
        <v>7</v>
      </c>
      <c r="G53" s="54" t="s">
        <v>8</v>
      </c>
      <c r="H53" s="55" t="s">
        <v>218</v>
      </c>
      <c r="I53" s="55"/>
      <c r="J53" s="49" t="str">
        <f t="shared" si="1"/>
        <v>Kacey Bellamy</v>
      </c>
      <c r="K53" s="49" t="str">
        <f t="shared" si="2"/>
        <v>Kacey</v>
      </c>
      <c r="L53" s="70">
        <v>4</v>
      </c>
      <c r="M53" s="70">
        <v>22</v>
      </c>
      <c r="N53" s="70">
        <v>1987</v>
      </c>
      <c r="O53" s="70"/>
      <c r="P53" s="54" t="s">
        <v>9</v>
      </c>
      <c r="Q53" s="54" t="s">
        <v>10</v>
      </c>
      <c r="R53" s="54" t="s">
        <v>344</v>
      </c>
      <c r="S53" s="50">
        <f ca="1">DATEDIF(PlayerData!$L53,TODAY(),"y")</f>
        <v>123</v>
      </c>
      <c r="T53" s="51">
        <f>SUM(LEFT(PlayerData!$H53,1), RIGHT(PlayerData!$H53, LEN(PlayerData!$H53)-2)/12)</f>
        <v>5.583333333333333</v>
      </c>
      <c r="U53" s="51">
        <f>PlayerData!$T53*12</f>
        <v>67</v>
      </c>
      <c r="V53" s="52" t="e">
        <f>ROUND(PlayerData!$G53/(PlayerData!$U53*PlayerData!$U53)*703,0)</f>
        <v>#VALUE!</v>
      </c>
      <c r="W53"/>
    </row>
    <row r="54" spans="1:23" x14ac:dyDescent="0.3">
      <c r="A54" s="47">
        <v>51</v>
      </c>
      <c r="B54" s="48" t="s">
        <v>0</v>
      </c>
      <c r="C54" s="48" t="s">
        <v>2</v>
      </c>
      <c r="D54" s="48" t="s">
        <v>11</v>
      </c>
      <c r="E54" s="48" t="s">
        <v>12</v>
      </c>
      <c r="F54" s="48" t="s">
        <v>11</v>
      </c>
      <c r="G54" s="48" t="s">
        <v>12</v>
      </c>
      <c r="H54" s="49" t="s">
        <v>232</v>
      </c>
      <c r="I54" s="49"/>
      <c r="J54" s="49" t="str">
        <f t="shared" si="1"/>
        <v>Hannah Brandt</v>
      </c>
      <c r="K54" s="49" t="str">
        <f t="shared" si="2"/>
        <v>annah</v>
      </c>
      <c r="L54" s="69">
        <v>11</v>
      </c>
      <c r="M54" s="69">
        <v>27</v>
      </c>
      <c r="N54" s="69">
        <v>1993</v>
      </c>
      <c r="O54" s="69"/>
      <c r="P54" s="48" t="s">
        <v>150</v>
      </c>
      <c r="Q54" s="48" t="s">
        <v>13</v>
      </c>
      <c r="R54" s="48" t="s">
        <v>14</v>
      </c>
      <c r="S54" s="50">
        <f ca="1">DATEDIF(PlayerData!$L54,TODAY(),"y")</f>
        <v>123</v>
      </c>
      <c r="T54" s="51">
        <f>SUM(LEFT(PlayerData!$H54,1), RIGHT(PlayerData!$H54, LEN(PlayerData!$H54)-2)/12)</f>
        <v>5.5</v>
      </c>
      <c r="U54" s="51">
        <f>PlayerData!$T54*12</f>
        <v>66</v>
      </c>
      <c r="V54" s="52" t="e">
        <f>ROUND(PlayerData!$G54/(PlayerData!$U54*PlayerData!$U54)*703,0)</f>
        <v>#VALUE!</v>
      </c>
      <c r="W54"/>
    </row>
    <row r="55" spans="1:23" x14ac:dyDescent="0.3">
      <c r="A55" s="53">
        <v>52</v>
      </c>
      <c r="B55" s="54" t="s">
        <v>0</v>
      </c>
      <c r="C55" s="54" t="s">
        <v>2</v>
      </c>
      <c r="D55" s="54" t="s">
        <v>15</v>
      </c>
      <c r="E55" s="54" t="s">
        <v>16</v>
      </c>
      <c r="F55" s="48" t="s">
        <v>15</v>
      </c>
      <c r="G55" s="54" t="s">
        <v>16</v>
      </c>
      <c r="H55" s="55" t="s">
        <v>229</v>
      </c>
      <c r="I55" s="55"/>
      <c r="J55" s="49" t="str">
        <f t="shared" si="1"/>
        <v>Dani Cameranesi</v>
      </c>
      <c r="K55" s="49" t="str">
        <f t="shared" si="2"/>
        <v>Dani</v>
      </c>
      <c r="L55" s="70">
        <v>6</v>
      </c>
      <c r="M55" s="70">
        <v>30</v>
      </c>
      <c r="N55" s="70">
        <v>1995</v>
      </c>
      <c r="O55" s="70"/>
      <c r="P55" s="54" t="s">
        <v>17</v>
      </c>
      <c r="Q55" s="54" t="s">
        <v>13</v>
      </c>
      <c r="R55" s="54" t="s">
        <v>14</v>
      </c>
      <c r="S55" s="50">
        <f ca="1">DATEDIF(PlayerData!$L55,TODAY(),"y")</f>
        <v>123</v>
      </c>
      <c r="T55" s="51">
        <f>SUM(LEFT(PlayerData!$H55,1), RIGHT(PlayerData!$H55, LEN(PlayerData!$H55)-2)/12)</f>
        <v>5.416666666666667</v>
      </c>
      <c r="U55" s="51">
        <f>PlayerData!$T55*12</f>
        <v>65</v>
      </c>
      <c r="V55" s="52" t="e">
        <f>ROUND(PlayerData!$G55/(PlayerData!$U55*PlayerData!$U55)*703,0)</f>
        <v>#VALUE!</v>
      </c>
      <c r="W55"/>
    </row>
    <row r="56" spans="1:23" x14ac:dyDescent="0.3">
      <c r="A56" s="47">
        <v>53</v>
      </c>
      <c r="B56" s="48" t="s">
        <v>0</v>
      </c>
      <c r="C56" s="48" t="s">
        <v>2</v>
      </c>
      <c r="D56" s="48" t="s">
        <v>18</v>
      </c>
      <c r="E56" s="48" t="s">
        <v>19</v>
      </c>
      <c r="F56" s="48" t="s">
        <v>18</v>
      </c>
      <c r="G56" s="48" t="s">
        <v>19</v>
      </c>
      <c r="H56" s="49" t="s">
        <v>307</v>
      </c>
      <c r="I56" s="49"/>
      <c r="J56" s="49" t="str">
        <f t="shared" si="1"/>
        <v>Kendall Coyne</v>
      </c>
      <c r="K56" s="49" t="str">
        <f t="shared" si="2"/>
        <v>ndall</v>
      </c>
      <c r="L56" s="69">
        <v>5</v>
      </c>
      <c r="M56" s="69">
        <v>25</v>
      </c>
      <c r="N56" s="69">
        <v>1992</v>
      </c>
      <c r="O56" s="69"/>
      <c r="P56" s="48" t="s">
        <v>151</v>
      </c>
      <c r="Q56" s="48" t="s">
        <v>20</v>
      </c>
      <c r="R56" s="48" t="s">
        <v>14</v>
      </c>
      <c r="S56" s="50">
        <f ca="1">DATEDIF(PlayerData!$L56,TODAY(),"y")</f>
        <v>123</v>
      </c>
      <c r="T56" s="51">
        <f>SUM(LEFT(PlayerData!$H56,1), RIGHT(PlayerData!$H56, LEN(PlayerData!$H56)-2)/12)</f>
        <v>5.166666666666667</v>
      </c>
      <c r="U56" s="51">
        <f>PlayerData!$T56*12</f>
        <v>62</v>
      </c>
      <c r="V56" s="52" t="e">
        <f>ROUND(PlayerData!$G56/(PlayerData!$U56*PlayerData!$U56)*703,0)</f>
        <v>#VALUE!</v>
      </c>
      <c r="W56"/>
    </row>
    <row r="57" spans="1:23" x14ac:dyDescent="0.3">
      <c r="A57" s="53">
        <v>54</v>
      </c>
      <c r="B57" s="54" t="s">
        <v>0</v>
      </c>
      <c r="C57" s="54" t="s">
        <v>2</v>
      </c>
      <c r="D57" s="54" t="s">
        <v>21</v>
      </c>
      <c r="E57" s="54" t="s">
        <v>22</v>
      </c>
      <c r="F57" s="48" t="s">
        <v>21</v>
      </c>
      <c r="G57" s="54" t="s">
        <v>22</v>
      </c>
      <c r="H57" s="55" t="s">
        <v>254</v>
      </c>
      <c r="I57" s="55"/>
      <c r="J57" s="49" t="str">
        <f t="shared" si="1"/>
        <v>Brianna Decker</v>
      </c>
      <c r="K57" s="49" t="str">
        <f t="shared" si="2"/>
        <v>ianna</v>
      </c>
      <c r="L57" s="70">
        <v>5</v>
      </c>
      <c r="M57" s="70">
        <v>13</v>
      </c>
      <c r="N57" s="70">
        <v>1991</v>
      </c>
      <c r="O57" s="70"/>
      <c r="P57" s="54" t="s">
        <v>23</v>
      </c>
      <c r="Q57" s="54" t="s">
        <v>24</v>
      </c>
      <c r="R57" s="54" t="s">
        <v>14</v>
      </c>
      <c r="S57" s="50">
        <f ca="1">DATEDIF(PlayerData!$L57,TODAY(),"y")</f>
        <v>123</v>
      </c>
      <c r="T57" s="51">
        <f>SUM(LEFT(PlayerData!$H57,1), RIGHT(PlayerData!$H57, LEN(PlayerData!$H57)-2)/12)</f>
        <v>5.333333333333333</v>
      </c>
      <c r="U57" s="51">
        <f>PlayerData!$T57*12</f>
        <v>64</v>
      </c>
      <c r="V57" s="52" t="e">
        <f>ROUND(PlayerData!$G57/(PlayerData!$U57*PlayerData!$U57)*703,0)</f>
        <v>#VALUE!</v>
      </c>
      <c r="W57"/>
    </row>
    <row r="58" spans="1:23" x14ac:dyDescent="0.3">
      <c r="A58" s="47">
        <v>55</v>
      </c>
      <c r="B58" s="48" t="s">
        <v>0</v>
      </c>
      <c r="C58" s="48" t="s">
        <v>2</v>
      </c>
      <c r="D58" s="48" t="s">
        <v>25</v>
      </c>
      <c r="E58" s="48" t="s">
        <v>26</v>
      </c>
      <c r="F58" s="48" t="s">
        <v>25</v>
      </c>
      <c r="G58" s="48" t="s">
        <v>26</v>
      </c>
      <c r="H58" s="49" t="s">
        <v>209</v>
      </c>
      <c r="I58" s="49"/>
      <c r="J58" s="49" t="str">
        <f t="shared" si="1"/>
        <v>Meghan Duggan</v>
      </c>
      <c r="K58" s="49" t="str">
        <f t="shared" si="2"/>
        <v>eghan</v>
      </c>
      <c r="L58" s="69">
        <v>9</v>
      </c>
      <c r="M58" s="69">
        <v>3</v>
      </c>
      <c r="N58" s="69">
        <v>1987</v>
      </c>
      <c r="O58" s="69"/>
      <c r="P58" s="48" t="s">
        <v>27</v>
      </c>
      <c r="Q58" s="48" t="s">
        <v>10</v>
      </c>
      <c r="R58" s="48" t="s">
        <v>14</v>
      </c>
      <c r="S58" s="50">
        <f ca="1">DATEDIF(PlayerData!$L58,TODAY(),"y")</f>
        <v>123</v>
      </c>
      <c r="T58" s="51">
        <f>SUM(LEFT(PlayerData!$H58,1), RIGHT(PlayerData!$H58, LEN(PlayerData!$H58)-2)/12)</f>
        <v>5.833333333333333</v>
      </c>
      <c r="U58" s="51">
        <f>PlayerData!$T58*12</f>
        <v>70</v>
      </c>
      <c r="V58" s="52" t="e">
        <f>ROUND(PlayerData!$G58/(PlayerData!$U58*PlayerData!$U58)*703,0)</f>
        <v>#VALUE!</v>
      </c>
      <c r="W58"/>
    </row>
    <row r="59" spans="1:23" x14ac:dyDescent="0.3">
      <c r="A59" s="53">
        <v>56</v>
      </c>
      <c r="B59" s="54" t="s">
        <v>0</v>
      </c>
      <c r="C59" s="54" t="s">
        <v>2</v>
      </c>
      <c r="D59" s="54" t="s">
        <v>28</v>
      </c>
      <c r="E59" s="54" t="s">
        <v>29</v>
      </c>
      <c r="F59" s="48" t="s">
        <v>28</v>
      </c>
      <c r="G59" s="54" t="s">
        <v>29</v>
      </c>
      <c r="H59" s="55" t="s">
        <v>254</v>
      </c>
      <c r="I59" s="55"/>
      <c r="J59" s="49" t="str">
        <f t="shared" si="1"/>
        <v>Kali Flanagan</v>
      </c>
      <c r="K59" s="49" t="str">
        <f t="shared" si="2"/>
        <v>Kali</v>
      </c>
      <c r="L59" s="70">
        <v>9</v>
      </c>
      <c r="M59" s="70">
        <v>19</v>
      </c>
      <c r="N59" s="70">
        <v>1995</v>
      </c>
      <c r="O59" s="70"/>
      <c r="P59" s="54" t="s">
        <v>30</v>
      </c>
      <c r="Q59" s="54" t="s">
        <v>10</v>
      </c>
      <c r="R59" s="54" t="s">
        <v>344</v>
      </c>
      <c r="S59" s="50">
        <f ca="1">DATEDIF(PlayerData!$L59,TODAY(),"y")</f>
        <v>123</v>
      </c>
      <c r="T59" s="51">
        <f>SUM(LEFT(PlayerData!$H59,1), RIGHT(PlayerData!$H59, LEN(PlayerData!$H59)-2)/12)</f>
        <v>5.333333333333333</v>
      </c>
      <c r="U59" s="51">
        <f>PlayerData!$T59*12</f>
        <v>64</v>
      </c>
      <c r="V59" s="52" t="e">
        <f>ROUND(PlayerData!$G59/(PlayerData!$U59*PlayerData!$U59)*703,0)</f>
        <v>#VALUE!</v>
      </c>
      <c r="W59"/>
    </row>
    <row r="60" spans="1:23" x14ac:dyDescent="0.3">
      <c r="A60" s="47">
        <v>57</v>
      </c>
      <c r="B60" s="48" t="s">
        <v>0</v>
      </c>
      <c r="C60" s="48" t="s">
        <v>2</v>
      </c>
      <c r="D60" s="48" t="s">
        <v>31</v>
      </c>
      <c r="E60" s="48" t="s">
        <v>32</v>
      </c>
      <c r="F60" s="48" t="s">
        <v>31</v>
      </c>
      <c r="G60" s="48" t="s">
        <v>32</v>
      </c>
      <c r="H60" s="49" t="s">
        <v>218</v>
      </c>
      <c r="I60" s="49"/>
      <c r="J60" s="49" t="str">
        <f t="shared" si="1"/>
        <v>Nicole Hensley</v>
      </c>
      <c r="K60" s="49" t="str">
        <f t="shared" si="2"/>
        <v>icole</v>
      </c>
      <c r="L60" s="69">
        <v>6</v>
      </c>
      <c r="M60" s="69">
        <v>23</v>
      </c>
      <c r="N60" s="69">
        <v>1994</v>
      </c>
      <c r="O60" s="69"/>
      <c r="P60" s="48" t="s">
        <v>33</v>
      </c>
      <c r="Q60" s="48" t="s">
        <v>34</v>
      </c>
      <c r="R60" s="48" t="s">
        <v>35</v>
      </c>
      <c r="S60" s="50">
        <f ca="1">DATEDIF(PlayerData!$L60,TODAY(),"y")</f>
        <v>123</v>
      </c>
      <c r="T60" s="51">
        <f>SUM(LEFT(PlayerData!$H60,1), RIGHT(PlayerData!$H60, LEN(PlayerData!$H60)-2)/12)</f>
        <v>5.583333333333333</v>
      </c>
      <c r="U60" s="51">
        <f>PlayerData!$T60*12</f>
        <v>67</v>
      </c>
      <c r="V60" s="52" t="e">
        <f>ROUND(PlayerData!$G60/(PlayerData!$U60*PlayerData!$U60)*703,0)</f>
        <v>#VALUE!</v>
      </c>
      <c r="W60"/>
    </row>
    <row r="61" spans="1:23" x14ac:dyDescent="0.3">
      <c r="A61" s="53">
        <v>58</v>
      </c>
      <c r="B61" s="54" t="s">
        <v>0</v>
      </c>
      <c r="C61" s="54" t="s">
        <v>2</v>
      </c>
      <c r="D61" s="54" t="s">
        <v>36</v>
      </c>
      <c r="E61" s="54" t="s">
        <v>37</v>
      </c>
      <c r="F61" s="48" t="s">
        <v>36</v>
      </c>
      <c r="G61" s="54" t="s">
        <v>37</v>
      </c>
      <c r="H61" s="55" t="s">
        <v>168</v>
      </c>
      <c r="I61" s="55"/>
      <c r="J61" s="49" t="str">
        <f t="shared" si="1"/>
        <v>Megan Keller</v>
      </c>
      <c r="K61" s="49" t="str">
        <f t="shared" si="2"/>
        <v>Megan</v>
      </c>
      <c r="L61" s="70">
        <v>5</v>
      </c>
      <c r="M61" s="70">
        <v>1</v>
      </c>
      <c r="N61" s="70">
        <v>1996</v>
      </c>
      <c r="O61" s="70"/>
      <c r="P61" s="54" t="s">
        <v>38</v>
      </c>
      <c r="Q61" s="54" t="s">
        <v>39</v>
      </c>
      <c r="R61" s="54" t="s">
        <v>344</v>
      </c>
      <c r="S61" s="50">
        <f ca="1">DATEDIF(PlayerData!$L61,TODAY(),"y")</f>
        <v>123</v>
      </c>
      <c r="T61" s="51">
        <f>SUM(LEFT(PlayerData!$H61,1), RIGHT(PlayerData!$H61, LEN(PlayerData!$H61)-2)/12)</f>
        <v>5.916666666666667</v>
      </c>
      <c r="U61" s="51">
        <f>PlayerData!$T61*12</f>
        <v>71</v>
      </c>
      <c r="V61" s="52" t="e">
        <f>ROUND(PlayerData!$G61/(PlayerData!$U61*PlayerData!$U61)*703,0)</f>
        <v>#VALUE!</v>
      </c>
      <c r="W61"/>
    </row>
    <row r="62" spans="1:23" x14ac:dyDescent="0.3">
      <c r="A62" s="47">
        <v>59</v>
      </c>
      <c r="B62" s="48" t="s">
        <v>0</v>
      </c>
      <c r="C62" s="48" t="s">
        <v>2</v>
      </c>
      <c r="D62" s="48" t="s">
        <v>40</v>
      </c>
      <c r="E62" s="48" t="s">
        <v>41</v>
      </c>
      <c r="F62" s="48" t="s">
        <v>40</v>
      </c>
      <c r="G62" s="48" t="s">
        <v>41</v>
      </c>
      <c r="H62" s="49" t="s">
        <v>229</v>
      </c>
      <c r="I62" s="49"/>
      <c r="J62" s="49" t="str">
        <f t="shared" si="1"/>
        <v>Amanda Kessel</v>
      </c>
      <c r="K62" s="49" t="str">
        <f t="shared" si="2"/>
        <v>manda</v>
      </c>
      <c r="L62" s="69">
        <v>8</v>
      </c>
      <c r="M62" s="69">
        <v>28</v>
      </c>
      <c r="N62" s="69">
        <v>1991</v>
      </c>
      <c r="O62" s="69"/>
      <c r="P62" s="48" t="s">
        <v>42</v>
      </c>
      <c r="Q62" s="48" t="s">
        <v>24</v>
      </c>
      <c r="R62" s="48" t="s">
        <v>14</v>
      </c>
      <c r="S62" s="50">
        <f ca="1">DATEDIF(PlayerData!$L62,TODAY(),"y")</f>
        <v>123</v>
      </c>
      <c r="T62" s="51">
        <f>SUM(LEFT(PlayerData!$H62,1), RIGHT(PlayerData!$H62, LEN(PlayerData!$H62)-2)/12)</f>
        <v>5.416666666666667</v>
      </c>
      <c r="U62" s="51">
        <f>PlayerData!$T62*12</f>
        <v>65</v>
      </c>
      <c r="V62" s="52" t="e">
        <f>ROUND(PlayerData!$G62/(PlayerData!$U62*PlayerData!$U62)*703,0)</f>
        <v>#VALUE!</v>
      </c>
      <c r="W62"/>
    </row>
    <row r="63" spans="1:23" x14ac:dyDescent="0.3">
      <c r="A63" s="53">
        <v>60</v>
      </c>
      <c r="B63" s="54" t="s">
        <v>0</v>
      </c>
      <c r="C63" s="54" t="s">
        <v>2</v>
      </c>
      <c r="D63" s="54" t="s">
        <v>43</v>
      </c>
      <c r="E63" s="54" t="s">
        <v>44</v>
      </c>
      <c r="F63" s="48" t="s">
        <v>43</v>
      </c>
      <c r="G63" s="54" t="s">
        <v>44</v>
      </c>
      <c r="H63" s="55" t="s">
        <v>168</v>
      </c>
      <c r="I63" s="55"/>
      <c r="J63" s="49" t="str">
        <f t="shared" si="1"/>
        <v>Hilary Knight</v>
      </c>
      <c r="K63" s="49" t="str">
        <f t="shared" si="2"/>
        <v>ilary</v>
      </c>
      <c r="L63" s="70">
        <v>7</v>
      </c>
      <c r="M63" s="70">
        <v>12</v>
      </c>
      <c r="N63" s="70">
        <v>1989</v>
      </c>
      <c r="O63" s="70"/>
      <c r="P63" s="54" t="s">
        <v>152</v>
      </c>
      <c r="Q63" s="54" t="s">
        <v>45</v>
      </c>
      <c r="R63" s="54" t="s">
        <v>14</v>
      </c>
      <c r="S63" s="50">
        <f ca="1">DATEDIF(PlayerData!$L63,TODAY(),"y")</f>
        <v>123</v>
      </c>
      <c r="T63" s="51">
        <f>SUM(LEFT(PlayerData!$H63,1), RIGHT(PlayerData!$H63, LEN(PlayerData!$H63)-2)/12)</f>
        <v>5.916666666666667</v>
      </c>
      <c r="U63" s="51">
        <f>PlayerData!$T63*12</f>
        <v>71</v>
      </c>
      <c r="V63" s="52" t="e">
        <f>ROUND(PlayerData!$G63/(PlayerData!$U63*PlayerData!$U63)*703,0)</f>
        <v>#VALUE!</v>
      </c>
      <c r="W63"/>
    </row>
    <row r="64" spans="1:23" x14ac:dyDescent="0.3">
      <c r="A64" s="47">
        <v>61</v>
      </c>
      <c r="B64" s="48" t="s">
        <v>0</v>
      </c>
      <c r="C64" s="48" t="s">
        <v>2</v>
      </c>
      <c r="D64" s="48" t="s">
        <v>46</v>
      </c>
      <c r="E64" s="48" t="s">
        <v>47</v>
      </c>
      <c r="F64" s="48" t="s">
        <v>46</v>
      </c>
      <c r="G64" s="48" t="s">
        <v>47</v>
      </c>
      <c r="H64" s="49" t="s">
        <v>232</v>
      </c>
      <c r="I64" s="49"/>
      <c r="J64" s="49" t="str">
        <f t="shared" si="1"/>
        <v>Jocelyne Lamoureux-Davidson</v>
      </c>
      <c r="K64" s="49" t="str">
        <f t="shared" si="2"/>
        <v>elyne</v>
      </c>
      <c r="L64" s="69">
        <v>7</v>
      </c>
      <c r="M64" s="69">
        <v>3</v>
      </c>
      <c r="N64" s="69">
        <v>1989</v>
      </c>
      <c r="O64" s="69"/>
      <c r="P64" s="48" t="s">
        <v>153</v>
      </c>
      <c r="Q64" s="48" t="s">
        <v>48</v>
      </c>
      <c r="R64" s="48" t="s">
        <v>14</v>
      </c>
      <c r="S64" s="50">
        <f ca="1">DATEDIF(PlayerData!$L64,TODAY(),"y")</f>
        <v>123</v>
      </c>
      <c r="T64" s="51">
        <f>SUM(LEFT(PlayerData!$H64,1), RIGHT(PlayerData!$H64, LEN(PlayerData!$H64)-2)/12)</f>
        <v>5.5</v>
      </c>
      <c r="U64" s="51">
        <f>PlayerData!$T64*12</f>
        <v>66</v>
      </c>
      <c r="V64" s="52" t="e">
        <f>ROUND(PlayerData!$G64/(PlayerData!$U64*PlayerData!$U64)*703,0)</f>
        <v>#VALUE!</v>
      </c>
      <c r="W64"/>
    </row>
    <row r="65" spans="1:23" x14ac:dyDescent="0.3">
      <c r="A65" s="53">
        <v>62</v>
      </c>
      <c r="B65" s="54" t="s">
        <v>0</v>
      </c>
      <c r="C65" s="54" t="s">
        <v>2</v>
      </c>
      <c r="D65" s="54" t="s">
        <v>49</v>
      </c>
      <c r="E65" s="54" t="s">
        <v>50</v>
      </c>
      <c r="F65" s="48" t="s">
        <v>49</v>
      </c>
      <c r="G65" s="54" t="s">
        <v>50</v>
      </c>
      <c r="H65" s="55" t="s">
        <v>232</v>
      </c>
      <c r="I65" s="55"/>
      <c r="J65" s="49" t="str">
        <f t="shared" si="1"/>
        <v>Monique Lamoureux-Morando</v>
      </c>
      <c r="K65" s="49" t="str">
        <f t="shared" si="2"/>
        <v>nique</v>
      </c>
      <c r="L65" s="70">
        <v>7</v>
      </c>
      <c r="M65" s="70">
        <v>3</v>
      </c>
      <c r="N65" s="70">
        <v>1989</v>
      </c>
      <c r="O65" s="70"/>
      <c r="P65" s="54" t="s">
        <v>153</v>
      </c>
      <c r="Q65" s="54" t="s">
        <v>48</v>
      </c>
      <c r="R65" s="54" t="s">
        <v>14</v>
      </c>
      <c r="S65" s="50">
        <f ca="1">DATEDIF(PlayerData!$L65,TODAY(),"y")</f>
        <v>123</v>
      </c>
      <c r="T65" s="51">
        <f>SUM(LEFT(PlayerData!$H65,1), RIGHT(PlayerData!$H65, LEN(PlayerData!$H65)-2)/12)</f>
        <v>5.5</v>
      </c>
      <c r="U65" s="51">
        <f>PlayerData!$T65*12</f>
        <v>66</v>
      </c>
      <c r="V65" s="52" t="e">
        <f>ROUND(PlayerData!$G65/(PlayerData!$U65*PlayerData!$U65)*703,0)</f>
        <v>#VALUE!</v>
      </c>
      <c r="W65"/>
    </row>
    <row r="66" spans="1:23" x14ac:dyDescent="0.3">
      <c r="A66" s="47">
        <v>63</v>
      </c>
      <c r="B66" s="48" t="s">
        <v>0</v>
      </c>
      <c r="C66" s="48" t="s">
        <v>2</v>
      </c>
      <c r="D66" s="48" t="s">
        <v>51</v>
      </c>
      <c r="E66" s="48" t="s">
        <v>52</v>
      </c>
      <c r="F66" s="48" t="s">
        <v>51</v>
      </c>
      <c r="G66" s="48" t="s">
        <v>52</v>
      </c>
      <c r="H66" s="49" t="s">
        <v>179</v>
      </c>
      <c r="I66" s="49"/>
      <c r="J66" s="49" t="str">
        <f t="shared" si="1"/>
        <v>Gigi Marvin</v>
      </c>
      <c r="K66" s="49" t="str">
        <f t="shared" si="2"/>
        <v>Gigi</v>
      </c>
      <c r="L66" s="69">
        <v>3</v>
      </c>
      <c r="M66" s="69">
        <v>7</v>
      </c>
      <c r="N66" s="69">
        <v>1987</v>
      </c>
      <c r="O66" s="69"/>
      <c r="P66" s="48" t="s">
        <v>53</v>
      </c>
      <c r="Q66" s="48" t="s">
        <v>13</v>
      </c>
      <c r="R66" s="48" t="s">
        <v>14</v>
      </c>
      <c r="S66" s="50">
        <f ca="1">DATEDIF(PlayerData!$L66,TODAY(),"y")</f>
        <v>123</v>
      </c>
      <c r="T66" s="51">
        <f>SUM(LEFT(PlayerData!$H66,1), RIGHT(PlayerData!$H66, LEN(PlayerData!$H66)-2)/12)</f>
        <v>5.666666666666667</v>
      </c>
      <c r="U66" s="51">
        <f>PlayerData!$T66*12</f>
        <v>68</v>
      </c>
      <c r="V66" s="52" t="e">
        <f>ROUND(PlayerData!$G66/(PlayerData!$U66*PlayerData!$U66)*703,0)</f>
        <v>#VALUE!</v>
      </c>
      <c r="W66"/>
    </row>
    <row r="67" spans="1:23" x14ac:dyDescent="0.3">
      <c r="A67" s="53">
        <v>64</v>
      </c>
      <c r="B67" s="54" t="s">
        <v>0</v>
      </c>
      <c r="C67" s="54" t="s">
        <v>2</v>
      </c>
      <c r="D67" s="54" t="s">
        <v>54</v>
      </c>
      <c r="E67" s="54" t="s">
        <v>55</v>
      </c>
      <c r="F67" s="48" t="s">
        <v>54</v>
      </c>
      <c r="G67" s="54" t="s">
        <v>55</v>
      </c>
      <c r="H67" s="55" t="s">
        <v>229</v>
      </c>
      <c r="I67" s="55"/>
      <c r="J67" s="49" t="str">
        <f t="shared" si="1"/>
        <v>Sidney Morin</v>
      </c>
      <c r="K67" s="49" t="str">
        <f t="shared" si="2"/>
        <v>idney</v>
      </c>
      <c r="L67" s="70">
        <v>6</v>
      </c>
      <c r="M67" s="70">
        <v>6</v>
      </c>
      <c r="N67" s="70">
        <v>1995</v>
      </c>
      <c r="O67" s="70"/>
      <c r="P67" s="54" t="s">
        <v>56</v>
      </c>
      <c r="Q67" s="54" t="s">
        <v>13</v>
      </c>
      <c r="R67" s="54" t="s">
        <v>344</v>
      </c>
      <c r="S67" s="50">
        <f ca="1">DATEDIF(PlayerData!$L67,TODAY(),"y")</f>
        <v>123</v>
      </c>
      <c r="T67" s="51">
        <f>SUM(LEFT(PlayerData!$H67,1), RIGHT(PlayerData!$H67, LEN(PlayerData!$H67)-2)/12)</f>
        <v>5.416666666666667</v>
      </c>
      <c r="U67" s="51">
        <f>PlayerData!$T67*12</f>
        <v>65</v>
      </c>
      <c r="V67" s="52" t="e">
        <f>ROUND(PlayerData!$G67/(PlayerData!$U67*PlayerData!$U67)*703,0)</f>
        <v>#VALUE!</v>
      </c>
      <c r="W67"/>
    </row>
    <row r="68" spans="1:23" x14ac:dyDescent="0.3">
      <c r="A68" s="47">
        <v>65</v>
      </c>
      <c r="B68" s="48" t="s">
        <v>0</v>
      </c>
      <c r="C68" s="48" t="s">
        <v>2</v>
      </c>
      <c r="D68" s="48" t="s">
        <v>57</v>
      </c>
      <c r="E68" s="48" t="s">
        <v>58</v>
      </c>
      <c r="F68" s="48" t="s">
        <v>57</v>
      </c>
      <c r="G68" s="48" t="s">
        <v>58</v>
      </c>
      <c r="H68" s="49" t="s">
        <v>179</v>
      </c>
      <c r="I68" s="49"/>
      <c r="J68" s="49" t="str">
        <f t="shared" si="1"/>
        <v>Kelly Pannek</v>
      </c>
      <c r="K68" s="49" t="str">
        <f t="shared" ref="K68:K99" si="3">RIGHT(F68,5)</f>
        <v>Kelly</v>
      </c>
      <c r="L68" s="69">
        <v>12</v>
      </c>
      <c r="M68" s="69">
        <v>29</v>
      </c>
      <c r="N68" s="69">
        <v>1995</v>
      </c>
      <c r="O68" s="69"/>
      <c r="P68" s="48" t="s">
        <v>17</v>
      </c>
      <c r="Q68" s="48" t="s">
        <v>13</v>
      </c>
      <c r="R68" s="48" t="s">
        <v>14</v>
      </c>
      <c r="S68" s="50">
        <f ca="1">DATEDIF(PlayerData!$L68,TODAY(),"y")</f>
        <v>123</v>
      </c>
      <c r="T68" s="51">
        <f>SUM(LEFT(PlayerData!$H68,1), RIGHT(PlayerData!$H68, LEN(PlayerData!$H68)-2)/12)</f>
        <v>5.666666666666667</v>
      </c>
      <c r="U68" s="51">
        <f>PlayerData!$T68*12</f>
        <v>68</v>
      </c>
      <c r="V68" s="52" t="e">
        <f>ROUND(PlayerData!$G68/(PlayerData!$U68*PlayerData!$U68)*703,0)</f>
        <v>#VALUE!</v>
      </c>
      <c r="W68"/>
    </row>
    <row r="69" spans="1:23" x14ac:dyDescent="0.3">
      <c r="A69" s="53">
        <v>66</v>
      </c>
      <c r="B69" s="54" t="s">
        <v>0</v>
      </c>
      <c r="C69" s="54" t="s">
        <v>2</v>
      </c>
      <c r="D69" s="54" t="s">
        <v>40</v>
      </c>
      <c r="E69" s="54" t="s">
        <v>59</v>
      </c>
      <c r="F69" s="48" t="s">
        <v>40</v>
      </c>
      <c r="G69" s="54" t="s">
        <v>59</v>
      </c>
      <c r="H69" s="55" t="s">
        <v>308</v>
      </c>
      <c r="I69" s="55"/>
      <c r="J69" s="49" t="str">
        <f t="shared" ref="J69:J82" si="4">CONCATENATE(F69," ",G69)</f>
        <v>Amanda Pelkey</v>
      </c>
      <c r="K69" s="49" t="str">
        <f t="shared" si="3"/>
        <v>manda</v>
      </c>
      <c r="L69" s="70">
        <v>5</v>
      </c>
      <c r="M69" s="70">
        <v>29</v>
      </c>
      <c r="N69" s="70">
        <v>1993</v>
      </c>
      <c r="O69" s="70"/>
      <c r="P69" s="54" t="s">
        <v>60</v>
      </c>
      <c r="Q69" s="54" t="s">
        <v>61</v>
      </c>
      <c r="R69" s="54" t="s">
        <v>14</v>
      </c>
      <c r="S69" s="50">
        <f ca="1">DATEDIF(PlayerData!$L69,TODAY(),"y")</f>
        <v>123</v>
      </c>
      <c r="T69" s="51">
        <f>SUM(LEFT(PlayerData!$H69,1), RIGHT(PlayerData!$H69, LEN(PlayerData!$H69)-2)/12)</f>
        <v>5.25</v>
      </c>
      <c r="U69" s="51">
        <f>PlayerData!$T69*12</f>
        <v>63</v>
      </c>
      <c r="V69" s="52" t="e">
        <f>ROUND(PlayerData!$G69/(PlayerData!$U69*PlayerData!$U69)*703,0)</f>
        <v>#VALUE!</v>
      </c>
      <c r="W69"/>
    </row>
    <row r="70" spans="1:23" x14ac:dyDescent="0.3">
      <c r="A70" s="47">
        <v>67</v>
      </c>
      <c r="B70" s="48" t="s">
        <v>0</v>
      </c>
      <c r="C70" s="48" t="s">
        <v>2</v>
      </c>
      <c r="D70" s="48" t="s">
        <v>62</v>
      </c>
      <c r="E70" s="48" t="s">
        <v>63</v>
      </c>
      <c r="F70" s="48" t="s">
        <v>62</v>
      </c>
      <c r="G70" s="48" t="s">
        <v>63</v>
      </c>
      <c r="H70" s="49" t="s">
        <v>308</v>
      </c>
      <c r="I70" s="49"/>
      <c r="J70" s="49" t="str">
        <f t="shared" si="4"/>
        <v>Emily Pfalzer</v>
      </c>
      <c r="K70" s="49" t="str">
        <f t="shared" si="3"/>
        <v>Emily</v>
      </c>
      <c r="L70" s="69">
        <v>6</v>
      </c>
      <c r="M70" s="69">
        <v>14</v>
      </c>
      <c r="N70" s="69">
        <v>1993</v>
      </c>
      <c r="O70" s="69"/>
      <c r="P70" s="48" t="s">
        <v>64</v>
      </c>
      <c r="Q70" s="48" t="s">
        <v>65</v>
      </c>
      <c r="R70" s="48" t="s">
        <v>344</v>
      </c>
      <c r="S70" s="50">
        <f ca="1">DATEDIF(PlayerData!$L70,TODAY(),"y")</f>
        <v>123</v>
      </c>
      <c r="T70" s="51">
        <f>SUM(LEFT(PlayerData!$H70,1), RIGHT(PlayerData!$H70, LEN(PlayerData!$H70)-2)/12)</f>
        <v>5.25</v>
      </c>
      <c r="U70" s="51">
        <f>PlayerData!$T70*12</f>
        <v>63</v>
      </c>
      <c r="V70" s="52" t="e">
        <f>ROUND(PlayerData!$G70/(PlayerData!$U70*PlayerData!$U70)*703,0)</f>
        <v>#VALUE!</v>
      </c>
      <c r="W70"/>
    </row>
    <row r="71" spans="1:23" x14ac:dyDescent="0.3">
      <c r="A71" s="53">
        <v>68</v>
      </c>
      <c r="B71" s="54" t="s">
        <v>0</v>
      </c>
      <c r="C71" s="54" t="s">
        <v>2</v>
      </c>
      <c r="D71" s="54" t="s">
        <v>66</v>
      </c>
      <c r="E71" s="54" t="s">
        <v>67</v>
      </c>
      <c r="F71" s="48" t="s">
        <v>66</v>
      </c>
      <c r="G71" s="54" t="s">
        <v>67</v>
      </c>
      <c r="H71" s="55" t="s">
        <v>218</v>
      </c>
      <c r="I71" s="55"/>
      <c r="J71" s="49" t="str">
        <f t="shared" si="4"/>
        <v>Alex Rigsby</v>
      </c>
      <c r="K71" s="49" t="str">
        <f t="shared" si="3"/>
        <v>Alex</v>
      </c>
      <c r="L71" s="70">
        <v>1</v>
      </c>
      <c r="M71" s="70">
        <v>3</v>
      </c>
      <c r="N71" s="70">
        <v>1992</v>
      </c>
      <c r="O71" s="70"/>
      <c r="P71" s="54" t="s">
        <v>68</v>
      </c>
      <c r="Q71" s="54" t="s">
        <v>24</v>
      </c>
      <c r="R71" s="54" t="s">
        <v>35</v>
      </c>
      <c r="S71" s="50">
        <f ca="1">DATEDIF(PlayerData!$L71,TODAY(),"y")</f>
        <v>123</v>
      </c>
      <c r="T71" s="51">
        <f>SUM(LEFT(PlayerData!$H71,1), RIGHT(PlayerData!$H71, LEN(PlayerData!$H71)-2)/12)</f>
        <v>5.583333333333333</v>
      </c>
      <c r="U71" s="51">
        <f>PlayerData!$T71*12</f>
        <v>67</v>
      </c>
      <c r="V71" s="52" t="e">
        <f>ROUND(PlayerData!$G71/(PlayerData!$U71*PlayerData!$U71)*703,0)</f>
        <v>#VALUE!</v>
      </c>
      <c r="W71"/>
    </row>
    <row r="72" spans="1:23" x14ac:dyDescent="0.3">
      <c r="A72" s="47">
        <v>69</v>
      </c>
      <c r="B72" s="48" t="s">
        <v>0</v>
      </c>
      <c r="C72" s="48" t="s">
        <v>2</v>
      </c>
      <c r="D72" s="48" t="s">
        <v>69</v>
      </c>
      <c r="E72" s="48" t="s">
        <v>70</v>
      </c>
      <c r="F72" s="48" t="s">
        <v>69</v>
      </c>
      <c r="G72" s="48" t="s">
        <v>70</v>
      </c>
      <c r="H72" s="49" t="s">
        <v>229</v>
      </c>
      <c r="I72" s="49"/>
      <c r="J72" s="49" t="str">
        <f t="shared" si="4"/>
        <v>Maddie Rooney</v>
      </c>
      <c r="K72" s="49" t="str">
        <f t="shared" si="3"/>
        <v>addie</v>
      </c>
      <c r="L72" s="69">
        <v>7</v>
      </c>
      <c r="M72" s="69">
        <v>7</v>
      </c>
      <c r="N72" s="69">
        <v>1997</v>
      </c>
      <c r="O72" s="69"/>
      <c r="P72" s="48" t="s">
        <v>71</v>
      </c>
      <c r="Q72" s="48" t="s">
        <v>13</v>
      </c>
      <c r="R72" s="48" t="s">
        <v>35</v>
      </c>
      <c r="S72" s="50">
        <f ca="1">DATEDIF(PlayerData!$L72,TODAY(),"y")</f>
        <v>123</v>
      </c>
      <c r="T72" s="51">
        <f>SUM(LEFT(PlayerData!$H72,1), RIGHT(PlayerData!$H72, LEN(PlayerData!$H72)-2)/12)</f>
        <v>5.416666666666667</v>
      </c>
      <c r="U72" s="51">
        <f>PlayerData!$T72*12</f>
        <v>65</v>
      </c>
      <c r="V72" s="52" t="e">
        <f>ROUND(PlayerData!$G72/(PlayerData!$U72*PlayerData!$U72)*703,0)</f>
        <v>#VALUE!</v>
      </c>
      <c r="W72"/>
    </row>
    <row r="73" spans="1:23" x14ac:dyDescent="0.3">
      <c r="A73" s="53">
        <v>70</v>
      </c>
      <c r="B73" s="54" t="s">
        <v>0</v>
      </c>
      <c r="C73" s="54" t="s">
        <v>2</v>
      </c>
      <c r="D73" s="54" t="s">
        <v>72</v>
      </c>
      <c r="E73" s="54" t="s">
        <v>73</v>
      </c>
      <c r="F73" s="48" t="s">
        <v>72</v>
      </c>
      <c r="G73" s="54" t="s">
        <v>73</v>
      </c>
      <c r="H73" s="55" t="s">
        <v>232</v>
      </c>
      <c r="I73" s="55"/>
      <c r="J73" s="49" t="str">
        <f t="shared" si="4"/>
        <v>Haley Skarupa</v>
      </c>
      <c r="K73" s="49" t="str">
        <f t="shared" si="3"/>
        <v>Haley</v>
      </c>
      <c r="L73" s="70">
        <v>1</v>
      </c>
      <c r="M73" s="70">
        <v>3</v>
      </c>
      <c r="N73" s="70">
        <v>1994</v>
      </c>
      <c r="O73" s="70"/>
      <c r="P73" s="54" t="s">
        <v>74</v>
      </c>
      <c r="Q73" s="54" t="s">
        <v>75</v>
      </c>
      <c r="R73" s="54" t="s">
        <v>14</v>
      </c>
      <c r="S73" s="50">
        <f ca="1">DATEDIF(PlayerData!$L73,TODAY(),"y")</f>
        <v>123</v>
      </c>
      <c r="T73" s="51">
        <f>SUM(LEFT(PlayerData!$H73,1), RIGHT(PlayerData!$H73, LEN(PlayerData!$H73)-2)/12)</f>
        <v>5.5</v>
      </c>
      <c r="U73" s="51">
        <f>PlayerData!$T73*12</f>
        <v>66</v>
      </c>
      <c r="V73" s="52" t="e">
        <f>ROUND(PlayerData!$G73/(PlayerData!$U73*PlayerData!$U73)*703,0)</f>
        <v>#VALUE!</v>
      </c>
      <c r="W73"/>
    </row>
    <row r="74" spans="1:23" x14ac:dyDescent="0.3">
      <c r="A74" s="47">
        <v>71</v>
      </c>
      <c r="B74" s="48" t="s">
        <v>0</v>
      </c>
      <c r="C74" s="48" t="s">
        <v>2</v>
      </c>
      <c r="D74" s="48" t="s">
        <v>76</v>
      </c>
      <c r="E74" s="48" t="s">
        <v>77</v>
      </c>
      <c r="F74" s="48" t="s">
        <v>76</v>
      </c>
      <c r="G74" s="48" t="s">
        <v>77</v>
      </c>
      <c r="H74" s="49" t="s">
        <v>175</v>
      </c>
      <c r="I74" s="49"/>
      <c r="J74" s="49" t="str">
        <f t="shared" si="4"/>
        <v>Lee Stecklein</v>
      </c>
      <c r="K74" s="49" t="str">
        <f t="shared" si="3"/>
        <v>Lee</v>
      </c>
      <c r="L74" s="69">
        <v>4</v>
      </c>
      <c r="M74" s="69">
        <v>23</v>
      </c>
      <c r="N74" s="69">
        <v>1994</v>
      </c>
      <c r="O74" s="69"/>
      <c r="P74" s="48" t="s">
        <v>78</v>
      </c>
      <c r="Q74" s="48" t="s">
        <v>13</v>
      </c>
      <c r="R74" s="48" t="s">
        <v>344</v>
      </c>
      <c r="S74" s="50">
        <f ca="1">DATEDIF(PlayerData!$L74,TODAY(),"y")</f>
        <v>123</v>
      </c>
      <c r="T74" s="51">
        <f>SUM(LEFT(PlayerData!$H74,1), RIGHT(PlayerData!$H74, LEN(PlayerData!$H74)-2)/12)</f>
        <v>6</v>
      </c>
      <c r="U74" s="51">
        <f>PlayerData!$T74*12</f>
        <v>72</v>
      </c>
      <c r="V74" s="52" t="e">
        <f>ROUND(PlayerData!$G74/(PlayerData!$U74*PlayerData!$U74)*703,0)</f>
        <v>#VALUE!</v>
      </c>
      <c r="W74"/>
    </row>
    <row r="75" spans="1:23" x14ac:dyDescent="0.3">
      <c r="A75" s="53">
        <v>72</v>
      </c>
      <c r="B75" s="54" t="s">
        <v>1</v>
      </c>
      <c r="C75" s="54" t="s">
        <v>2</v>
      </c>
      <c r="D75" s="54" t="s">
        <v>79</v>
      </c>
      <c r="E75" s="54" t="s">
        <v>80</v>
      </c>
      <c r="F75" s="48" t="s">
        <v>79</v>
      </c>
      <c r="G75" s="54" t="s">
        <v>80</v>
      </c>
      <c r="H75" s="55" t="s">
        <v>179</v>
      </c>
      <c r="I75" s="55"/>
      <c r="J75" s="49" t="str">
        <f t="shared" si="4"/>
        <v>Mark Arcobello</v>
      </c>
      <c r="K75" s="49" t="str">
        <f t="shared" si="3"/>
        <v>Mark</v>
      </c>
      <c r="L75" s="70">
        <v>8</v>
      </c>
      <c r="M75" s="70">
        <v>12</v>
      </c>
      <c r="N75" s="70">
        <v>1988</v>
      </c>
      <c r="O75" s="70"/>
      <c r="P75" s="54" t="s">
        <v>81</v>
      </c>
      <c r="Q75" s="54" t="s">
        <v>82</v>
      </c>
      <c r="R75" s="54" t="s">
        <v>14</v>
      </c>
      <c r="S75" s="50">
        <f ca="1">DATEDIF(PlayerData!$L75,TODAY(),"y")</f>
        <v>123</v>
      </c>
      <c r="T75" s="51">
        <f>SUM(LEFT(PlayerData!$H75,1), RIGHT(PlayerData!$H75, LEN(PlayerData!$H75)-2)/12)</f>
        <v>5.666666666666667</v>
      </c>
      <c r="U75" s="51">
        <f>PlayerData!$T75*12</f>
        <v>68</v>
      </c>
      <c r="V75" s="52" t="e">
        <f>ROUND(PlayerData!$G75/(PlayerData!$U75*PlayerData!$U75)*703,0)</f>
        <v>#VALUE!</v>
      </c>
      <c r="W75"/>
    </row>
    <row r="76" spans="1:23" x14ac:dyDescent="0.3">
      <c r="A76" s="47">
        <v>73</v>
      </c>
      <c r="B76" s="48" t="s">
        <v>1</v>
      </c>
      <c r="C76" s="48" t="s">
        <v>2</v>
      </c>
      <c r="D76" s="48" t="s">
        <v>83</v>
      </c>
      <c r="E76" s="48" t="s">
        <v>84</v>
      </c>
      <c r="F76" s="48" t="s">
        <v>83</v>
      </c>
      <c r="G76" s="48" t="s">
        <v>84</v>
      </c>
      <c r="H76" s="49" t="s">
        <v>209</v>
      </c>
      <c r="I76" s="49"/>
      <c r="J76" s="49" t="str">
        <f t="shared" si="4"/>
        <v>Chad Billins</v>
      </c>
      <c r="K76" s="49" t="str">
        <f t="shared" si="3"/>
        <v>Chad</v>
      </c>
      <c r="L76" s="69">
        <v>5</v>
      </c>
      <c r="M76" s="69">
        <v>26</v>
      </c>
      <c r="N76" s="69">
        <v>1989</v>
      </c>
      <c r="O76" s="69"/>
      <c r="P76" s="48" t="s">
        <v>85</v>
      </c>
      <c r="Q76" s="48" t="s">
        <v>39</v>
      </c>
      <c r="R76" s="48" t="s">
        <v>344</v>
      </c>
      <c r="S76" s="50">
        <f ca="1">DATEDIF(PlayerData!$L76,TODAY(),"y")</f>
        <v>123</v>
      </c>
      <c r="T76" s="51">
        <f>SUM(LEFT(PlayerData!$H76,1), RIGHT(PlayerData!$H76, LEN(PlayerData!$H76)-2)/12)</f>
        <v>5.833333333333333</v>
      </c>
      <c r="U76" s="51">
        <f>PlayerData!$T76*12</f>
        <v>70</v>
      </c>
      <c r="V76" s="52" t="e">
        <f>ROUND(PlayerData!$G76/(PlayerData!$U76*PlayerData!$U76)*703,0)</f>
        <v>#VALUE!</v>
      </c>
      <c r="W76"/>
    </row>
    <row r="77" spans="1:23" x14ac:dyDescent="0.3">
      <c r="A77" s="53">
        <v>74</v>
      </c>
      <c r="B77" s="54" t="s">
        <v>1</v>
      </c>
      <c r="C77" s="54" t="s">
        <v>2</v>
      </c>
      <c r="D77" s="54" t="s">
        <v>86</v>
      </c>
      <c r="E77" s="54" t="s">
        <v>87</v>
      </c>
      <c r="F77" s="48" t="s">
        <v>86</v>
      </c>
      <c r="G77" s="54" t="s">
        <v>87</v>
      </c>
      <c r="H77" s="55" t="s">
        <v>188</v>
      </c>
      <c r="I77" s="55"/>
      <c r="J77" s="49" t="str">
        <f t="shared" si="4"/>
        <v>Jonathan Blum</v>
      </c>
      <c r="K77" s="49" t="str">
        <f t="shared" si="3"/>
        <v>athan</v>
      </c>
      <c r="L77" s="70">
        <v>1</v>
      </c>
      <c r="M77" s="70">
        <v>30</v>
      </c>
      <c r="N77" s="70">
        <v>1989</v>
      </c>
      <c r="O77" s="70"/>
      <c r="P77" s="54" t="s">
        <v>154</v>
      </c>
      <c r="Q77" s="54" t="s">
        <v>6</v>
      </c>
      <c r="R77" s="54" t="s">
        <v>344</v>
      </c>
      <c r="S77" s="50">
        <f ca="1">DATEDIF(PlayerData!$L77,TODAY(),"y")</f>
        <v>123</v>
      </c>
      <c r="T77" s="51">
        <f>SUM(LEFT(PlayerData!$H77,1), RIGHT(PlayerData!$H77, LEN(PlayerData!$H77)-2)/12)</f>
        <v>6.083333333333333</v>
      </c>
      <c r="U77" s="51">
        <f>PlayerData!$T77*12</f>
        <v>73</v>
      </c>
      <c r="V77" s="52" t="e">
        <f>ROUND(PlayerData!$G77/(PlayerData!$U77*PlayerData!$U77)*703,0)</f>
        <v>#VALUE!</v>
      </c>
      <c r="W77"/>
    </row>
    <row r="78" spans="1:23" x14ac:dyDescent="0.3">
      <c r="A78" s="47">
        <v>75</v>
      </c>
      <c r="B78" s="48" t="s">
        <v>1</v>
      </c>
      <c r="C78" s="48" t="s">
        <v>2</v>
      </c>
      <c r="D78" s="48" t="s">
        <v>88</v>
      </c>
      <c r="E78" s="48" t="s">
        <v>89</v>
      </c>
      <c r="F78" s="48" t="s">
        <v>88</v>
      </c>
      <c r="G78" s="48" t="s">
        <v>89</v>
      </c>
      <c r="H78" s="49" t="s">
        <v>182</v>
      </c>
      <c r="I78" s="49"/>
      <c r="J78" s="49" t="str">
        <f t="shared" si="4"/>
        <v>Will Borgen</v>
      </c>
      <c r="K78" s="49" t="str">
        <f t="shared" si="3"/>
        <v>Will</v>
      </c>
      <c r="L78" s="69">
        <v>12</v>
      </c>
      <c r="M78" s="69">
        <v>19</v>
      </c>
      <c r="N78" s="69">
        <v>1996</v>
      </c>
      <c r="O78" s="69"/>
      <c r="P78" s="48" t="s">
        <v>90</v>
      </c>
      <c r="Q78" s="48" t="s">
        <v>13</v>
      </c>
      <c r="R78" s="48" t="s">
        <v>344</v>
      </c>
      <c r="S78" s="50">
        <f ca="1">DATEDIF(PlayerData!$L78,TODAY(),"y")</f>
        <v>123</v>
      </c>
      <c r="T78" s="51">
        <f>SUM(LEFT(PlayerData!$H78,1), RIGHT(PlayerData!$H78, LEN(PlayerData!$H78)-2)/12)</f>
        <v>6.166666666666667</v>
      </c>
      <c r="U78" s="51">
        <f>PlayerData!$T78*12</f>
        <v>74</v>
      </c>
      <c r="V78" s="52" t="e">
        <f>ROUND(PlayerData!$G78/(PlayerData!$U78*PlayerData!$U78)*703,0)</f>
        <v>#VALUE!</v>
      </c>
      <c r="W78"/>
    </row>
    <row r="79" spans="1:23" x14ac:dyDescent="0.3">
      <c r="A79" s="53">
        <v>76</v>
      </c>
      <c r="B79" s="54" t="s">
        <v>1</v>
      </c>
      <c r="C79" s="54" t="s">
        <v>2</v>
      </c>
      <c r="D79" s="54" t="s">
        <v>91</v>
      </c>
      <c r="E79" s="54" t="s">
        <v>92</v>
      </c>
      <c r="F79" s="48" t="s">
        <v>91</v>
      </c>
      <c r="G79" s="54" t="s">
        <v>92</v>
      </c>
      <c r="H79" s="55" t="s">
        <v>179</v>
      </c>
      <c r="I79" s="55"/>
      <c r="J79" s="49" t="str">
        <f t="shared" si="4"/>
        <v>Chris Bourque</v>
      </c>
      <c r="K79" s="49" t="str">
        <f t="shared" si="3"/>
        <v>Chris</v>
      </c>
      <c r="L79" s="70">
        <v>1</v>
      </c>
      <c r="M79" s="70">
        <v>29</v>
      </c>
      <c r="N79" s="70">
        <v>1986</v>
      </c>
      <c r="O79" s="70"/>
      <c r="P79" s="54" t="s">
        <v>155</v>
      </c>
      <c r="Q79" s="54" t="s">
        <v>10</v>
      </c>
      <c r="R79" s="54" t="s">
        <v>14</v>
      </c>
      <c r="S79" s="50">
        <f ca="1">DATEDIF(PlayerData!$L79,TODAY(),"y")</f>
        <v>123</v>
      </c>
      <c r="T79" s="51">
        <f>SUM(LEFT(PlayerData!$H79,1), RIGHT(PlayerData!$H79, LEN(PlayerData!$H79)-2)/12)</f>
        <v>5.666666666666667</v>
      </c>
      <c r="U79" s="51">
        <f>PlayerData!$T79*12</f>
        <v>68</v>
      </c>
      <c r="V79" s="52" t="e">
        <f>ROUND(PlayerData!$G79/(PlayerData!$U79*PlayerData!$U79)*703,0)</f>
        <v>#VALUE!</v>
      </c>
      <c r="W79"/>
    </row>
    <row r="80" spans="1:23" x14ac:dyDescent="0.3">
      <c r="A80" s="47">
        <v>77</v>
      </c>
      <c r="B80" s="48" t="s">
        <v>1</v>
      </c>
      <c r="C80" s="48" t="s">
        <v>2</v>
      </c>
      <c r="D80" s="48" t="s">
        <v>93</v>
      </c>
      <c r="E80" s="48" t="s">
        <v>94</v>
      </c>
      <c r="F80" s="48" t="s">
        <v>93</v>
      </c>
      <c r="G80" s="48" t="s">
        <v>94</v>
      </c>
      <c r="H80" s="49" t="s">
        <v>175</v>
      </c>
      <c r="I80" s="49"/>
      <c r="J80" s="49" t="str">
        <f t="shared" si="4"/>
        <v>Bobby Butler</v>
      </c>
      <c r="K80" s="49" t="str">
        <f t="shared" si="3"/>
        <v>Bobby</v>
      </c>
      <c r="L80" s="69">
        <v>4</v>
      </c>
      <c r="M80" s="69">
        <v>26</v>
      </c>
      <c r="N80" s="69">
        <v>1987</v>
      </c>
      <c r="O80" s="69"/>
      <c r="P80" s="48" t="s">
        <v>95</v>
      </c>
      <c r="Q80" s="48" t="s">
        <v>10</v>
      </c>
      <c r="R80" s="48" t="s">
        <v>14</v>
      </c>
      <c r="S80" s="50">
        <f ca="1">DATEDIF(PlayerData!$L80,TODAY(),"y")</f>
        <v>123</v>
      </c>
      <c r="T80" s="51">
        <f>SUM(LEFT(PlayerData!$H80,1), RIGHT(PlayerData!$H80, LEN(PlayerData!$H80)-2)/12)</f>
        <v>6</v>
      </c>
      <c r="U80" s="51">
        <f>PlayerData!$T80*12</f>
        <v>72</v>
      </c>
      <c r="V80" s="52" t="e">
        <f>ROUND(PlayerData!$G80/(PlayerData!$U80*PlayerData!$U80)*703,0)</f>
        <v>#VALUE!</v>
      </c>
      <c r="W80"/>
    </row>
    <row r="81" spans="1:24" x14ac:dyDescent="0.3">
      <c r="A81" s="53">
        <v>78</v>
      </c>
      <c r="B81" s="54" t="s">
        <v>1</v>
      </c>
      <c r="C81" s="54" t="s">
        <v>2</v>
      </c>
      <c r="D81" s="54" t="s">
        <v>96</v>
      </c>
      <c r="E81" s="54" t="s">
        <v>97</v>
      </c>
      <c r="F81" s="48" t="s">
        <v>96</v>
      </c>
      <c r="G81" s="54" t="s">
        <v>97</v>
      </c>
      <c r="H81" s="55" t="s">
        <v>188</v>
      </c>
      <c r="I81" s="55"/>
      <c r="J81" s="49" t="str">
        <f t="shared" si="4"/>
        <v>Ryan Donato</v>
      </c>
      <c r="K81" s="49" t="str">
        <f t="shared" si="3"/>
        <v>Ryan</v>
      </c>
      <c r="L81" s="70">
        <v>4</v>
      </c>
      <c r="M81" s="70">
        <v>9</v>
      </c>
      <c r="N81" s="70">
        <v>1996</v>
      </c>
      <c r="O81" s="70"/>
      <c r="P81" s="54" t="s">
        <v>98</v>
      </c>
      <c r="Q81" s="54" t="s">
        <v>10</v>
      </c>
      <c r="R81" s="54" t="s">
        <v>14</v>
      </c>
      <c r="S81" s="50">
        <f ca="1">DATEDIF(PlayerData!$L81,TODAY(),"y")</f>
        <v>123</v>
      </c>
      <c r="T81" s="51">
        <f>SUM(LEFT(PlayerData!$H81,1), RIGHT(PlayerData!$H81, LEN(PlayerData!$H81)-2)/12)</f>
        <v>6.083333333333333</v>
      </c>
      <c r="U81" s="51">
        <f>PlayerData!$T81*12</f>
        <v>73</v>
      </c>
      <c r="V81" s="52" t="e">
        <f>ROUND(PlayerData!$G81/(PlayerData!$U81*PlayerData!$U81)*703,0)</f>
        <v>#VALUE!</v>
      </c>
      <c r="W81"/>
    </row>
    <row r="82" spans="1:24" x14ac:dyDescent="0.3">
      <c r="A82" s="47">
        <v>79</v>
      </c>
      <c r="B82" s="48" t="s">
        <v>1</v>
      </c>
      <c r="C82" s="48" t="s">
        <v>2</v>
      </c>
      <c r="D82" s="48" t="s">
        <v>99</v>
      </c>
      <c r="E82" s="48" t="s">
        <v>100</v>
      </c>
      <c r="F82" s="48" t="s">
        <v>99</v>
      </c>
      <c r="G82" s="48" t="s">
        <v>100</v>
      </c>
      <c r="H82" s="49" t="s">
        <v>188</v>
      </c>
      <c r="I82" s="49"/>
      <c r="J82" s="49" t="str">
        <f t="shared" si="4"/>
        <v>Matt Gilroy</v>
      </c>
      <c r="K82" s="49" t="str">
        <f t="shared" si="3"/>
        <v>Matt</v>
      </c>
      <c r="L82" s="69">
        <v>7</v>
      </c>
      <c r="M82" s="69">
        <v>20</v>
      </c>
      <c r="N82" s="69">
        <v>1984</v>
      </c>
      <c r="O82" s="69"/>
      <c r="P82" s="48" t="s">
        <v>101</v>
      </c>
      <c r="Q82" s="48" t="s">
        <v>65</v>
      </c>
      <c r="R82" s="48" t="s">
        <v>344</v>
      </c>
      <c r="S82" s="50">
        <f ca="1">DATEDIF(PlayerData!$L82,TODAY(),"y")</f>
        <v>123</v>
      </c>
      <c r="T82" s="51">
        <f>SUM(LEFT(PlayerData!$H82,1), RIGHT(PlayerData!$H82, LEN(PlayerData!$H82)-2)/12)</f>
        <v>6.083333333333333</v>
      </c>
      <c r="U82" s="51">
        <f>PlayerData!$T82*12</f>
        <v>73</v>
      </c>
      <c r="V82" s="52" t="e">
        <f>ROUND(PlayerData!$G82/(PlayerData!$U82*PlayerData!$U82)*703,0)</f>
        <v>#VALUE!</v>
      </c>
      <c r="W82"/>
    </row>
    <row r="83" spans="1:24" x14ac:dyDescent="0.3">
      <c r="A83" s="53">
        <v>80</v>
      </c>
      <c r="B83" s="54" t="s">
        <v>1</v>
      </c>
      <c r="C83" s="54" t="s">
        <v>2</v>
      </c>
      <c r="D83" s="54" t="s">
        <v>102</v>
      </c>
      <c r="E83" s="54" t="s">
        <v>103</v>
      </c>
      <c r="F83" s="48" t="s">
        <v>102</v>
      </c>
      <c r="G83" s="54" t="s">
        <v>103</v>
      </c>
      <c r="H83" s="55" t="s">
        <v>218</v>
      </c>
      <c r="I83" s="55"/>
      <c r="J83" s="49" t="str">
        <f>CONCATENATE(F83," ",G83)</f>
        <v>Brian Gionta</v>
      </c>
      <c r="K83" s="49" t="str">
        <f t="shared" si="3"/>
        <v>Brian</v>
      </c>
      <c r="L83" s="70">
        <v>1</v>
      </c>
      <c r="M83" s="70">
        <v>18</v>
      </c>
      <c r="N83" s="70">
        <v>1979</v>
      </c>
      <c r="O83" s="70"/>
      <c r="P83" s="54" t="s">
        <v>104</v>
      </c>
      <c r="Q83" s="54" t="s">
        <v>65</v>
      </c>
      <c r="R83" s="54" t="s">
        <v>14</v>
      </c>
      <c r="S83" s="50">
        <f ca="1">DATEDIF(PlayerData!$L83,TODAY(),"y")</f>
        <v>123</v>
      </c>
      <c r="T83" s="51">
        <f>SUM(LEFT(PlayerData!$H83,1), RIGHT(PlayerData!$H83, LEN(PlayerData!$H83)-2)/12)</f>
        <v>5.583333333333333</v>
      </c>
      <c r="U83" s="51">
        <f>PlayerData!$T83*12</f>
        <v>67</v>
      </c>
      <c r="V83" s="52" t="e">
        <f>ROUND(PlayerData!$G83/(PlayerData!$U83*PlayerData!$U83)*703,0)</f>
        <v>#VALUE!</v>
      </c>
      <c r="W83"/>
    </row>
    <row r="84" spans="1:24" x14ac:dyDescent="0.3">
      <c r="A84" s="47">
        <v>81</v>
      </c>
      <c r="B84" s="48" t="s">
        <v>1</v>
      </c>
      <c r="C84" s="48" t="s">
        <v>2</v>
      </c>
      <c r="D84" s="48" t="s">
        <v>105</v>
      </c>
      <c r="E84" s="48" t="s">
        <v>106</v>
      </c>
      <c r="F84" s="48" t="s">
        <v>105</v>
      </c>
      <c r="G84" s="48" t="s">
        <v>106</v>
      </c>
      <c r="H84" s="49" t="s">
        <v>309</v>
      </c>
      <c r="I84" s="49"/>
      <c r="J84" s="49" t="str">
        <f t="shared" ref="J84" si="5">CONCATENATE(F84," ",G84)</f>
        <v>Jordan Greenway</v>
      </c>
      <c r="K84" s="49" t="str">
        <f t="shared" si="3"/>
        <v>ordan</v>
      </c>
      <c r="L84" s="69">
        <v>2</v>
      </c>
      <c r="M84" s="69">
        <v>16</v>
      </c>
      <c r="N84" s="69">
        <v>1997</v>
      </c>
      <c r="O84" s="69"/>
      <c r="P84" s="48" t="s">
        <v>107</v>
      </c>
      <c r="Q84" s="48" t="s">
        <v>65</v>
      </c>
      <c r="R84" s="48" t="s">
        <v>14</v>
      </c>
      <c r="S84" s="50">
        <f ca="1">DATEDIF(PlayerData!$L84,TODAY(),"y")</f>
        <v>123</v>
      </c>
      <c r="T84" s="51">
        <f>SUM(LEFT(PlayerData!$H84,1), RIGHT(PlayerData!$H84, LEN(PlayerData!$H84)-2)/12)</f>
        <v>6.416666666666667</v>
      </c>
      <c r="U84" s="51">
        <f>PlayerData!$T84*12</f>
        <v>77</v>
      </c>
      <c r="V84" s="52" t="e">
        <f>ROUND(PlayerData!$G84/(PlayerData!$U84*PlayerData!$U84)*703,0)</f>
        <v>#VALUE!</v>
      </c>
      <c r="W84"/>
    </row>
    <row r="85" spans="1:24" x14ac:dyDescent="0.3">
      <c r="A85" s="53">
        <v>82</v>
      </c>
      <c r="B85" s="54" t="s">
        <v>1</v>
      </c>
      <c r="C85" s="54" t="s">
        <v>2</v>
      </c>
      <c r="D85" s="54" t="s">
        <v>96</v>
      </c>
      <c r="E85" s="54" t="s">
        <v>108</v>
      </c>
      <c r="F85" s="48" t="s">
        <v>96</v>
      </c>
      <c r="G85" s="54" t="s">
        <v>108</v>
      </c>
      <c r="H85" s="55" t="s">
        <v>174</v>
      </c>
      <c r="I85" s="55"/>
      <c r="J85" s="49" t="str">
        <f>CONCATENATE(F85," ",G85)</f>
        <v>Ryan Gunderson</v>
      </c>
      <c r="K85" s="49" t="str">
        <f t="shared" si="3"/>
        <v>Ryan</v>
      </c>
      <c r="L85" s="70">
        <v>8</v>
      </c>
      <c r="M85" s="70">
        <v>16</v>
      </c>
      <c r="N85" s="70">
        <v>1985</v>
      </c>
      <c r="O85" s="70"/>
      <c r="P85" s="54" t="s">
        <v>109</v>
      </c>
      <c r="Q85" s="54" t="s">
        <v>110</v>
      </c>
      <c r="R85" s="54" t="s">
        <v>344</v>
      </c>
      <c r="S85" s="50">
        <f ca="1">DATEDIF(PlayerData!$L85,TODAY(),"y")</f>
        <v>123</v>
      </c>
      <c r="T85" s="51">
        <f>SUM(LEFT(PlayerData!$H85,1), RIGHT(PlayerData!$H85, LEN(PlayerData!$H85)-2)/12)</f>
        <v>5.75</v>
      </c>
      <c r="U85" s="51">
        <f>PlayerData!$T85*12</f>
        <v>69</v>
      </c>
      <c r="V85" s="52" t="e">
        <f>ROUND(PlayerData!$G85/(PlayerData!$U85*PlayerData!$U85)*703,0)</f>
        <v>#VALUE!</v>
      </c>
      <c r="W85"/>
    </row>
    <row r="86" spans="1:24" x14ac:dyDescent="0.3">
      <c r="A86" s="47">
        <v>83</v>
      </c>
      <c r="B86" s="48" t="s">
        <v>1</v>
      </c>
      <c r="C86" s="48" t="s">
        <v>2</v>
      </c>
      <c r="D86" s="48" t="s">
        <v>83</v>
      </c>
      <c r="E86" s="48" t="s">
        <v>111</v>
      </c>
      <c r="F86" s="48" t="s">
        <v>83</v>
      </c>
      <c r="G86" s="48" t="s">
        <v>111</v>
      </c>
      <c r="H86" s="49" t="s">
        <v>168</v>
      </c>
      <c r="I86" s="49"/>
      <c r="J86" s="49" t="str">
        <f t="shared" ref="J86:J99" si="6">CONCATENATE(F86," ",G86)</f>
        <v>Chad Kolarik</v>
      </c>
      <c r="K86" s="49" t="str">
        <f t="shared" si="3"/>
        <v>Chad</v>
      </c>
      <c r="L86" s="69">
        <v>1</v>
      </c>
      <c r="M86" s="69">
        <v>26</v>
      </c>
      <c r="N86" s="69">
        <v>1986</v>
      </c>
      <c r="O86" s="69"/>
      <c r="P86" s="48" t="s">
        <v>112</v>
      </c>
      <c r="Q86" s="48" t="s">
        <v>110</v>
      </c>
      <c r="R86" s="48" t="s">
        <v>14</v>
      </c>
      <c r="S86" s="50">
        <f ca="1">DATEDIF(PlayerData!$L86,TODAY(),"y")</f>
        <v>123</v>
      </c>
      <c r="T86" s="51">
        <f>SUM(LEFT(PlayerData!$H86,1), RIGHT(PlayerData!$H86, LEN(PlayerData!$H86)-2)/12)</f>
        <v>5.916666666666667</v>
      </c>
      <c r="U86" s="51">
        <f>PlayerData!$T86*12</f>
        <v>71</v>
      </c>
      <c r="V86" s="52" t="e">
        <f>ROUND(PlayerData!$G86/(PlayerData!$U86*PlayerData!$U86)*703,0)</f>
        <v>#VALUE!</v>
      </c>
      <c r="W86"/>
      <c r="X86" t="s">
        <v>407</v>
      </c>
    </row>
    <row r="87" spans="1:24" x14ac:dyDescent="0.3">
      <c r="A87" s="53">
        <v>84</v>
      </c>
      <c r="B87" s="54" t="s">
        <v>1</v>
      </c>
      <c r="C87" s="54" t="s">
        <v>2</v>
      </c>
      <c r="D87" s="54" t="s">
        <v>113</v>
      </c>
      <c r="E87" s="54" t="s">
        <v>114</v>
      </c>
      <c r="F87" s="48" t="s">
        <v>113</v>
      </c>
      <c r="G87" s="54" t="s">
        <v>114</v>
      </c>
      <c r="H87" s="55" t="s">
        <v>175</v>
      </c>
      <c r="I87" s="55"/>
      <c r="J87" s="49" t="str">
        <f t="shared" si="6"/>
        <v>David Leggio</v>
      </c>
      <c r="K87" s="49" t="str">
        <f t="shared" si="3"/>
        <v>David</v>
      </c>
      <c r="L87" s="70">
        <v>7</v>
      </c>
      <c r="M87" s="70">
        <v>31</v>
      </c>
      <c r="N87" s="70">
        <v>1984</v>
      </c>
      <c r="O87" s="70"/>
      <c r="P87" s="54" t="s">
        <v>64</v>
      </c>
      <c r="Q87" s="54" t="s">
        <v>65</v>
      </c>
      <c r="R87" s="54" t="s">
        <v>35</v>
      </c>
      <c r="S87" s="50">
        <f ca="1">DATEDIF(PlayerData!$L87,TODAY(),"y")</f>
        <v>123</v>
      </c>
      <c r="T87" s="51">
        <f>SUM(LEFT(PlayerData!$H87,1), RIGHT(PlayerData!$H87, LEN(PlayerData!$H87)-2)/12)</f>
        <v>6</v>
      </c>
      <c r="U87" s="51">
        <f>PlayerData!$T87*12</f>
        <v>72</v>
      </c>
      <c r="V87" s="52" t="e">
        <f>ROUND(PlayerData!$G87/(PlayerData!$U87*PlayerData!$U87)*703,0)</f>
        <v>#VALUE!</v>
      </c>
      <c r="W87"/>
    </row>
    <row r="88" spans="1:24" x14ac:dyDescent="0.3">
      <c r="A88" s="47">
        <v>85</v>
      </c>
      <c r="B88" s="48" t="s">
        <v>1</v>
      </c>
      <c r="C88" s="48" t="s">
        <v>2</v>
      </c>
      <c r="D88" s="48" t="s">
        <v>115</v>
      </c>
      <c r="E88" s="48" t="s">
        <v>116</v>
      </c>
      <c r="F88" s="48" t="s">
        <v>115</v>
      </c>
      <c r="G88" s="48" t="s">
        <v>116</v>
      </c>
      <c r="H88" s="49" t="s">
        <v>174</v>
      </c>
      <c r="I88" s="49"/>
      <c r="J88" s="49" t="str">
        <f t="shared" si="6"/>
        <v>Broc Little</v>
      </c>
      <c r="K88" s="49" t="str">
        <f t="shared" si="3"/>
        <v>Broc</v>
      </c>
      <c r="L88" s="69">
        <v>3</v>
      </c>
      <c r="M88" s="69">
        <v>24</v>
      </c>
      <c r="N88" s="69">
        <v>1988</v>
      </c>
      <c r="O88" s="69"/>
      <c r="P88" s="48" t="s">
        <v>117</v>
      </c>
      <c r="Q88" s="48" t="s">
        <v>118</v>
      </c>
      <c r="R88" s="48" t="s">
        <v>14</v>
      </c>
      <c r="S88" s="50">
        <f ca="1">DATEDIF(PlayerData!$L88,TODAY(),"y")</f>
        <v>123</v>
      </c>
      <c r="T88" s="51">
        <f>SUM(LEFT(PlayerData!$H88,1), RIGHT(PlayerData!$H88, LEN(PlayerData!$H88)-2)/12)</f>
        <v>5.75</v>
      </c>
      <c r="U88" s="51">
        <f>PlayerData!$T88*12</f>
        <v>69</v>
      </c>
      <c r="V88" s="52" t="e">
        <f>ROUND(PlayerData!$G88/(PlayerData!$U88*PlayerData!$U88)*703,0)</f>
        <v>#VALUE!</v>
      </c>
      <c r="W88"/>
    </row>
    <row r="89" spans="1:24" x14ac:dyDescent="0.3">
      <c r="A89" s="53">
        <v>86</v>
      </c>
      <c r="B89" s="54" t="s">
        <v>1</v>
      </c>
      <c r="C89" s="54" t="s">
        <v>2</v>
      </c>
      <c r="D89" s="54" t="s">
        <v>119</v>
      </c>
      <c r="E89" s="54" t="s">
        <v>120</v>
      </c>
      <c r="F89" s="48" t="s">
        <v>119</v>
      </c>
      <c r="G89" s="54" t="s">
        <v>120</v>
      </c>
      <c r="H89" s="55" t="s">
        <v>188</v>
      </c>
      <c r="I89" s="55"/>
      <c r="J89" s="49" t="str">
        <f t="shared" si="6"/>
        <v>Brandon Maxwell</v>
      </c>
      <c r="K89" s="49" t="str">
        <f t="shared" si="3"/>
        <v>andon</v>
      </c>
      <c r="L89" s="70">
        <v>3</v>
      </c>
      <c r="M89" s="70">
        <v>22</v>
      </c>
      <c r="N89" s="70">
        <v>1991</v>
      </c>
      <c r="O89" s="70"/>
      <c r="P89" s="54" t="s">
        <v>156</v>
      </c>
      <c r="Q89" s="54" t="s">
        <v>121</v>
      </c>
      <c r="R89" s="54" t="s">
        <v>35</v>
      </c>
      <c r="S89" s="50">
        <f ca="1">DATEDIF(PlayerData!$L89,TODAY(),"y")</f>
        <v>123</v>
      </c>
      <c r="T89" s="51">
        <f>SUM(LEFT(PlayerData!$H89,1), RIGHT(PlayerData!$H89, LEN(PlayerData!$H89)-2)/12)</f>
        <v>6.083333333333333</v>
      </c>
      <c r="U89" s="51">
        <f>PlayerData!$T89*12</f>
        <v>73</v>
      </c>
      <c r="V89" s="52" t="e">
        <f>ROUND(PlayerData!$G89/(PlayerData!$U89*PlayerData!$U89)*703,0)</f>
        <v>#VALUE!</v>
      </c>
      <c r="W89"/>
    </row>
    <row r="90" spans="1:24" x14ac:dyDescent="0.3">
      <c r="A90" s="47">
        <v>87</v>
      </c>
      <c r="B90" s="48" t="s">
        <v>1</v>
      </c>
      <c r="C90" s="48" t="s">
        <v>2</v>
      </c>
      <c r="D90" s="48" t="s">
        <v>122</v>
      </c>
      <c r="E90" s="48" t="s">
        <v>123</v>
      </c>
      <c r="F90" s="48" t="s">
        <v>122</v>
      </c>
      <c r="G90" s="48" t="s">
        <v>123</v>
      </c>
      <c r="H90" s="49" t="s">
        <v>188</v>
      </c>
      <c r="I90" s="49"/>
      <c r="J90" s="49" t="str">
        <f t="shared" si="6"/>
        <v>John McCarthy</v>
      </c>
      <c r="K90" s="49" t="str">
        <f t="shared" si="3"/>
        <v>John</v>
      </c>
      <c r="L90" s="69">
        <v>8</v>
      </c>
      <c r="M90" s="69">
        <v>9</v>
      </c>
      <c r="N90" s="69">
        <v>1986</v>
      </c>
      <c r="O90" s="69"/>
      <c r="P90" s="48" t="s">
        <v>124</v>
      </c>
      <c r="Q90" s="48" t="s">
        <v>10</v>
      </c>
      <c r="R90" s="48" t="s">
        <v>14</v>
      </c>
      <c r="S90" s="50">
        <f ca="1">DATEDIF(PlayerData!$L90,TODAY(),"y")</f>
        <v>123</v>
      </c>
      <c r="T90" s="51">
        <f>SUM(LEFT(PlayerData!$H90,1), RIGHT(PlayerData!$H90, LEN(PlayerData!$H90)-2)/12)</f>
        <v>6.083333333333333</v>
      </c>
      <c r="U90" s="51">
        <f>PlayerData!$T90*12</f>
        <v>73</v>
      </c>
      <c r="V90" s="52" t="e">
        <f>ROUND(PlayerData!$G90/(PlayerData!$U90*PlayerData!$U90)*703,0)</f>
        <v>#VALUE!</v>
      </c>
      <c r="W90"/>
    </row>
    <row r="91" spans="1:24" x14ac:dyDescent="0.3">
      <c r="A91" s="53">
        <v>88</v>
      </c>
      <c r="B91" s="54" t="s">
        <v>1</v>
      </c>
      <c r="C91" s="54" t="s">
        <v>2</v>
      </c>
      <c r="D91" s="54" t="s">
        <v>102</v>
      </c>
      <c r="E91" s="54" t="s">
        <v>125</v>
      </c>
      <c r="F91" s="48" t="s">
        <v>102</v>
      </c>
      <c r="G91" s="54" t="s">
        <v>125</v>
      </c>
      <c r="H91" s="55" t="s">
        <v>174</v>
      </c>
      <c r="I91" s="55"/>
      <c r="J91" s="49" t="str">
        <f t="shared" si="6"/>
        <v>Brian O'Neill</v>
      </c>
      <c r="K91" s="49" t="str">
        <f t="shared" si="3"/>
        <v>Brian</v>
      </c>
      <c r="L91" s="70">
        <v>6</v>
      </c>
      <c r="M91" s="70">
        <v>1</v>
      </c>
      <c r="N91" s="70">
        <v>1988</v>
      </c>
      <c r="O91" s="70"/>
      <c r="P91" s="54" t="s">
        <v>126</v>
      </c>
      <c r="Q91" s="54" t="s">
        <v>110</v>
      </c>
      <c r="R91" s="54" t="s">
        <v>14</v>
      </c>
      <c r="S91" s="50">
        <f ca="1">DATEDIF(PlayerData!$L91,TODAY(),"y")</f>
        <v>123</v>
      </c>
      <c r="T91" s="51">
        <f>SUM(LEFT(PlayerData!$H91,1), RIGHT(PlayerData!$H91, LEN(PlayerData!$H91)-2)/12)</f>
        <v>5.75</v>
      </c>
      <c r="U91" s="51">
        <f>PlayerData!$T91*12</f>
        <v>69</v>
      </c>
      <c r="V91" s="52" t="e">
        <f>ROUND(PlayerData!$G91/(PlayerData!$U91*PlayerData!$U91)*703,0)</f>
        <v>#VALUE!</v>
      </c>
      <c r="W91"/>
    </row>
    <row r="92" spans="1:24" x14ac:dyDescent="0.3">
      <c r="A92" s="47">
        <v>89</v>
      </c>
      <c r="B92" s="48" t="s">
        <v>1</v>
      </c>
      <c r="C92" s="48" t="s">
        <v>2</v>
      </c>
      <c r="D92" s="48" t="s">
        <v>127</v>
      </c>
      <c r="E92" s="48" t="s">
        <v>128</v>
      </c>
      <c r="F92" s="48" t="s">
        <v>127</v>
      </c>
      <c r="G92" s="48" t="s">
        <v>128</v>
      </c>
      <c r="H92" s="49" t="s">
        <v>174</v>
      </c>
      <c r="I92" s="49"/>
      <c r="J92" s="49" t="str">
        <f t="shared" si="6"/>
        <v>Garrett Roe</v>
      </c>
      <c r="K92" s="49" t="str">
        <f t="shared" si="3"/>
        <v>rrett</v>
      </c>
      <c r="L92" s="69">
        <v>2</v>
      </c>
      <c r="M92" s="69">
        <v>22</v>
      </c>
      <c r="N92" s="69">
        <v>1988</v>
      </c>
      <c r="O92" s="69"/>
      <c r="P92" s="48" t="s">
        <v>129</v>
      </c>
      <c r="Q92" s="48" t="s">
        <v>130</v>
      </c>
      <c r="R92" s="48" t="s">
        <v>14</v>
      </c>
      <c r="S92" s="50">
        <f ca="1">DATEDIF(PlayerData!$L92,TODAY(),"y")</f>
        <v>123</v>
      </c>
      <c r="T92" s="51">
        <f>SUM(LEFT(PlayerData!$H92,1), RIGHT(PlayerData!$H92, LEN(PlayerData!$H92)-2)/12)</f>
        <v>5.75</v>
      </c>
      <c r="U92" s="51">
        <f>PlayerData!$T92*12</f>
        <v>69</v>
      </c>
      <c r="V92" s="52" t="e">
        <f>ROUND(PlayerData!$G92/(PlayerData!$U92*PlayerData!$U92)*703,0)</f>
        <v>#VALUE!</v>
      </c>
      <c r="W92"/>
    </row>
    <row r="93" spans="1:24" x14ac:dyDescent="0.3">
      <c r="A93" s="53">
        <v>90</v>
      </c>
      <c r="B93" s="54" t="s">
        <v>1</v>
      </c>
      <c r="C93" s="54" t="s">
        <v>2</v>
      </c>
      <c r="D93" s="54" t="s">
        <v>93</v>
      </c>
      <c r="E93" s="54" t="s">
        <v>131</v>
      </c>
      <c r="F93" s="48" t="s">
        <v>93</v>
      </c>
      <c r="G93" s="54" t="s">
        <v>131</v>
      </c>
      <c r="H93" s="55" t="s">
        <v>182</v>
      </c>
      <c r="I93" s="55"/>
      <c r="J93" s="49" t="str">
        <f t="shared" si="6"/>
        <v>Bobby Sanguinetti</v>
      </c>
      <c r="K93" s="49" t="str">
        <f t="shared" si="3"/>
        <v>Bobby</v>
      </c>
      <c r="L93" s="70">
        <v>2</v>
      </c>
      <c r="M93" s="70">
        <v>29</v>
      </c>
      <c r="N93" s="70">
        <v>1988</v>
      </c>
      <c r="O93" s="70"/>
      <c r="P93" s="54" t="s">
        <v>132</v>
      </c>
      <c r="Q93" s="54" t="s">
        <v>133</v>
      </c>
      <c r="R93" s="54" t="s">
        <v>344</v>
      </c>
      <c r="S93" s="50">
        <f ca="1">DATEDIF(PlayerData!$L93,TODAY(),"y")</f>
        <v>123</v>
      </c>
      <c r="T93" s="51">
        <f>SUM(LEFT(PlayerData!$H93,1), RIGHT(PlayerData!$H93, LEN(PlayerData!$H93)-2)/12)</f>
        <v>6.166666666666667</v>
      </c>
      <c r="U93" s="51">
        <f>PlayerData!$T93*12</f>
        <v>74</v>
      </c>
      <c r="V93" s="52" t="e">
        <f>ROUND(PlayerData!$G93/(PlayerData!$U93*PlayerData!$U93)*703,0)</f>
        <v>#VALUE!</v>
      </c>
      <c r="W93"/>
    </row>
    <row r="94" spans="1:24" x14ac:dyDescent="0.3">
      <c r="A94" s="47">
        <v>91</v>
      </c>
      <c r="B94" s="48" t="s">
        <v>1</v>
      </c>
      <c r="C94" s="48" t="s">
        <v>2</v>
      </c>
      <c r="D94" s="48" t="s">
        <v>134</v>
      </c>
      <c r="E94" s="48" t="s">
        <v>135</v>
      </c>
      <c r="F94" s="48" t="s">
        <v>134</v>
      </c>
      <c r="G94" s="48" t="s">
        <v>135</v>
      </c>
      <c r="H94" s="49" t="s">
        <v>175</v>
      </c>
      <c r="I94" s="49"/>
      <c r="J94" s="49" t="str">
        <f t="shared" si="6"/>
        <v>Jim Slater</v>
      </c>
      <c r="K94" s="49" t="str">
        <f t="shared" si="3"/>
        <v>Jim</v>
      </c>
      <c r="L94" s="69">
        <v>12</v>
      </c>
      <c r="M94" s="69">
        <v>9</v>
      </c>
      <c r="N94" s="69">
        <v>1982</v>
      </c>
      <c r="O94" s="69"/>
      <c r="P94" s="48" t="s">
        <v>136</v>
      </c>
      <c r="Q94" s="48" t="s">
        <v>39</v>
      </c>
      <c r="R94" s="48" t="s">
        <v>14</v>
      </c>
      <c r="S94" s="50">
        <f ca="1">DATEDIF(PlayerData!$L94,TODAY(),"y")</f>
        <v>123</v>
      </c>
      <c r="T94" s="51">
        <f>SUM(LEFT(PlayerData!$H94,1), RIGHT(PlayerData!$H94, LEN(PlayerData!$H94)-2)/12)</f>
        <v>6</v>
      </c>
      <c r="U94" s="51">
        <f>PlayerData!$T94*12</f>
        <v>72</v>
      </c>
      <c r="V94" s="52" t="e">
        <f>ROUND(PlayerData!$G94/(PlayerData!$U94*PlayerData!$U94)*703,0)</f>
        <v>#VALUE!</v>
      </c>
      <c r="W94"/>
    </row>
    <row r="95" spans="1:24" x14ac:dyDescent="0.3">
      <c r="A95" s="53">
        <v>92</v>
      </c>
      <c r="B95" s="54" t="s">
        <v>1</v>
      </c>
      <c r="C95" s="54" t="s">
        <v>2</v>
      </c>
      <c r="D95" s="54" t="s">
        <v>96</v>
      </c>
      <c r="E95" s="54" t="s">
        <v>137</v>
      </c>
      <c r="F95" s="48" t="s">
        <v>96</v>
      </c>
      <c r="G95" s="54" t="s">
        <v>137</v>
      </c>
      <c r="H95" s="55" t="s">
        <v>171</v>
      </c>
      <c r="I95" s="55"/>
      <c r="J95" s="49" t="str">
        <f t="shared" si="6"/>
        <v>Ryan Stoa</v>
      </c>
      <c r="K95" s="49" t="str">
        <f t="shared" si="3"/>
        <v>Ryan</v>
      </c>
      <c r="L95" s="70">
        <v>4</v>
      </c>
      <c r="M95" s="70">
        <v>13</v>
      </c>
      <c r="N95" s="70">
        <v>1987</v>
      </c>
      <c r="O95" s="70"/>
      <c r="P95" s="54" t="s">
        <v>138</v>
      </c>
      <c r="Q95" s="54" t="s">
        <v>13</v>
      </c>
      <c r="R95" s="54" t="s">
        <v>14</v>
      </c>
      <c r="S95" s="50">
        <f ca="1">DATEDIF(PlayerData!$L95,TODAY(),"y")</f>
        <v>123</v>
      </c>
      <c r="T95" s="51">
        <f>SUM(LEFT(PlayerData!$H95,1), RIGHT(PlayerData!$H95, LEN(PlayerData!$H95)-2)/12)</f>
        <v>6.25</v>
      </c>
      <c r="U95" s="51">
        <f>PlayerData!$T95*12</f>
        <v>75</v>
      </c>
      <c r="V95" s="52" t="e">
        <f>ROUND(PlayerData!$G95/(PlayerData!$U95*PlayerData!$U95)*703,0)</f>
        <v>#VALUE!</v>
      </c>
      <c r="W95"/>
    </row>
    <row r="96" spans="1:24" x14ac:dyDescent="0.3">
      <c r="A96" s="47">
        <v>93</v>
      </c>
      <c r="B96" s="48" t="s">
        <v>1</v>
      </c>
      <c r="C96" s="48" t="s">
        <v>2</v>
      </c>
      <c r="D96" s="48" t="s">
        <v>139</v>
      </c>
      <c r="E96" s="48" t="s">
        <v>140</v>
      </c>
      <c r="F96" s="48" t="s">
        <v>139</v>
      </c>
      <c r="G96" s="48" t="s">
        <v>140</v>
      </c>
      <c r="H96" s="49" t="s">
        <v>175</v>
      </c>
      <c r="I96" s="49"/>
      <c r="J96" s="49" t="str">
        <f t="shared" si="6"/>
        <v>Troy Terry</v>
      </c>
      <c r="K96" s="49" t="str">
        <f t="shared" si="3"/>
        <v>Troy</v>
      </c>
      <c r="L96" s="69">
        <v>9</v>
      </c>
      <c r="M96" s="69">
        <v>10</v>
      </c>
      <c r="N96" s="69">
        <v>1997</v>
      </c>
      <c r="O96" s="69"/>
      <c r="P96" s="48" t="s">
        <v>157</v>
      </c>
      <c r="Q96" s="48" t="s">
        <v>34</v>
      </c>
      <c r="R96" s="48" t="s">
        <v>14</v>
      </c>
      <c r="S96" s="50">
        <f ca="1">DATEDIF(PlayerData!$L96,TODAY(),"y")</f>
        <v>123</v>
      </c>
      <c r="T96" s="51">
        <f>SUM(LEFT(PlayerData!$H96,1), RIGHT(PlayerData!$H96, LEN(PlayerData!$H96)-2)/12)</f>
        <v>6</v>
      </c>
      <c r="U96" s="51">
        <f>PlayerData!$T96*12</f>
        <v>72</v>
      </c>
      <c r="V96" s="52" t="e">
        <f>ROUND(PlayerData!$G96/(PlayerData!$U96*PlayerData!$U96)*703,0)</f>
        <v>#VALUE!</v>
      </c>
      <c r="W96"/>
    </row>
    <row r="97" spans="1:23" x14ac:dyDescent="0.3">
      <c r="A97" s="53">
        <v>94</v>
      </c>
      <c r="B97" s="54" t="s">
        <v>1</v>
      </c>
      <c r="C97" s="54" t="s">
        <v>2</v>
      </c>
      <c r="D97" s="54" t="s">
        <v>141</v>
      </c>
      <c r="E97" s="54" t="s">
        <v>142</v>
      </c>
      <c r="F97" s="48" t="s">
        <v>141</v>
      </c>
      <c r="G97" s="54" t="s">
        <v>142</v>
      </c>
      <c r="H97" s="55" t="s">
        <v>310</v>
      </c>
      <c r="I97" s="55"/>
      <c r="J97" s="49" t="str">
        <f t="shared" si="6"/>
        <v>Noah Welch</v>
      </c>
      <c r="K97" s="49" t="str">
        <f t="shared" si="3"/>
        <v>Noah</v>
      </c>
      <c r="L97" s="70">
        <v>8</v>
      </c>
      <c r="M97" s="70">
        <v>26</v>
      </c>
      <c r="N97" s="70">
        <v>1982</v>
      </c>
      <c r="O97" s="70"/>
      <c r="P97" s="54" t="s">
        <v>143</v>
      </c>
      <c r="Q97" s="54" t="s">
        <v>10</v>
      </c>
      <c r="R97" s="54" t="s">
        <v>344</v>
      </c>
      <c r="S97" s="50">
        <f ca="1">DATEDIF(PlayerData!$L97,TODAY(),"y")</f>
        <v>123</v>
      </c>
      <c r="T97" s="51">
        <f>SUM(LEFT(PlayerData!$H97,1), RIGHT(PlayerData!$H97, LEN(PlayerData!$H97)-2)/12)</f>
        <v>6.333333333333333</v>
      </c>
      <c r="U97" s="51">
        <f>PlayerData!$T97*12</f>
        <v>76</v>
      </c>
      <c r="V97" s="52" t="e">
        <f>ROUND(PlayerData!$G97/(PlayerData!$U97*PlayerData!$U97)*703,0)</f>
        <v>#VALUE!</v>
      </c>
      <c r="W97"/>
    </row>
    <row r="98" spans="1:23" x14ac:dyDescent="0.3">
      <c r="A98" s="47">
        <v>95</v>
      </c>
      <c r="B98" s="48" t="s">
        <v>1</v>
      </c>
      <c r="C98" s="48" t="s">
        <v>2</v>
      </c>
      <c r="D98" s="48" t="s">
        <v>144</v>
      </c>
      <c r="E98" s="48" t="s">
        <v>145</v>
      </c>
      <c r="F98" s="48" t="s">
        <v>144</v>
      </c>
      <c r="G98" s="48" t="s">
        <v>145</v>
      </c>
      <c r="H98" s="49" t="s">
        <v>175</v>
      </c>
      <c r="I98" s="49"/>
      <c r="J98" s="49" t="str">
        <f t="shared" si="6"/>
        <v>James Wisniewski</v>
      </c>
      <c r="K98" s="49" t="str">
        <f t="shared" si="3"/>
        <v>James</v>
      </c>
      <c r="L98" s="69">
        <v>2</v>
      </c>
      <c r="M98" s="69">
        <v>21</v>
      </c>
      <c r="N98" s="69">
        <v>1984</v>
      </c>
      <c r="O98" s="69"/>
      <c r="P98" s="48" t="s">
        <v>107</v>
      </c>
      <c r="Q98" s="48" t="s">
        <v>39</v>
      </c>
      <c r="R98" s="48" t="s">
        <v>344</v>
      </c>
      <c r="S98" s="50">
        <f ca="1">DATEDIF(PlayerData!$L98,TODAY(),"y")</f>
        <v>123</v>
      </c>
      <c r="T98" s="51">
        <f>SUM(LEFT(PlayerData!$H98,1), RIGHT(PlayerData!$H98, LEN(PlayerData!$H98)-2)/12)</f>
        <v>6</v>
      </c>
      <c r="U98" s="51">
        <f>PlayerData!$T98*12</f>
        <v>72</v>
      </c>
      <c r="V98" s="52" t="e">
        <f>ROUND(PlayerData!$G98/(PlayerData!$U98*PlayerData!$U98)*703,0)</f>
        <v>#VALUE!</v>
      </c>
      <c r="W98"/>
    </row>
    <row r="99" spans="1:23" x14ac:dyDescent="0.3">
      <c r="A99" s="59">
        <v>96</v>
      </c>
      <c r="B99" s="60" t="s">
        <v>1</v>
      </c>
      <c r="C99" s="60" t="s">
        <v>2</v>
      </c>
      <c r="D99" s="60" t="s">
        <v>96</v>
      </c>
      <c r="E99" s="60" t="s">
        <v>146</v>
      </c>
      <c r="F99" s="48" t="s">
        <v>96</v>
      </c>
      <c r="G99" s="60" t="s">
        <v>146</v>
      </c>
      <c r="H99" s="61" t="s">
        <v>175</v>
      </c>
      <c r="I99" s="55"/>
      <c r="J99" s="49" t="str">
        <f t="shared" si="6"/>
        <v>Ryan Zapolski</v>
      </c>
      <c r="K99" s="49" t="str">
        <f t="shared" si="3"/>
        <v>Ryan</v>
      </c>
      <c r="L99" s="71">
        <v>11</v>
      </c>
      <c r="M99" s="71">
        <v>11</v>
      </c>
      <c r="N99" s="71">
        <v>1986</v>
      </c>
      <c r="O99" s="71"/>
      <c r="P99" s="60" t="s">
        <v>147</v>
      </c>
      <c r="Q99" s="60" t="s">
        <v>110</v>
      </c>
      <c r="R99" s="60" t="s">
        <v>35</v>
      </c>
      <c r="S99" s="62">
        <f ca="1">DATEDIF(PlayerData!$L99,TODAY(),"y")</f>
        <v>123</v>
      </c>
      <c r="T99" s="63">
        <f>SUM(LEFT(PlayerData!$H99,1), RIGHT(PlayerData!$H99, LEN(PlayerData!$H99)-2)/12)</f>
        <v>6</v>
      </c>
      <c r="U99" s="63">
        <f>PlayerData!$T99*12</f>
        <v>72</v>
      </c>
      <c r="V99" s="64" t="e">
        <f>ROUND(PlayerData!$G99/(PlayerData!$U99*PlayerData!$U99)*703,0)</f>
        <v>#VALUE!</v>
      </c>
      <c r="W99"/>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1:M45"/>
  <sheetViews>
    <sheetView showGridLines="0" zoomScale="90" zoomScaleNormal="90" workbookViewId="0">
      <selection activeCell="O14" sqref="O14"/>
    </sheetView>
  </sheetViews>
  <sheetFormatPr defaultRowHeight="14.4" x14ac:dyDescent="0.3"/>
  <cols>
    <col min="1" max="1" width="2" customWidth="1"/>
    <col min="2" max="2" width="7.33203125" customWidth="1"/>
    <col min="3" max="3" width="10.33203125" bestFit="1" customWidth="1"/>
    <col min="4" max="4" width="7.44140625" bestFit="1" customWidth="1"/>
    <col min="5" max="5" width="8.109375" bestFit="1" customWidth="1"/>
    <col min="6" max="6" width="7.88671875" customWidth="1"/>
    <col min="7" max="7" width="8.6640625" bestFit="1" customWidth="1"/>
    <col min="8" max="9" width="7.109375" bestFit="1" customWidth="1"/>
    <col min="10" max="10" width="7.33203125" bestFit="1" customWidth="1"/>
    <col min="11" max="11" width="7.44140625" bestFit="1" customWidth="1"/>
    <col min="12" max="12" width="7.6640625" bestFit="1" customWidth="1"/>
    <col min="13" max="13" width="8" bestFit="1" customWidth="1"/>
    <col min="14" max="14" width="11.33203125" customWidth="1"/>
    <col min="15" max="15" width="10.33203125" bestFit="1" customWidth="1"/>
    <col min="16" max="16" width="7.44140625" bestFit="1" customWidth="1"/>
  </cols>
  <sheetData>
    <row r="1" spans="2:13" ht="3" customHeight="1" x14ac:dyDescent="0.3"/>
    <row r="2" spans="2:13" ht="18" x14ac:dyDescent="0.35">
      <c r="F2" s="1" t="s">
        <v>368</v>
      </c>
    </row>
    <row r="3" spans="2:13" x14ac:dyDescent="0.3">
      <c r="B3" s="2" t="s">
        <v>159</v>
      </c>
      <c r="C3" t="s">
        <v>0</v>
      </c>
    </row>
    <row r="4" spans="2:13" ht="11.25" customHeight="1" x14ac:dyDescent="0.3">
      <c r="E4" s="19" t="s">
        <v>305</v>
      </c>
      <c r="F4" s="19"/>
      <c r="G4" s="19"/>
      <c r="H4" s="19" t="s">
        <v>379</v>
      </c>
      <c r="I4" s="19"/>
      <c r="J4" s="19"/>
      <c r="K4" s="19" t="s">
        <v>380</v>
      </c>
      <c r="L4" s="19"/>
      <c r="M4" s="19"/>
    </row>
    <row r="5" spans="2:13" x14ac:dyDescent="0.3">
      <c r="B5" s="2" t="s">
        <v>160</v>
      </c>
      <c r="C5" s="2" t="s">
        <v>165</v>
      </c>
      <c r="D5" s="6" t="s">
        <v>311</v>
      </c>
      <c r="E5" s="5" t="s">
        <v>370</v>
      </c>
      <c r="F5" s="5" t="s">
        <v>371</v>
      </c>
      <c r="G5" s="6" t="s">
        <v>372</v>
      </c>
      <c r="H5" s="5" t="s">
        <v>373</v>
      </c>
      <c r="I5" s="5" t="s">
        <v>374</v>
      </c>
      <c r="J5" s="6" t="s">
        <v>375</v>
      </c>
      <c r="K5" s="5" t="s">
        <v>376</v>
      </c>
      <c r="L5" s="5" t="s">
        <v>377</v>
      </c>
      <c r="M5" s="5" t="s">
        <v>378</v>
      </c>
    </row>
    <row r="6" spans="2:13" x14ac:dyDescent="0.3">
      <c r="B6" t="s">
        <v>219</v>
      </c>
      <c r="D6" s="83">
        <v>23</v>
      </c>
      <c r="E6" s="22">
        <v>26.565217391304348</v>
      </c>
      <c r="F6" s="84">
        <v>22</v>
      </c>
      <c r="G6" s="83">
        <v>33</v>
      </c>
      <c r="H6" s="24">
        <v>5.6304347826086953</v>
      </c>
      <c r="I6" s="24">
        <v>5.333333333333333</v>
      </c>
      <c r="J6" s="25">
        <v>5.833333333333333</v>
      </c>
      <c r="K6" s="22">
        <v>152.86956521739131</v>
      </c>
      <c r="L6" s="84">
        <v>130</v>
      </c>
      <c r="M6" s="84">
        <v>180</v>
      </c>
    </row>
    <row r="7" spans="2:13" x14ac:dyDescent="0.3">
      <c r="C7" t="s">
        <v>14</v>
      </c>
      <c r="D7" s="83">
        <v>14</v>
      </c>
      <c r="E7" s="22">
        <v>26.071428571428573</v>
      </c>
      <c r="F7" s="84">
        <v>22</v>
      </c>
      <c r="G7" s="83">
        <v>31</v>
      </c>
      <c r="H7" s="24">
        <v>5.6547619047619042</v>
      </c>
      <c r="I7" s="24">
        <v>5.416666666666667</v>
      </c>
      <c r="J7" s="25">
        <v>5.833333333333333</v>
      </c>
      <c r="K7" s="22">
        <v>154.85714285714286</v>
      </c>
      <c r="L7" s="84">
        <v>130</v>
      </c>
      <c r="M7" s="84">
        <v>180</v>
      </c>
    </row>
    <row r="8" spans="2:13" x14ac:dyDescent="0.3">
      <c r="C8" t="s">
        <v>35</v>
      </c>
      <c r="D8" s="83">
        <v>3</v>
      </c>
      <c r="E8" s="22">
        <v>27.333333333333332</v>
      </c>
      <c r="F8" s="84">
        <v>23</v>
      </c>
      <c r="G8" s="83">
        <v>31</v>
      </c>
      <c r="H8" s="24">
        <v>5.6944444444444455</v>
      </c>
      <c r="I8" s="24">
        <v>5.666666666666667</v>
      </c>
      <c r="J8" s="25">
        <v>5.75</v>
      </c>
      <c r="K8" s="22">
        <v>147.33333333333334</v>
      </c>
      <c r="L8" s="84">
        <v>136</v>
      </c>
      <c r="M8" s="84">
        <v>160</v>
      </c>
    </row>
    <row r="9" spans="2:13" x14ac:dyDescent="0.3">
      <c r="C9" t="s">
        <v>344</v>
      </c>
      <c r="D9" s="83">
        <v>6</v>
      </c>
      <c r="E9" s="22">
        <v>27.333333333333332</v>
      </c>
      <c r="F9" s="84">
        <v>23</v>
      </c>
      <c r="G9" s="83">
        <v>33</v>
      </c>
      <c r="H9" s="24">
        <v>5.541666666666667</v>
      </c>
      <c r="I9" s="24">
        <v>5.333333333333333</v>
      </c>
      <c r="J9" s="25">
        <v>5.75</v>
      </c>
      <c r="K9" s="22">
        <v>151</v>
      </c>
      <c r="L9" s="84">
        <v>137</v>
      </c>
      <c r="M9" s="84">
        <v>180</v>
      </c>
    </row>
    <row r="10" spans="2:13" x14ac:dyDescent="0.3">
      <c r="D10" s="83"/>
      <c r="E10" s="22"/>
      <c r="F10" s="84"/>
      <c r="G10" s="83"/>
      <c r="H10" s="24"/>
      <c r="I10" s="24"/>
      <c r="J10" s="25"/>
      <c r="K10" s="22"/>
      <c r="L10" s="84"/>
      <c r="M10" s="84"/>
    </row>
    <row r="11" spans="2:13" x14ac:dyDescent="0.3">
      <c r="B11" t="s">
        <v>2</v>
      </c>
      <c r="D11" s="83">
        <v>23</v>
      </c>
      <c r="E11" s="22">
        <v>24.652173913043477</v>
      </c>
      <c r="F11" s="84">
        <v>19</v>
      </c>
      <c r="G11" s="83">
        <v>30</v>
      </c>
      <c r="H11" s="24">
        <v>5.5144927536231885</v>
      </c>
      <c r="I11" s="24">
        <v>5.083333333333333</v>
      </c>
      <c r="J11" s="25">
        <v>6</v>
      </c>
      <c r="K11" s="22">
        <v>148.86956521739131</v>
      </c>
      <c r="L11" s="84">
        <v>123</v>
      </c>
      <c r="M11" s="84">
        <v>175</v>
      </c>
    </row>
    <row r="12" spans="2:13" x14ac:dyDescent="0.3">
      <c r="C12" t="s">
        <v>14</v>
      </c>
      <c r="D12" s="83">
        <v>13</v>
      </c>
      <c r="E12" s="22">
        <v>25.923076923076923</v>
      </c>
      <c r="F12" s="84">
        <v>22</v>
      </c>
      <c r="G12" s="83">
        <v>30</v>
      </c>
      <c r="H12" s="24">
        <v>5.5128205128205128</v>
      </c>
      <c r="I12" s="24">
        <v>5.166666666666667</v>
      </c>
      <c r="J12" s="25">
        <v>5.916666666666667</v>
      </c>
      <c r="K12" s="22">
        <v>149.38461538461539</v>
      </c>
      <c r="L12" s="84">
        <v>123</v>
      </c>
      <c r="M12" s="84">
        <v>175</v>
      </c>
    </row>
    <row r="13" spans="2:13" x14ac:dyDescent="0.3">
      <c r="C13" t="s">
        <v>35</v>
      </c>
      <c r="D13" s="83">
        <v>3</v>
      </c>
      <c r="E13" s="22">
        <v>23</v>
      </c>
      <c r="F13" s="84">
        <v>20</v>
      </c>
      <c r="G13" s="83">
        <v>26</v>
      </c>
      <c r="H13" s="24">
        <v>5.5277777777777777</v>
      </c>
      <c r="I13" s="24">
        <v>5.416666666666667</v>
      </c>
      <c r="J13" s="25">
        <v>5.583333333333333</v>
      </c>
      <c r="K13" s="22">
        <v>150</v>
      </c>
      <c r="L13" s="84">
        <v>145</v>
      </c>
      <c r="M13" s="84">
        <v>155</v>
      </c>
    </row>
    <row r="14" spans="2:13" x14ac:dyDescent="0.3">
      <c r="C14" t="s">
        <v>344</v>
      </c>
      <c r="D14" s="83">
        <v>7</v>
      </c>
      <c r="E14" s="22">
        <v>23</v>
      </c>
      <c r="F14" s="84">
        <v>19</v>
      </c>
      <c r="G14" s="83">
        <v>30</v>
      </c>
      <c r="H14" s="24">
        <v>5.5119047619047619</v>
      </c>
      <c r="I14" s="24">
        <v>5.083333333333333</v>
      </c>
      <c r="J14" s="25">
        <v>6</v>
      </c>
      <c r="K14" s="22">
        <v>147.42857142857142</v>
      </c>
      <c r="L14" s="84">
        <v>125</v>
      </c>
      <c r="M14" s="84">
        <v>175</v>
      </c>
    </row>
    <row r="15" spans="2:13" x14ac:dyDescent="0.3">
      <c r="D15" s="83"/>
      <c r="E15" s="22"/>
      <c r="F15" s="84"/>
      <c r="G15" s="83"/>
      <c r="H15" s="24"/>
      <c r="I15" s="24"/>
      <c r="J15" s="25"/>
      <c r="K15" s="22"/>
      <c r="L15" s="84"/>
      <c r="M15" s="84"/>
    </row>
    <row r="16" spans="2:13" x14ac:dyDescent="0.3">
      <c r="B16" t="s">
        <v>303</v>
      </c>
      <c r="D16" s="83">
        <v>46</v>
      </c>
      <c r="E16" s="22">
        <v>25.608695652173914</v>
      </c>
      <c r="F16" s="84">
        <v>19</v>
      </c>
      <c r="G16" s="83">
        <v>33</v>
      </c>
      <c r="H16" s="24">
        <v>5.5724637681159415</v>
      </c>
      <c r="I16" s="24">
        <v>5.083333333333333</v>
      </c>
      <c r="J16" s="25">
        <v>6</v>
      </c>
      <c r="K16" s="22">
        <v>150.86956521739131</v>
      </c>
      <c r="L16" s="84">
        <v>123</v>
      </c>
      <c r="M16" s="84">
        <v>180</v>
      </c>
    </row>
    <row r="17" spans="2:13" x14ac:dyDescent="0.3">
      <c r="E17" s="3"/>
      <c r="H17" s="4"/>
      <c r="K17" s="3"/>
    </row>
    <row r="18" spans="2:13" ht="18" x14ac:dyDescent="0.35">
      <c r="B18" s="1" t="s">
        <v>369</v>
      </c>
      <c r="K18" s="3"/>
    </row>
    <row r="19" spans="2:13" ht="6" customHeight="1" x14ac:dyDescent="0.3">
      <c r="E19" s="3"/>
      <c r="H19" s="4"/>
      <c r="K19" s="3"/>
    </row>
    <row r="20" spans="2:13" hidden="1" x14ac:dyDescent="0.3">
      <c r="B20" s="2" t="s">
        <v>159</v>
      </c>
      <c r="C20" t="s">
        <v>0</v>
      </c>
    </row>
    <row r="21" spans="2:13" x14ac:dyDescent="0.3">
      <c r="D21" s="23" t="str">
        <f>D5</f>
        <v>Players</v>
      </c>
      <c r="E21" s="20" t="str">
        <f>E5</f>
        <v>Avg</v>
      </c>
      <c r="F21" s="20" t="str">
        <f t="shared" ref="F21:M21" si="0">F5</f>
        <v>Min</v>
      </c>
      <c r="G21" s="23" t="str">
        <f t="shared" si="0"/>
        <v>Max</v>
      </c>
      <c r="H21" s="20" t="str">
        <f t="shared" si="0"/>
        <v xml:space="preserve">Avg </v>
      </c>
      <c r="I21" s="20" t="str">
        <f t="shared" si="0"/>
        <v xml:space="preserve">Min </v>
      </c>
      <c r="J21" s="23" t="str">
        <f t="shared" si="0"/>
        <v xml:space="preserve">Max </v>
      </c>
      <c r="K21" s="20" t="str">
        <f t="shared" si="0"/>
        <v xml:space="preserve">Avg  </v>
      </c>
      <c r="L21" s="20" t="str">
        <f t="shared" si="0"/>
        <v xml:space="preserve">Min  </v>
      </c>
      <c r="M21" s="23" t="str">
        <f t="shared" si="0"/>
        <v xml:space="preserve">Max  </v>
      </c>
    </row>
    <row r="22" spans="2:13" hidden="1" x14ac:dyDescent="0.3">
      <c r="B22" s="2" t="s">
        <v>160</v>
      </c>
      <c r="C22" s="2" t="s">
        <v>165</v>
      </c>
      <c r="D22" s="6" t="s">
        <v>311</v>
      </c>
      <c r="E22" s="5" t="s">
        <v>312</v>
      </c>
      <c r="F22" s="5" t="s">
        <v>315</v>
      </c>
      <c r="G22" s="6" t="s">
        <v>316</v>
      </c>
      <c r="H22" s="5" t="s">
        <v>313</v>
      </c>
      <c r="I22" s="5" t="s">
        <v>317</v>
      </c>
      <c r="J22" s="6" t="s">
        <v>318</v>
      </c>
      <c r="K22" s="5" t="s">
        <v>314</v>
      </c>
      <c r="L22" s="5" t="s">
        <v>320</v>
      </c>
      <c r="M22" s="5" t="s">
        <v>319</v>
      </c>
    </row>
    <row r="23" spans="2:13" hidden="1" x14ac:dyDescent="0.3">
      <c r="B23" t="s">
        <v>219</v>
      </c>
      <c r="D23" s="82">
        <v>23</v>
      </c>
      <c r="E23" s="3"/>
      <c r="F23" s="3"/>
      <c r="G23" s="36"/>
      <c r="H23" s="30"/>
      <c r="I23" s="30"/>
      <c r="J23" s="31"/>
      <c r="K23" s="3"/>
      <c r="L23" s="3"/>
      <c r="M23" s="3"/>
    </row>
    <row r="24" spans="2:13" hidden="1" x14ac:dyDescent="0.3">
      <c r="C24" t="s">
        <v>14</v>
      </c>
      <c r="D24" s="82">
        <v>14</v>
      </c>
      <c r="E24" s="3"/>
      <c r="F24" s="3"/>
      <c r="G24" s="36"/>
      <c r="H24" s="30"/>
      <c r="I24" s="30"/>
      <c r="J24" s="31"/>
      <c r="K24" s="3"/>
      <c r="L24" s="3"/>
      <c r="M24" s="3"/>
    </row>
    <row r="25" spans="2:13" hidden="1" x14ac:dyDescent="0.3">
      <c r="C25" t="s">
        <v>35</v>
      </c>
      <c r="D25" s="82">
        <v>3</v>
      </c>
      <c r="E25" s="3"/>
      <c r="F25" s="3"/>
      <c r="G25" s="36"/>
      <c r="H25" s="30"/>
      <c r="I25" s="30"/>
      <c r="J25" s="31"/>
      <c r="K25" s="3"/>
      <c r="L25" s="3"/>
      <c r="M25" s="3"/>
    </row>
    <row r="26" spans="2:13" hidden="1" x14ac:dyDescent="0.3">
      <c r="C26" t="s">
        <v>344</v>
      </c>
      <c r="D26" s="82">
        <v>6</v>
      </c>
      <c r="E26" s="3"/>
      <c r="F26" s="3"/>
      <c r="G26" s="36"/>
      <c r="H26" s="30"/>
      <c r="I26" s="30"/>
      <c r="J26" s="31"/>
      <c r="K26" s="3"/>
      <c r="L26" s="3"/>
      <c r="M26" s="3"/>
    </row>
    <row r="27" spans="2:13" x14ac:dyDescent="0.3">
      <c r="B27" t="s">
        <v>2</v>
      </c>
      <c r="D27" s="83">
        <v>23</v>
      </c>
      <c r="E27" s="22">
        <v>-1.913043478260871</v>
      </c>
      <c r="F27" s="22">
        <v>-3</v>
      </c>
      <c r="G27" s="37">
        <v>-3</v>
      </c>
      <c r="H27" s="24">
        <v>-0.11594202898550687</v>
      </c>
      <c r="I27" s="24">
        <v>-0.25</v>
      </c>
      <c r="J27" s="25">
        <v>0.16666666666666696</v>
      </c>
      <c r="K27" s="22">
        <v>-4</v>
      </c>
      <c r="L27" s="22">
        <v>-7</v>
      </c>
      <c r="M27" s="22">
        <v>-5</v>
      </c>
    </row>
    <row r="28" spans="2:13" x14ac:dyDescent="0.3">
      <c r="C28" t="s">
        <v>14</v>
      </c>
      <c r="D28" s="83">
        <v>13</v>
      </c>
      <c r="E28" s="22">
        <v>-0.1483516483516496</v>
      </c>
      <c r="F28" s="22">
        <v>0</v>
      </c>
      <c r="G28" s="37">
        <v>-1</v>
      </c>
      <c r="H28" s="24">
        <v>-0.14194139194139144</v>
      </c>
      <c r="I28" s="24">
        <v>-0.25</v>
      </c>
      <c r="J28" s="25">
        <v>8.3333333333333925E-2</v>
      </c>
      <c r="K28" s="22">
        <v>-5.4725274725274744</v>
      </c>
      <c r="L28" s="22">
        <v>-7</v>
      </c>
      <c r="M28" s="22">
        <v>-5</v>
      </c>
    </row>
    <row r="29" spans="2:13" x14ac:dyDescent="0.3">
      <c r="C29" t="s">
        <v>35</v>
      </c>
      <c r="D29" s="83">
        <v>3</v>
      </c>
      <c r="E29" s="22">
        <v>-4.3333333333333321</v>
      </c>
      <c r="F29" s="22">
        <v>-3</v>
      </c>
      <c r="G29" s="37">
        <v>-5</v>
      </c>
      <c r="H29" s="24">
        <v>-0.16666666666666785</v>
      </c>
      <c r="I29" s="24">
        <v>-0.25</v>
      </c>
      <c r="J29" s="25">
        <v>-0.16666666666666696</v>
      </c>
      <c r="K29" s="22">
        <v>2.6666666666666572</v>
      </c>
      <c r="L29" s="22">
        <v>9</v>
      </c>
      <c r="M29" s="22">
        <v>-5</v>
      </c>
    </row>
    <row r="30" spans="2:13" x14ac:dyDescent="0.3">
      <c r="C30" t="s">
        <v>344</v>
      </c>
      <c r="D30" s="83">
        <v>7</v>
      </c>
      <c r="E30" s="22">
        <v>-4.3333333333333321</v>
      </c>
      <c r="F30" s="22">
        <v>-4</v>
      </c>
      <c r="G30" s="37">
        <v>-3</v>
      </c>
      <c r="H30" s="24">
        <v>-2.97619047619051E-2</v>
      </c>
      <c r="I30" s="24">
        <v>-0.25</v>
      </c>
      <c r="J30" s="25">
        <v>0.25</v>
      </c>
      <c r="K30" s="22">
        <v>-3.5714285714285836</v>
      </c>
      <c r="L30" s="22">
        <v>-12</v>
      </c>
      <c r="M30" s="22">
        <v>-5</v>
      </c>
    </row>
    <row r="33" spans="2:13" ht="18" x14ac:dyDescent="0.35">
      <c r="B33" s="1" t="s">
        <v>369</v>
      </c>
      <c r="K33" s="3"/>
    </row>
    <row r="34" spans="2:13" ht="6" customHeight="1" x14ac:dyDescent="0.3">
      <c r="E34" s="3"/>
      <c r="H34" s="4"/>
      <c r="K34" s="3"/>
    </row>
    <row r="35" spans="2:13" hidden="1" x14ac:dyDescent="0.3">
      <c r="B35" s="2" t="s">
        <v>159</v>
      </c>
      <c r="C35" t="s">
        <v>0</v>
      </c>
    </row>
    <row r="36" spans="2:13" x14ac:dyDescent="0.3">
      <c r="D36" s="23">
        <f>D20</f>
        <v>0</v>
      </c>
      <c r="E36" s="20">
        <f>E20</f>
        <v>0</v>
      </c>
      <c r="F36" s="20">
        <f t="shared" ref="F36:M36" si="1">F20</f>
        <v>0</v>
      </c>
      <c r="G36" s="23">
        <f t="shared" si="1"/>
        <v>0</v>
      </c>
      <c r="H36" s="20">
        <f t="shared" si="1"/>
        <v>0</v>
      </c>
      <c r="I36" s="20">
        <f t="shared" si="1"/>
        <v>0</v>
      </c>
      <c r="J36" s="23">
        <f t="shared" si="1"/>
        <v>0</v>
      </c>
      <c r="K36" s="20">
        <f t="shared" si="1"/>
        <v>0</v>
      </c>
      <c r="L36" s="20">
        <f t="shared" si="1"/>
        <v>0</v>
      </c>
      <c r="M36" s="23">
        <f t="shared" si="1"/>
        <v>0</v>
      </c>
    </row>
    <row r="37" spans="2:13" hidden="1" x14ac:dyDescent="0.3">
      <c r="B37" s="2" t="s">
        <v>160</v>
      </c>
      <c r="C37" s="2" t="s">
        <v>165</v>
      </c>
      <c r="D37" s="6" t="s">
        <v>311</v>
      </c>
      <c r="E37" s="5" t="s">
        <v>312</v>
      </c>
      <c r="F37" s="5" t="s">
        <v>315</v>
      </c>
      <c r="G37" s="6" t="s">
        <v>316</v>
      </c>
      <c r="H37" s="5" t="s">
        <v>313</v>
      </c>
      <c r="I37" s="5" t="s">
        <v>317</v>
      </c>
      <c r="J37" s="6" t="s">
        <v>318</v>
      </c>
      <c r="K37" s="5" t="s">
        <v>314</v>
      </c>
      <c r="L37" s="5" t="s">
        <v>320</v>
      </c>
      <c r="M37" s="5" t="s">
        <v>319</v>
      </c>
    </row>
    <row r="38" spans="2:13" hidden="1" x14ac:dyDescent="0.3">
      <c r="B38" t="s">
        <v>219</v>
      </c>
      <c r="D38" s="82">
        <v>23</v>
      </c>
      <c r="E38" s="26"/>
      <c r="F38" s="26"/>
      <c r="G38" s="33"/>
      <c r="H38" s="26"/>
      <c r="I38" s="26"/>
      <c r="J38" s="33"/>
      <c r="K38" s="26"/>
      <c r="L38" s="26"/>
      <c r="M38" s="26"/>
    </row>
    <row r="39" spans="2:13" hidden="1" x14ac:dyDescent="0.3">
      <c r="C39" t="s">
        <v>14</v>
      </c>
      <c r="D39" s="82">
        <v>14</v>
      </c>
      <c r="E39" s="26"/>
      <c r="F39" s="26"/>
      <c r="G39" s="33"/>
      <c r="H39" s="26"/>
      <c r="I39" s="26"/>
      <c r="J39" s="33"/>
      <c r="K39" s="26"/>
      <c r="L39" s="26"/>
      <c r="M39" s="26"/>
    </row>
    <row r="40" spans="2:13" hidden="1" x14ac:dyDescent="0.3">
      <c r="C40" t="s">
        <v>35</v>
      </c>
      <c r="D40" s="82">
        <v>3</v>
      </c>
      <c r="E40" s="26"/>
      <c r="F40" s="26"/>
      <c r="G40" s="33"/>
      <c r="H40" s="26"/>
      <c r="I40" s="26"/>
      <c r="J40" s="33"/>
      <c r="K40" s="26"/>
      <c r="L40" s="26"/>
      <c r="M40" s="26"/>
    </row>
    <row r="41" spans="2:13" hidden="1" x14ac:dyDescent="0.3">
      <c r="C41" t="s">
        <v>344</v>
      </c>
      <c r="D41" s="82">
        <v>6</v>
      </c>
      <c r="E41" s="26"/>
      <c r="F41" s="26"/>
      <c r="G41" s="33"/>
      <c r="H41" s="26"/>
      <c r="I41" s="26"/>
      <c r="J41" s="33"/>
      <c r="K41" s="26"/>
      <c r="L41" s="26"/>
      <c r="M41" s="26"/>
    </row>
    <row r="42" spans="2:13" x14ac:dyDescent="0.3">
      <c r="B42" t="s">
        <v>2</v>
      </c>
      <c r="D42" s="83">
        <v>23</v>
      </c>
      <c r="E42" s="34">
        <v>-7.2013093289689092E-2</v>
      </c>
      <c r="F42" s="34">
        <v>-0.13636363636363635</v>
      </c>
      <c r="G42" s="35">
        <v>-9.0909090909090912E-2</v>
      </c>
      <c r="H42" s="34">
        <v>-2.0592020592020525E-2</v>
      </c>
      <c r="I42" s="34">
        <v>-4.6875E-2</v>
      </c>
      <c r="J42" s="35">
        <v>2.8571428571428623E-2</v>
      </c>
      <c r="K42" s="34">
        <v>-2.6166097838452786E-2</v>
      </c>
      <c r="L42" s="34">
        <v>-5.3846153846153849E-2</v>
      </c>
      <c r="M42" s="34">
        <v>-2.7777777777777776E-2</v>
      </c>
    </row>
    <row r="43" spans="2:13" x14ac:dyDescent="0.3">
      <c r="C43" t="s">
        <v>14</v>
      </c>
      <c r="D43" s="83">
        <v>13</v>
      </c>
      <c r="E43" s="34">
        <v>-5.6902002107482039E-3</v>
      </c>
      <c r="F43" s="34">
        <v>0</v>
      </c>
      <c r="G43" s="35">
        <v>-3.2258064516129031E-2</v>
      </c>
      <c r="H43" s="34">
        <v>-2.5101214574898698E-2</v>
      </c>
      <c r="I43" s="34">
        <v>-4.6153846153846149E-2</v>
      </c>
      <c r="J43" s="35">
        <v>1.4285714285714388E-2</v>
      </c>
      <c r="K43" s="34">
        <v>-3.5339199545841624E-2</v>
      </c>
      <c r="L43" s="34">
        <v>-5.3846153846153849E-2</v>
      </c>
      <c r="M43" s="34">
        <v>-2.7777777777777776E-2</v>
      </c>
    </row>
    <row r="44" spans="2:13" x14ac:dyDescent="0.3">
      <c r="C44" t="s">
        <v>35</v>
      </c>
      <c r="D44" s="83">
        <v>3</v>
      </c>
      <c r="E44" s="34">
        <v>-0.15853658536585363</v>
      </c>
      <c r="F44" s="34">
        <v>-0.13043478260869565</v>
      </c>
      <c r="G44" s="35">
        <v>-0.16129032258064516</v>
      </c>
      <c r="H44" s="34">
        <v>-2.9268292682927032E-2</v>
      </c>
      <c r="I44" s="34">
        <v>-4.4117647058823525E-2</v>
      </c>
      <c r="J44" s="35">
        <v>-2.8985507246376864E-2</v>
      </c>
      <c r="K44" s="34">
        <v>1.8099547511312153E-2</v>
      </c>
      <c r="L44" s="34">
        <v>6.6176470588235295E-2</v>
      </c>
      <c r="M44" s="34">
        <v>-3.125E-2</v>
      </c>
    </row>
    <row r="45" spans="2:13" x14ac:dyDescent="0.3">
      <c r="C45" t="s">
        <v>344</v>
      </c>
      <c r="D45" s="83">
        <v>7</v>
      </c>
      <c r="E45" s="34">
        <v>-0.15853658536585363</v>
      </c>
      <c r="F45" s="34">
        <v>-0.17391304347826086</v>
      </c>
      <c r="G45" s="35">
        <v>-9.0909090909090912E-2</v>
      </c>
      <c r="H45" s="34">
        <v>-5.3705692803437772E-3</v>
      </c>
      <c r="I45" s="34">
        <v>-4.6875E-2</v>
      </c>
      <c r="J45" s="35">
        <v>4.3478260869565216E-2</v>
      </c>
      <c r="K45" s="34">
        <v>-2.3651844843897905E-2</v>
      </c>
      <c r="L45" s="34">
        <v>-8.7591240875912413E-2</v>
      </c>
      <c r="M45" s="34">
        <v>-2.7777777777777776E-2</v>
      </c>
    </row>
  </sheetData>
  <conditionalFormatting pivot="1" sqref="E11 E6">
    <cfRule type="colorScale" priority="3">
      <colorScale>
        <cfvo type="min"/>
        <cfvo type="percentile" val="50"/>
        <cfvo type="max"/>
        <color rgb="FF63BE7B"/>
        <color rgb="FFFCFCFF"/>
        <color rgb="FFF8696B"/>
      </colorScale>
    </cfRule>
  </conditionalFormatting>
  <conditionalFormatting pivot="1" sqref="H11 H6">
    <cfRule type="colorScale" priority="2">
      <colorScale>
        <cfvo type="min"/>
        <cfvo type="percentile" val="50"/>
        <cfvo type="max"/>
        <color rgb="FF63BE7B"/>
        <color rgb="FFFCFCFF"/>
        <color rgb="FFF8696B"/>
      </colorScale>
    </cfRule>
  </conditionalFormatting>
  <conditionalFormatting pivot="1" sqref="K11 K6">
    <cfRule type="colorScale" priority="1">
      <colorScale>
        <cfvo type="min"/>
        <cfvo type="percentile" val="50"/>
        <cfvo type="max"/>
        <color rgb="FF63BE7B"/>
        <color rgb="FFFCFCFF"/>
        <color rgb="FFF8696B"/>
      </colorScale>
    </cfRule>
  </conditionalFormatting>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1:L25"/>
  <sheetViews>
    <sheetView showGridLines="0" workbookViewId="0">
      <selection activeCell="E1" sqref="E1"/>
    </sheetView>
  </sheetViews>
  <sheetFormatPr defaultRowHeight="14.4" x14ac:dyDescent="0.3"/>
  <cols>
    <col min="1" max="1" width="3.33203125" customWidth="1"/>
    <col min="2" max="2" width="7" customWidth="1"/>
    <col min="3" max="4" width="10" customWidth="1"/>
    <col min="5" max="5" width="5.21875" customWidth="1"/>
    <col min="6" max="6" width="7.44140625" bestFit="1" customWidth="1"/>
    <col min="7" max="11" width="7.44140625" customWidth="1"/>
  </cols>
  <sheetData>
    <row r="1" spans="2:12" ht="18" x14ac:dyDescent="0.35">
      <c r="B1" s="1" t="s">
        <v>338</v>
      </c>
    </row>
    <row r="3" spans="2:12" x14ac:dyDescent="0.3">
      <c r="B3" s="2" t="s">
        <v>311</v>
      </c>
      <c r="C3" s="2" t="s">
        <v>160</v>
      </c>
      <c r="L3" s="2"/>
    </row>
    <row r="4" spans="2:12" x14ac:dyDescent="0.3">
      <c r="B4" s="2" t="s">
        <v>305</v>
      </c>
      <c r="C4" s="5" t="s">
        <v>219</v>
      </c>
      <c r="D4" s="5" t="s">
        <v>2</v>
      </c>
      <c r="E4" t="s">
        <v>335</v>
      </c>
    </row>
    <row r="5" spans="2:12" x14ac:dyDescent="0.3">
      <c r="B5">
        <v>19</v>
      </c>
      <c r="C5" s="67"/>
      <c r="D5" s="67">
        <v>1</v>
      </c>
      <c r="E5" s="67">
        <v>1</v>
      </c>
    </row>
    <row r="6" spans="2:12" x14ac:dyDescent="0.3">
      <c r="B6">
        <v>20</v>
      </c>
      <c r="C6" s="67"/>
      <c r="D6" s="67">
        <v>2</v>
      </c>
      <c r="E6" s="67">
        <v>2</v>
      </c>
    </row>
    <row r="7" spans="2:12" x14ac:dyDescent="0.3">
      <c r="B7">
        <v>21</v>
      </c>
      <c r="C7" s="67"/>
      <c r="D7" s="67">
        <v>4</v>
      </c>
      <c r="E7" s="67">
        <v>4</v>
      </c>
    </row>
    <row r="8" spans="2:12" x14ac:dyDescent="0.3">
      <c r="B8">
        <v>22</v>
      </c>
      <c r="C8" s="67">
        <v>1</v>
      </c>
      <c r="D8" s="67">
        <v>4</v>
      </c>
      <c r="E8" s="67">
        <v>5</v>
      </c>
    </row>
    <row r="9" spans="2:12" x14ac:dyDescent="0.3">
      <c r="B9">
        <v>23</v>
      </c>
      <c r="C9" s="67">
        <v>4</v>
      </c>
      <c r="D9" s="67">
        <v>2</v>
      </c>
      <c r="E9" s="67">
        <v>6</v>
      </c>
    </row>
    <row r="10" spans="2:12" x14ac:dyDescent="0.3">
      <c r="B10">
        <v>24</v>
      </c>
      <c r="C10" s="67">
        <v>1</v>
      </c>
      <c r="D10" s="67">
        <v>4</v>
      </c>
      <c r="E10" s="67">
        <v>5</v>
      </c>
    </row>
    <row r="11" spans="2:12" x14ac:dyDescent="0.3">
      <c r="B11">
        <v>25</v>
      </c>
      <c r="C11" s="67">
        <v>3</v>
      </c>
      <c r="D11" s="67">
        <v>1</v>
      </c>
      <c r="E11" s="67">
        <v>4</v>
      </c>
    </row>
    <row r="12" spans="2:12" x14ac:dyDescent="0.3">
      <c r="B12">
        <v>26</v>
      </c>
      <c r="C12" s="67">
        <v>5</v>
      </c>
      <c r="D12" s="67">
        <v>4</v>
      </c>
      <c r="E12" s="67">
        <v>9</v>
      </c>
    </row>
    <row r="13" spans="2:12" x14ac:dyDescent="0.3">
      <c r="B13">
        <v>27</v>
      </c>
      <c r="C13" s="67">
        <v>8</v>
      </c>
      <c r="D13" s="67"/>
      <c r="E13" s="67">
        <v>8</v>
      </c>
    </row>
    <row r="14" spans="2:12" x14ac:dyDescent="0.3">
      <c r="B14">
        <v>28</v>
      </c>
      <c r="C14" s="67">
        <v>4</v>
      </c>
      <c r="D14" s="67">
        <v>4</v>
      </c>
      <c r="E14" s="67">
        <v>8</v>
      </c>
    </row>
    <row r="15" spans="2:12" x14ac:dyDescent="0.3">
      <c r="B15">
        <v>29</v>
      </c>
      <c r="C15" s="67">
        <v>2</v>
      </c>
      <c r="D15" s="67">
        <v>5</v>
      </c>
      <c r="E15" s="67">
        <v>7</v>
      </c>
    </row>
    <row r="16" spans="2:12" x14ac:dyDescent="0.3">
      <c r="B16">
        <v>30</v>
      </c>
      <c r="C16" s="67">
        <v>3</v>
      </c>
      <c r="D16" s="67">
        <v>6</v>
      </c>
      <c r="E16" s="67">
        <v>9</v>
      </c>
    </row>
    <row r="17" spans="2:5" x14ac:dyDescent="0.3">
      <c r="B17">
        <v>31</v>
      </c>
      <c r="C17" s="67">
        <v>8</v>
      </c>
      <c r="D17" s="67">
        <v>2</v>
      </c>
      <c r="E17" s="67">
        <v>10</v>
      </c>
    </row>
    <row r="18" spans="2:5" x14ac:dyDescent="0.3">
      <c r="B18">
        <v>32</v>
      </c>
      <c r="C18" s="67">
        <v>3</v>
      </c>
      <c r="D18" s="67">
        <v>3</v>
      </c>
      <c r="E18" s="67">
        <v>6</v>
      </c>
    </row>
    <row r="19" spans="2:5" x14ac:dyDescent="0.3">
      <c r="B19">
        <v>33</v>
      </c>
      <c r="C19" s="67">
        <v>1</v>
      </c>
      <c r="D19" s="67">
        <v>2</v>
      </c>
      <c r="E19" s="67">
        <v>3</v>
      </c>
    </row>
    <row r="20" spans="2:5" x14ac:dyDescent="0.3">
      <c r="B20">
        <v>34</v>
      </c>
      <c r="C20" s="67">
        <v>1</v>
      </c>
      <c r="D20" s="67">
        <v>1</v>
      </c>
      <c r="E20" s="67">
        <v>2</v>
      </c>
    </row>
    <row r="21" spans="2:5" x14ac:dyDescent="0.3">
      <c r="B21">
        <v>35</v>
      </c>
      <c r="C21" s="67">
        <v>1</v>
      </c>
      <c r="D21" s="67">
        <v>2</v>
      </c>
      <c r="E21" s="67">
        <v>3</v>
      </c>
    </row>
    <row r="22" spans="2:5" x14ac:dyDescent="0.3">
      <c r="B22">
        <v>36</v>
      </c>
      <c r="C22" s="67">
        <v>1</v>
      </c>
      <c r="D22" s="67"/>
      <c r="E22" s="67">
        <v>1</v>
      </c>
    </row>
    <row r="23" spans="2:5" x14ac:dyDescent="0.3">
      <c r="B23">
        <v>37</v>
      </c>
      <c r="C23" s="67">
        <v>2</v>
      </c>
      <c r="D23" s="67"/>
      <c r="E23" s="67">
        <v>2</v>
      </c>
    </row>
    <row r="24" spans="2:5" x14ac:dyDescent="0.3">
      <c r="B24">
        <v>39</v>
      </c>
      <c r="C24" s="67"/>
      <c r="D24" s="67">
        <v>1</v>
      </c>
      <c r="E24" s="67">
        <v>1</v>
      </c>
    </row>
    <row r="25" spans="2:5" x14ac:dyDescent="0.3">
      <c r="B25" t="s">
        <v>335</v>
      </c>
      <c r="C25" s="67">
        <v>48</v>
      </c>
      <c r="D25" s="67">
        <v>48</v>
      </c>
      <c r="E25" s="67">
        <v>96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1:E25"/>
  <sheetViews>
    <sheetView showGridLines="0" workbookViewId="0">
      <selection activeCell="P26" sqref="P26"/>
    </sheetView>
  </sheetViews>
  <sheetFormatPr defaultRowHeight="14.4" x14ac:dyDescent="0.3"/>
  <cols>
    <col min="1" max="1" width="3.33203125" customWidth="1"/>
    <col min="2" max="2" width="7" customWidth="1"/>
    <col min="3" max="4" width="7.88671875" customWidth="1"/>
    <col min="5" max="5" width="5.21875" customWidth="1"/>
  </cols>
  <sheetData>
    <row r="1" spans="2:5" ht="18" x14ac:dyDescent="0.35">
      <c r="B1" s="1" t="s">
        <v>337</v>
      </c>
    </row>
    <row r="3" spans="2:5" x14ac:dyDescent="0.3">
      <c r="B3" s="2" t="s">
        <v>311</v>
      </c>
      <c r="C3" s="2" t="s">
        <v>159</v>
      </c>
    </row>
    <row r="4" spans="2:5" x14ac:dyDescent="0.3">
      <c r="B4" s="2" t="s">
        <v>305</v>
      </c>
      <c r="C4" s="5" t="s">
        <v>1</v>
      </c>
      <c r="D4" s="5" t="s">
        <v>0</v>
      </c>
      <c r="E4" t="s">
        <v>335</v>
      </c>
    </row>
    <row r="5" spans="2:5" x14ac:dyDescent="0.3">
      <c r="B5">
        <v>19</v>
      </c>
      <c r="C5" s="67"/>
      <c r="D5" s="67">
        <v>1</v>
      </c>
      <c r="E5" s="67">
        <v>1</v>
      </c>
    </row>
    <row r="6" spans="2:5" x14ac:dyDescent="0.3">
      <c r="B6">
        <v>20</v>
      </c>
      <c r="C6" s="67">
        <v>1</v>
      </c>
      <c r="D6" s="67">
        <v>1</v>
      </c>
      <c r="E6" s="67">
        <v>2</v>
      </c>
    </row>
    <row r="7" spans="2:5" x14ac:dyDescent="0.3">
      <c r="B7">
        <v>21</v>
      </c>
      <c r="C7" s="67">
        <v>3</v>
      </c>
      <c r="D7" s="67">
        <v>1</v>
      </c>
      <c r="E7" s="67">
        <v>4</v>
      </c>
    </row>
    <row r="8" spans="2:5" x14ac:dyDescent="0.3">
      <c r="B8">
        <v>22</v>
      </c>
      <c r="C8" s="67"/>
      <c r="D8" s="67">
        <v>5</v>
      </c>
      <c r="E8" s="67">
        <v>5</v>
      </c>
    </row>
    <row r="9" spans="2:5" x14ac:dyDescent="0.3">
      <c r="B9">
        <v>23</v>
      </c>
      <c r="C9" s="67"/>
      <c r="D9" s="67">
        <v>6</v>
      </c>
      <c r="E9" s="67">
        <v>6</v>
      </c>
    </row>
    <row r="10" spans="2:5" x14ac:dyDescent="0.3">
      <c r="B10">
        <v>24</v>
      </c>
      <c r="C10" s="67"/>
      <c r="D10" s="67">
        <v>5</v>
      </c>
      <c r="E10" s="67">
        <v>5</v>
      </c>
    </row>
    <row r="11" spans="2:5" x14ac:dyDescent="0.3">
      <c r="B11">
        <v>25</v>
      </c>
      <c r="C11" s="67">
        <v>1</v>
      </c>
      <c r="D11" s="67">
        <v>3</v>
      </c>
      <c r="E11" s="67">
        <v>4</v>
      </c>
    </row>
    <row r="12" spans="2:5" x14ac:dyDescent="0.3">
      <c r="B12">
        <v>26</v>
      </c>
      <c r="C12" s="67">
        <v>3</v>
      </c>
      <c r="D12" s="67">
        <v>6</v>
      </c>
      <c r="E12" s="67">
        <v>9</v>
      </c>
    </row>
    <row r="13" spans="2:5" x14ac:dyDescent="0.3">
      <c r="B13">
        <v>27</v>
      </c>
      <c r="C13" s="67">
        <v>4</v>
      </c>
      <c r="D13" s="67">
        <v>4</v>
      </c>
      <c r="E13" s="67">
        <v>8</v>
      </c>
    </row>
    <row r="14" spans="2:5" x14ac:dyDescent="0.3">
      <c r="B14">
        <v>28</v>
      </c>
      <c r="C14" s="67">
        <v>2</v>
      </c>
      <c r="D14" s="67">
        <v>6</v>
      </c>
      <c r="E14" s="67">
        <v>8</v>
      </c>
    </row>
    <row r="15" spans="2:5" x14ac:dyDescent="0.3">
      <c r="B15">
        <v>29</v>
      </c>
      <c r="C15" s="67">
        <v>5</v>
      </c>
      <c r="D15" s="67">
        <v>2</v>
      </c>
      <c r="E15" s="67">
        <v>7</v>
      </c>
    </row>
    <row r="16" spans="2:5" x14ac:dyDescent="0.3">
      <c r="B16">
        <v>30</v>
      </c>
      <c r="C16" s="67">
        <v>6</v>
      </c>
      <c r="D16" s="67">
        <v>3</v>
      </c>
      <c r="E16" s="67">
        <v>9</v>
      </c>
    </row>
    <row r="17" spans="2:5" x14ac:dyDescent="0.3">
      <c r="B17">
        <v>31</v>
      </c>
      <c r="C17" s="67">
        <v>8</v>
      </c>
      <c r="D17" s="67">
        <v>2</v>
      </c>
      <c r="E17" s="67">
        <v>10</v>
      </c>
    </row>
    <row r="18" spans="2:5" x14ac:dyDescent="0.3">
      <c r="B18">
        <v>32</v>
      </c>
      <c r="C18" s="67">
        <v>6</v>
      </c>
      <c r="D18" s="67"/>
      <c r="E18" s="67">
        <v>6</v>
      </c>
    </row>
    <row r="19" spans="2:5" x14ac:dyDescent="0.3">
      <c r="B19">
        <v>33</v>
      </c>
      <c r="C19" s="67">
        <v>2</v>
      </c>
      <c r="D19" s="67">
        <v>1</v>
      </c>
      <c r="E19" s="67">
        <v>3</v>
      </c>
    </row>
    <row r="20" spans="2:5" x14ac:dyDescent="0.3">
      <c r="B20">
        <v>34</v>
      </c>
      <c r="C20" s="67">
        <v>2</v>
      </c>
      <c r="D20" s="67"/>
      <c r="E20" s="67">
        <v>2</v>
      </c>
    </row>
    <row r="21" spans="2:5" x14ac:dyDescent="0.3">
      <c r="B21">
        <v>35</v>
      </c>
      <c r="C21" s="67">
        <v>3</v>
      </c>
      <c r="D21" s="67"/>
      <c r="E21" s="67">
        <v>3</v>
      </c>
    </row>
    <row r="22" spans="2:5" x14ac:dyDescent="0.3">
      <c r="B22">
        <v>36</v>
      </c>
      <c r="C22" s="67">
        <v>1</v>
      </c>
      <c r="D22" s="67"/>
      <c r="E22" s="67">
        <v>1</v>
      </c>
    </row>
    <row r="23" spans="2:5" x14ac:dyDescent="0.3">
      <c r="B23">
        <v>37</v>
      </c>
      <c r="C23" s="67">
        <v>2</v>
      </c>
      <c r="D23" s="67"/>
      <c r="E23" s="67">
        <v>2</v>
      </c>
    </row>
    <row r="24" spans="2:5" x14ac:dyDescent="0.3">
      <c r="B24">
        <v>39</v>
      </c>
      <c r="C24" s="67">
        <v>1</v>
      </c>
      <c r="D24" s="67"/>
      <c r="E24" s="67">
        <v>1</v>
      </c>
    </row>
    <row r="25" spans="2:5" x14ac:dyDescent="0.3">
      <c r="B25" t="s">
        <v>335</v>
      </c>
      <c r="C25" s="67">
        <v>50</v>
      </c>
      <c r="D25" s="67">
        <v>46</v>
      </c>
      <c r="E25" s="67">
        <v>96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B1:F25"/>
  <sheetViews>
    <sheetView showGridLines="0" workbookViewId="0">
      <selection activeCell="F1" sqref="F1"/>
    </sheetView>
  </sheetViews>
  <sheetFormatPr defaultRowHeight="14.4" x14ac:dyDescent="0.3"/>
  <cols>
    <col min="1" max="1" width="3.33203125" customWidth="1"/>
    <col min="2" max="2" width="7" customWidth="1"/>
    <col min="3" max="5" width="7.88671875" customWidth="1"/>
    <col min="6" max="6" width="5.21875" customWidth="1"/>
  </cols>
  <sheetData>
    <row r="1" spans="2:6" ht="18" x14ac:dyDescent="0.35">
      <c r="B1" s="1" t="s">
        <v>387</v>
      </c>
    </row>
    <row r="3" spans="2:6" x14ac:dyDescent="0.3">
      <c r="B3" s="2" t="s">
        <v>311</v>
      </c>
      <c r="C3" s="2" t="s">
        <v>165</v>
      </c>
    </row>
    <row r="4" spans="2:6" x14ac:dyDescent="0.3">
      <c r="B4" s="2" t="s">
        <v>305</v>
      </c>
      <c r="C4" t="s">
        <v>344</v>
      </c>
      <c r="D4" t="s">
        <v>14</v>
      </c>
      <c r="E4" t="s">
        <v>35</v>
      </c>
      <c r="F4" t="s">
        <v>335</v>
      </c>
    </row>
    <row r="5" spans="2:6" x14ac:dyDescent="0.3">
      <c r="B5">
        <v>19</v>
      </c>
      <c r="C5" s="67">
        <v>1</v>
      </c>
      <c r="D5" s="67"/>
      <c r="E5" s="67"/>
      <c r="F5" s="67">
        <v>1</v>
      </c>
    </row>
    <row r="6" spans="2:6" x14ac:dyDescent="0.3">
      <c r="B6">
        <v>20</v>
      </c>
      <c r="C6" s="67"/>
      <c r="D6" s="67">
        <v>1</v>
      </c>
      <c r="E6" s="67">
        <v>1</v>
      </c>
      <c r="F6" s="67">
        <v>2</v>
      </c>
    </row>
    <row r="7" spans="2:6" x14ac:dyDescent="0.3">
      <c r="B7">
        <v>21</v>
      </c>
      <c r="C7" s="67">
        <v>2</v>
      </c>
      <c r="D7" s="67">
        <v>2</v>
      </c>
      <c r="E7" s="67"/>
      <c r="F7" s="67">
        <v>4</v>
      </c>
    </row>
    <row r="8" spans="2:6" x14ac:dyDescent="0.3">
      <c r="B8">
        <v>22</v>
      </c>
      <c r="C8" s="67">
        <v>2</v>
      </c>
      <c r="D8" s="67">
        <v>3</v>
      </c>
      <c r="E8" s="67"/>
      <c r="F8" s="67">
        <v>5</v>
      </c>
    </row>
    <row r="9" spans="2:6" x14ac:dyDescent="0.3">
      <c r="B9">
        <v>23</v>
      </c>
      <c r="C9" s="67">
        <v>2</v>
      </c>
      <c r="D9" s="67">
        <v>2</v>
      </c>
      <c r="E9" s="67">
        <v>2</v>
      </c>
      <c r="F9" s="67">
        <v>6</v>
      </c>
    </row>
    <row r="10" spans="2:6" x14ac:dyDescent="0.3">
      <c r="B10">
        <v>24</v>
      </c>
      <c r="C10" s="67">
        <v>1</v>
      </c>
      <c r="D10" s="67">
        <v>4</v>
      </c>
      <c r="E10" s="67"/>
      <c r="F10" s="67">
        <v>5</v>
      </c>
    </row>
    <row r="11" spans="2:6" x14ac:dyDescent="0.3">
      <c r="B11">
        <v>25</v>
      </c>
      <c r="C11" s="67">
        <v>1</v>
      </c>
      <c r="D11" s="67">
        <v>3</v>
      </c>
      <c r="E11" s="67"/>
      <c r="F11" s="67">
        <v>4</v>
      </c>
    </row>
    <row r="12" spans="2:6" x14ac:dyDescent="0.3">
      <c r="B12">
        <v>26</v>
      </c>
      <c r="C12" s="67"/>
      <c r="D12" s="67">
        <v>7</v>
      </c>
      <c r="E12" s="67">
        <v>2</v>
      </c>
      <c r="F12" s="67">
        <v>9</v>
      </c>
    </row>
    <row r="13" spans="2:6" x14ac:dyDescent="0.3">
      <c r="B13">
        <v>27</v>
      </c>
      <c r="C13" s="67">
        <v>3</v>
      </c>
      <c r="D13" s="67">
        <v>4</v>
      </c>
      <c r="E13" s="67">
        <v>1</v>
      </c>
      <c r="F13" s="67">
        <v>8</v>
      </c>
    </row>
    <row r="14" spans="2:6" x14ac:dyDescent="0.3">
      <c r="B14">
        <v>28</v>
      </c>
      <c r="C14" s="67">
        <v>2</v>
      </c>
      <c r="D14" s="67">
        <v>5</v>
      </c>
      <c r="E14" s="67">
        <v>1</v>
      </c>
      <c r="F14" s="67">
        <v>8</v>
      </c>
    </row>
    <row r="15" spans="2:6" x14ac:dyDescent="0.3">
      <c r="B15">
        <v>29</v>
      </c>
      <c r="C15" s="67">
        <v>3</v>
      </c>
      <c r="D15" s="67">
        <v>4</v>
      </c>
      <c r="E15" s="67"/>
      <c r="F15" s="67">
        <v>7</v>
      </c>
    </row>
    <row r="16" spans="2:6" x14ac:dyDescent="0.3">
      <c r="B16">
        <v>30</v>
      </c>
      <c r="C16" s="67">
        <v>4</v>
      </c>
      <c r="D16" s="67">
        <v>5</v>
      </c>
      <c r="E16" s="67"/>
      <c r="F16" s="67">
        <v>9</v>
      </c>
    </row>
    <row r="17" spans="2:6" x14ac:dyDescent="0.3">
      <c r="B17">
        <v>31</v>
      </c>
      <c r="C17" s="67">
        <v>2</v>
      </c>
      <c r="D17" s="67">
        <v>4</v>
      </c>
      <c r="E17" s="67">
        <v>4</v>
      </c>
      <c r="F17" s="67">
        <v>10</v>
      </c>
    </row>
    <row r="18" spans="2:6" x14ac:dyDescent="0.3">
      <c r="B18">
        <v>32</v>
      </c>
      <c r="C18" s="67">
        <v>1</v>
      </c>
      <c r="D18" s="67">
        <v>5</v>
      </c>
      <c r="E18" s="67"/>
      <c r="F18" s="67">
        <v>6</v>
      </c>
    </row>
    <row r="19" spans="2:6" x14ac:dyDescent="0.3">
      <c r="B19">
        <v>33</v>
      </c>
      <c r="C19" s="67">
        <v>2</v>
      </c>
      <c r="D19" s="67"/>
      <c r="E19" s="67">
        <v>1</v>
      </c>
      <c r="F19" s="67">
        <v>3</v>
      </c>
    </row>
    <row r="20" spans="2:6" x14ac:dyDescent="0.3">
      <c r="B20">
        <v>34</v>
      </c>
      <c r="C20" s="67">
        <v>1</v>
      </c>
      <c r="D20" s="67">
        <v>1</v>
      </c>
      <c r="E20" s="67"/>
      <c r="F20" s="67">
        <v>2</v>
      </c>
    </row>
    <row r="21" spans="2:6" x14ac:dyDescent="0.3">
      <c r="B21">
        <v>35</v>
      </c>
      <c r="C21" s="67">
        <v>1</v>
      </c>
      <c r="D21" s="67">
        <v>2</v>
      </c>
      <c r="E21" s="67"/>
      <c r="F21" s="67">
        <v>3</v>
      </c>
    </row>
    <row r="22" spans="2:6" x14ac:dyDescent="0.3">
      <c r="B22">
        <v>36</v>
      </c>
      <c r="C22" s="67"/>
      <c r="D22" s="67">
        <v>1</v>
      </c>
      <c r="E22" s="67"/>
      <c r="F22" s="67">
        <v>1</v>
      </c>
    </row>
    <row r="23" spans="2:6" x14ac:dyDescent="0.3">
      <c r="B23">
        <v>37</v>
      </c>
      <c r="C23" s="67">
        <v>1</v>
      </c>
      <c r="D23" s="67">
        <v>1</v>
      </c>
      <c r="E23" s="67"/>
      <c r="F23" s="67">
        <v>2</v>
      </c>
    </row>
    <row r="24" spans="2:6" x14ac:dyDescent="0.3">
      <c r="B24">
        <v>39</v>
      </c>
      <c r="C24" s="67"/>
      <c r="D24" s="67">
        <v>1</v>
      </c>
      <c r="E24" s="67"/>
      <c r="F24" s="67">
        <v>1</v>
      </c>
    </row>
    <row r="25" spans="2:6" x14ac:dyDescent="0.3">
      <c r="B25" t="s">
        <v>335</v>
      </c>
      <c r="C25" s="67">
        <v>29</v>
      </c>
      <c r="D25" s="67">
        <v>55</v>
      </c>
      <c r="E25" s="67">
        <v>12</v>
      </c>
      <c r="F25" s="67">
        <v>96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B1:J24"/>
  <sheetViews>
    <sheetView showGridLines="0" workbookViewId="0">
      <selection activeCell="L14" sqref="L14"/>
    </sheetView>
  </sheetViews>
  <sheetFormatPr defaultRowHeight="14.4" x14ac:dyDescent="0.3"/>
  <cols>
    <col min="1" max="1" width="16.6640625" customWidth="1"/>
    <col min="2" max="2" width="8" customWidth="1"/>
    <col min="3" max="3" width="10.33203125" bestFit="1" customWidth="1"/>
    <col min="4" max="4" width="7.88671875" customWidth="1"/>
    <col min="5" max="6" width="3.88671875" customWidth="1"/>
    <col min="7" max="7" width="7.33203125" customWidth="1"/>
    <col min="8" max="8" width="10.33203125" bestFit="1" customWidth="1"/>
    <col min="9" max="9" width="7.88671875" customWidth="1"/>
    <col min="10" max="10" width="7" customWidth="1"/>
  </cols>
  <sheetData>
    <row r="1" spans="2:10" ht="18" x14ac:dyDescent="0.35">
      <c r="B1" s="1" t="s">
        <v>347</v>
      </c>
      <c r="G1" s="1" t="s">
        <v>388</v>
      </c>
    </row>
    <row r="2" spans="2:10" x14ac:dyDescent="0.3">
      <c r="B2" s="9"/>
      <c r="G2" s="9"/>
    </row>
    <row r="3" spans="2:10" x14ac:dyDescent="0.3">
      <c r="B3" s="2" t="s">
        <v>159</v>
      </c>
      <c r="C3" t="s">
        <v>384</v>
      </c>
      <c r="G3" s="2" t="s">
        <v>159</v>
      </c>
      <c r="H3" t="s">
        <v>384</v>
      </c>
    </row>
    <row r="5" spans="2:10" x14ac:dyDescent="0.3">
      <c r="B5" s="2" t="s">
        <v>311</v>
      </c>
      <c r="C5" s="2" t="s">
        <v>160</v>
      </c>
      <c r="G5" s="2" t="s">
        <v>311</v>
      </c>
      <c r="H5" s="2" t="s">
        <v>165</v>
      </c>
    </row>
    <row r="6" spans="2:10" x14ac:dyDescent="0.3">
      <c r="B6" s="2" t="s">
        <v>304</v>
      </c>
      <c r="C6" s="29" t="s">
        <v>219</v>
      </c>
      <c r="D6" s="29" t="s">
        <v>2</v>
      </c>
      <c r="G6" s="2" t="s">
        <v>304</v>
      </c>
      <c r="H6" s="5" t="s">
        <v>344</v>
      </c>
      <c r="I6" s="5" t="s">
        <v>14</v>
      </c>
      <c r="J6" s="5" t="s">
        <v>35</v>
      </c>
    </row>
    <row r="7" spans="2:10" x14ac:dyDescent="0.3">
      <c r="B7" s="11">
        <v>5.083333333333333</v>
      </c>
      <c r="C7" s="84"/>
      <c r="D7" s="84">
        <v>1</v>
      </c>
      <c r="G7" s="11">
        <v>5.083333333333333</v>
      </c>
      <c r="H7" s="67">
        <v>1</v>
      </c>
      <c r="I7" s="67"/>
      <c r="J7" s="67"/>
    </row>
    <row r="8" spans="2:10" x14ac:dyDescent="0.3">
      <c r="B8" s="11">
        <v>5.166666666666667</v>
      </c>
      <c r="C8" s="84"/>
      <c r="D8" s="84">
        <v>1</v>
      </c>
      <c r="G8" s="11">
        <v>5.166666666666667</v>
      </c>
      <c r="H8" s="67"/>
      <c r="I8" s="67">
        <v>1</v>
      </c>
      <c r="J8" s="67"/>
    </row>
    <row r="9" spans="2:10" x14ac:dyDescent="0.3">
      <c r="B9" s="11">
        <v>5.25</v>
      </c>
      <c r="C9" s="84"/>
      <c r="D9" s="84">
        <v>2</v>
      </c>
      <c r="G9" s="11">
        <v>5.25</v>
      </c>
      <c r="H9" s="67">
        <v>1</v>
      </c>
      <c r="I9" s="67">
        <v>1</v>
      </c>
      <c r="J9" s="67"/>
    </row>
    <row r="10" spans="2:10" x14ac:dyDescent="0.3">
      <c r="B10" s="11">
        <v>5.333333333333333</v>
      </c>
      <c r="C10" s="84">
        <v>1</v>
      </c>
      <c r="D10" s="84">
        <v>2</v>
      </c>
      <c r="G10" s="11">
        <v>5.333333333333333</v>
      </c>
      <c r="H10" s="67">
        <v>2</v>
      </c>
      <c r="I10" s="67">
        <v>1</v>
      </c>
      <c r="J10" s="67"/>
    </row>
    <row r="11" spans="2:10" x14ac:dyDescent="0.3">
      <c r="B11" s="11">
        <v>5.416666666666667</v>
      </c>
      <c r="C11" s="84">
        <v>1</v>
      </c>
      <c r="D11" s="84">
        <v>4</v>
      </c>
      <c r="G11" s="11">
        <v>5.416666666666667</v>
      </c>
      <c r="H11" s="67">
        <v>1</v>
      </c>
      <c r="I11" s="67">
        <v>3</v>
      </c>
      <c r="J11" s="67">
        <v>1</v>
      </c>
    </row>
    <row r="12" spans="2:10" x14ac:dyDescent="0.3">
      <c r="B12" s="11">
        <v>5.5</v>
      </c>
      <c r="C12" s="84">
        <v>4</v>
      </c>
      <c r="D12" s="84">
        <v>4</v>
      </c>
      <c r="G12" s="11">
        <v>5.5</v>
      </c>
      <c r="H12" s="67">
        <v>3</v>
      </c>
      <c r="I12" s="67">
        <v>5</v>
      </c>
      <c r="J12" s="67"/>
    </row>
    <row r="13" spans="2:10" x14ac:dyDescent="0.3">
      <c r="B13" s="11">
        <v>5.583333333333333</v>
      </c>
      <c r="C13" s="84">
        <v>5</v>
      </c>
      <c r="D13" s="84">
        <v>4</v>
      </c>
      <c r="G13" s="11">
        <v>5.583333333333333</v>
      </c>
      <c r="H13" s="67">
        <v>1</v>
      </c>
      <c r="I13" s="67">
        <v>6</v>
      </c>
      <c r="J13" s="67">
        <v>2</v>
      </c>
    </row>
    <row r="14" spans="2:10" x14ac:dyDescent="0.3">
      <c r="B14" s="11">
        <v>5.666666666666667</v>
      </c>
      <c r="C14" s="84">
        <v>6</v>
      </c>
      <c r="D14" s="84">
        <v>4</v>
      </c>
      <c r="G14" s="11">
        <v>5.666666666666667</v>
      </c>
      <c r="H14" s="67">
        <v>1</v>
      </c>
      <c r="I14" s="67">
        <v>7</v>
      </c>
      <c r="J14" s="67">
        <v>2</v>
      </c>
    </row>
    <row r="15" spans="2:10" x14ac:dyDescent="0.3">
      <c r="B15" s="11">
        <v>5.75</v>
      </c>
      <c r="C15" s="84">
        <v>8</v>
      </c>
      <c r="D15" s="84">
        <v>4</v>
      </c>
      <c r="G15" s="11">
        <v>5.75</v>
      </c>
      <c r="H15" s="67">
        <v>3</v>
      </c>
      <c r="I15" s="67">
        <v>8</v>
      </c>
      <c r="J15" s="67">
        <v>1</v>
      </c>
    </row>
    <row r="16" spans="2:10" x14ac:dyDescent="0.3">
      <c r="B16" s="11">
        <v>5.833333333333333</v>
      </c>
      <c r="C16" s="84">
        <v>4</v>
      </c>
      <c r="D16" s="84">
        <v>2</v>
      </c>
      <c r="G16" s="11">
        <v>5.833333333333333</v>
      </c>
      <c r="H16" s="67">
        <v>2</v>
      </c>
      <c r="I16" s="67">
        <v>4</v>
      </c>
      <c r="J16" s="67"/>
    </row>
    <row r="17" spans="2:10" x14ac:dyDescent="0.3">
      <c r="B17" s="11">
        <v>5.916666666666667</v>
      </c>
      <c r="C17" s="84">
        <v>2</v>
      </c>
      <c r="D17" s="84">
        <v>3</v>
      </c>
      <c r="G17" s="11">
        <v>5.916666666666667</v>
      </c>
      <c r="H17" s="67">
        <v>2</v>
      </c>
      <c r="I17" s="67">
        <v>3</v>
      </c>
      <c r="J17" s="67"/>
    </row>
    <row r="18" spans="2:10" x14ac:dyDescent="0.3">
      <c r="B18" s="11">
        <v>6</v>
      </c>
      <c r="C18" s="84">
        <v>5</v>
      </c>
      <c r="D18" s="84">
        <v>7</v>
      </c>
      <c r="G18" s="11">
        <v>6</v>
      </c>
      <c r="H18" s="67">
        <v>4</v>
      </c>
      <c r="I18" s="67">
        <v>6</v>
      </c>
      <c r="J18" s="67">
        <v>2</v>
      </c>
    </row>
    <row r="19" spans="2:10" x14ac:dyDescent="0.3">
      <c r="B19" s="11">
        <v>6.083333333333333</v>
      </c>
      <c r="C19" s="84">
        <v>5</v>
      </c>
      <c r="D19" s="84">
        <v>5</v>
      </c>
      <c r="G19" s="11">
        <v>6.083333333333333</v>
      </c>
      <c r="H19" s="67">
        <v>4</v>
      </c>
      <c r="I19" s="67">
        <v>4</v>
      </c>
      <c r="J19" s="67">
        <v>2</v>
      </c>
    </row>
    <row r="20" spans="2:10" x14ac:dyDescent="0.3">
      <c r="B20" s="11">
        <v>6.166666666666667</v>
      </c>
      <c r="C20" s="84">
        <v>4</v>
      </c>
      <c r="D20" s="84">
        <v>2</v>
      </c>
      <c r="G20" s="11">
        <v>6.166666666666667</v>
      </c>
      <c r="H20" s="67">
        <v>2</v>
      </c>
      <c r="I20" s="67">
        <v>2</v>
      </c>
      <c r="J20" s="67">
        <v>2</v>
      </c>
    </row>
    <row r="21" spans="2:10" x14ac:dyDescent="0.3">
      <c r="B21" s="11">
        <v>6.25</v>
      </c>
      <c r="C21" s="84">
        <v>3</v>
      </c>
      <c r="D21" s="84">
        <v>1</v>
      </c>
      <c r="G21" s="11">
        <v>6.25</v>
      </c>
      <c r="H21" s="67">
        <v>1</v>
      </c>
      <c r="I21" s="67">
        <v>3</v>
      </c>
      <c r="J21" s="67"/>
    </row>
    <row r="22" spans="2:10" x14ac:dyDescent="0.3">
      <c r="B22" s="11">
        <v>6.333333333333333</v>
      </c>
      <c r="C22" s="84"/>
      <c r="D22" s="84">
        <v>1</v>
      </c>
      <c r="G22" s="11">
        <v>6.333333333333333</v>
      </c>
      <c r="H22" s="67">
        <v>1</v>
      </c>
      <c r="I22" s="67"/>
      <c r="J22" s="67"/>
    </row>
    <row r="23" spans="2:10" x14ac:dyDescent="0.3">
      <c r="B23" s="11">
        <v>6.416666666666667</v>
      </c>
      <c r="C23" s="84"/>
      <c r="D23" s="84">
        <v>1</v>
      </c>
      <c r="G23" s="11">
        <v>6.416666666666667</v>
      </c>
      <c r="H23" s="67"/>
      <c r="I23" s="67">
        <v>1</v>
      </c>
      <c r="J23" s="67"/>
    </row>
    <row r="24" spans="2:10" x14ac:dyDescent="0.3">
      <c r="B24" s="11" t="s">
        <v>335</v>
      </c>
      <c r="C24" s="84">
        <v>48</v>
      </c>
      <c r="D24" s="84">
        <v>48</v>
      </c>
      <c r="G24" s="11" t="s">
        <v>335</v>
      </c>
      <c r="H24" s="67">
        <v>29</v>
      </c>
      <c r="I24" s="67">
        <v>55</v>
      </c>
      <c r="J24" s="67">
        <v>12</v>
      </c>
    </row>
  </sheetData>
  <pageMargins left="0.7" right="0.7" top="0.75" bottom="0.75" header="0.3" footer="0.3"/>
  <pageSetup orientation="portrait" r:id="rId3"/>
  <drawing r:id="rId4"/>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Instructions</vt:lpstr>
      <vt:lpstr>Sheet1</vt:lpstr>
      <vt:lpstr>Sheet2</vt:lpstr>
      <vt:lpstr>PlayerData</vt:lpstr>
      <vt:lpstr>AgeHtWt</vt:lpstr>
      <vt:lpstr>AgeCtry</vt:lpstr>
      <vt:lpstr>AgeMW</vt:lpstr>
      <vt:lpstr>AgePos</vt:lpstr>
      <vt:lpstr>Heights</vt:lpstr>
      <vt:lpstr>BMIPosPct</vt:lpstr>
      <vt:lpstr>BMITeam</vt:lpstr>
      <vt:lpstr>HomeProv</vt:lpstr>
      <vt:lpstr>HockeyLinks</vt:lpstr>
      <vt:lpstr>MyLinks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Debra Dalgleish</dc:creator>
  <cp:lastModifiedBy>AGBOTOBA OMOLOLU</cp:lastModifiedBy>
  <dcterms:created xsi:type="dcterms:W3CDTF">2018-02-22T15:12:51Z</dcterms:created>
  <dcterms:modified xsi:type="dcterms:W3CDTF">2023-12-15T12:11:13Z</dcterms:modified>
</cp:coreProperties>
</file>